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PTT\RPTT TY2020 Report\"/>
    </mc:Choice>
  </mc:AlternateContent>
  <xr:revisionPtr revIDLastSave="0" documentId="13_ncr:1_{4EC869E3-78C9-49D7-989D-3D06E83EA701}" xr6:coauthVersionLast="46" xr6:coauthVersionMax="46" xr10:uidLastSave="{00000000-0000-0000-0000-000000000000}"/>
  <bookViews>
    <workbookView xWindow="23880" yWindow="-120" windowWidth="24240" windowHeight="13140" xr2:uid="{00000000-000D-0000-FFFF-FFFF00000000}"/>
  </bookViews>
  <sheets>
    <sheet name="1. by Transaction Type" sheetId="13" r:id="rId1"/>
    <sheet name="2. Revenue Usage" sheetId="11" r:id="rId2"/>
    <sheet name="3. Sale Price x Prop Type" sheetId="3" r:id="rId3"/>
    <sheet name="4. Boro x Prop Type" sheetId="10" r:id="rId4"/>
    <sheet name="5. Sale Price x Prop (Entities)" sheetId="9" r:id="rId5"/>
    <sheet name="6. Boro x Prop Type (Entities)" sheetId="4" r:id="rId6"/>
    <sheet name="7. Comm by Prop Type YoY" sheetId="15" r:id="rId7"/>
    <sheet name="8. Historical" sheetId="12" r:id="rId8"/>
  </sheets>
  <definedNames>
    <definedName name="_AMO_UniqueIdentifier" hidden="1">"'4e5b8a2c-c503-4d67-a848-f4fa6b88ac20'"</definedName>
    <definedName name="_xlnm.Print_Area" localSheetId="0">'1. by Transaction Type'!$A$1:$F$24</definedName>
    <definedName name="_xlnm.Print_Area" localSheetId="2">'3. Sale Price x Prop Type'!$A$8:$F$76</definedName>
    <definedName name="_xlnm.Print_Area" localSheetId="3">'4. Boro x Prop Type'!$A$8:$F$66</definedName>
    <definedName name="_xlnm.Print_Area" localSheetId="4">'5. Sale Price x Prop (Entities)'!$A$9:$H$68</definedName>
    <definedName name="_xlnm.Print_Area" localSheetId="5">'6. Boro x Prop Type (Entities)'!$A$9:$H$62</definedName>
    <definedName name="_xlnm.Print_Area" localSheetId="6">'7. Comm by Prop Type YoY'!$A$1:$F$64</definedName>
    <definedName name="_xlnm.Print_Titles" localSheetId="2">'3. Sale Price x Prop Type'!$1:$7</definedName>
    <definedName name="_xlnm.Print_Titles" localSheetId="3">'4. Boro x Prop Type'!$1:$7</definedName>
    <definedName name="_xlnm.Print_Titles" localSheetId="4">'5. Sale Price x Prop (Entities)'!$1:$8</definedName>
    <definedName name="_xlnm.Print_Titles" localSheetId="5">'6. Boro x Prop Type (Entities)'!$1:$8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3" l="1"/>
  <c r="E11" i="13"/>
  <c r="C12" i="13"/>
  <c r="C11" i="13"/>
  <c r="B12" i="13"/>
  <c r="B11" i="13"/>
  <c r="E23" i="13" l="1"/>
  <c r="C23" i="13"/>
  <c r="B23" i="13"/>
  <c r="E18" i="13"/>
  <c r="C18" i="13"/>
  <c r="B18" i="13"/>
  <c r="E13" i="13"/>
  <c r="B13" i="13"/>
  <c r="E11" i="11"/>
  <c r="G61" i="9" l="1"/>
  <c r="G60" i="9"/>
  <c r="G59" i="9"/>
  <c r="G58" i="9"/>
  <c r="G57" i="9"/>
  <c r="G56" i="9"/>
  <c r="G55" i="9"/>
  <c r="D61" i="9"/>
  <c r="D60" i="9"/>
  <c r="D59" i="9"/>
  <c r="D58" i="9"/>
  <c r="D57" i="9"/>
  <c r="D56" i="9"/>
  <c r="D55" i="9"/>
  <c r="B56" i="9"/>
  <c r="B57" i="9"/>
  <c r="B58" i="9"/>
  <c r="B59" i="9"/>
  <c r="B60" i="9"/>
  <c r="B61" i="9"/>
  <c r="B55" i="9"/>
  <c r="E64" i="10"/>
  <c r="E63" i="10"/>
  <c r="E62" i="10"/>
  <c r="E61" i="10"/>
  <c r="E60" i="10"/>
  <c r="E66" i="10" s="1"/>
  <c r="C61" i="10"/>
  <c r="E51" i="4" s="1"/>
  <c r="C62" i="10"/>
  <c r="C63" i="10"/>
  <c r="C64" i="10"/>
  <c r="E54" i="4" s="1"/>
  <c r="C60" i="10"/>
  <c r="B61" i="10"/>
  <c r="B62" i="10"/>
  <c r="B63" i="10"/>
  <c r="C53" i="4" s="1"/>
  <c r="B64" i="10"/>
  <c r="C54" i="4" s="1"/>
  <c r="B60" i="10"/>
  <c r="F53" i="12"/>
  <c r="D53" i="12"/>
  <c r="B43" i="4"/>
  <c r="C43" i="4" s="1"/>
  <c r="C13" i="9"/>
  <c r="E13" i="9"/>
  <c r="C14" i="9"/>
  <c r="E14" i="9"/>
  <c r="C15" i="9"/>
  <c r="E15" i="9"/>
  <c r="C16" i="9"/>
  <c r="E16" i="9"/>
  <c r="C17" i="9"/>
  <c r="E17" i="9"/>
  <c r="C18" i="9"/>
  <c r="E18" i="9"/>
  <c r="C19" i="9"/>
  <c r="E19" i="9"/>
  <c r="D19" i="4"/>
  <c r="B68" i="3"/>
  <c r="E54" i="10"/>
  <c r="C54" i="10"/>
  <c r="B54" i="10"/>
  <c r="E42" i="10"/>
  <c r="C42" i="10"/>
  <c r="B42" i="10"/>
  <c r="E30" i="10"/>
  <c r="C30" i="10"/>
  <c r="B30" i="10"/>
  <c r="C31" i="4" s="1"/>
  <c r="E74" i="3"/>
  <c r="E73" i="3"/>
  <c r="E72" i="3"/>
  <c r="E71" i="3"/>
  <c r="E70" i="3"/>
  <c r="E69" i="3"/>
  <c r="E68" i="3"/>
  <c r="E62" i="3"/>
  <c r="C62" i="3"/>
  <c r="B62" i="3"/>
  <c r="D11" i="11"/>
  <c r="C11" i="11"/>
  <c r="B11" i="11"/>
  <c r="B37" i="12"/>
  <c r="C37" i="12"/>
  <c r="D37" i="12"/>
  <c r="E37" i="12"/>
  <c r="F37" i="12"/>
  <c r="D43" i="4"/>
  <c r="E43" i="4" s="1"/>
  <c r="C41" i="9"/>
  <c r="E41" i="9"/>
  <c r="C42" i="9"/>
  <c r="E42" i="9"/>
  <c r="C43" i="9"/>
  <c r="E43" i="9"/>
  <c r="C44" i="9"/>
  <c r="E44" i="9"/>
  <c r="C45" i="9"/>
  <c r="E45" i="9"/>
  <c r="C46" i="9"/>
  <c r="E46" i="9"/>
  <c r="C47" i="9"/>
  <c r="E47" i="9"/>
  <c r="G35" i="9"/>
  <c r="B21" i="9"/>
  <c r="E26" i="15"/>
  <c r="C26" i="15"/>
  <c r="B26" i="15"/>
  <c r="D51" i="4"/>
  <c r="D52" i="4"/>
  <c r="E52" i="4" s="1"/>
  <c r="D53" i="4"/>
  <c r="E53" i="4" s="1"/>
  <c r="D54" i="4"/>
  <c r="D50" i="4"/>
  <c r="B51" i="4"/>
  <c r="B52" i="4"/>
  <c r="B53" i="4"/>
  <c r="B54" i="4"/>
  <c r="B50" i="4"/>
  <c r="C50" i="4" s="1"/>
  <c r="G43" i="4"/>
  <c r="G31" i="4"/>
  <c r="D31" i="4"/>
  <c r="E31" i="4" s="1"/>
  <c r="B31" i="4"/>
  <c r="B19" i="4"/>
  <c r="G49" i="9"/>
  <c r="D49" i="9"/>
  <c r="E49" i="9" s="1"/>
  <c r="B49" i="9"/>
  <c r="B35" i="9"/>
  <c r="D35" i="9"/>
  <c r="G21" i="9"/>
  <c r="D21" i="9"/>
  <c r="E18" i="10"/>
  <c r="C18" i="10"/>
  <c r="C70" i="3"/>
  <c r="E57" i="9" s="1"/>
  <c r="C71" i="3"/>
  <c r="C72" i="3"/>
  <c r="C73" i="3"/>
  <c r="C74" i="3"/>
  <c r="E61" i="9" s="1"/>
  <c r="C69" i="3"/>
  <c r="C68" i="3"/>
  <c r="B69" i="3"/>
  <c r="B70" i="3"/>
  <c r="C57" i="9" s="1"/>
  <c r="B71" i="3"/>
  <c r="B72" i="3"/>
  <c r="B73" i="3"/>
  <c r="B74" i="3"/>
  <c r="C61" i="9" s="1"/>
  <c r="B48" i="3"/>
  <c r="B34" i="3"/>
  <c r="C35" i="9" s="1"/>
  <c r="E20" i="3"/>
  <c r="C20" i="3"/>
  <c r="B56" i="4"/>
  <c r="B18" i="10"/>
  <c r="E48" i="3"/>
  <c r="C48" i="3"/>
  <c r="E34" i="3"/>
  <c r="C34" i="3"/>
  <c r="B20" i="3"/>
  <c r="C21" i="9" s="1"/>
  <c r="E45" i="15"/>
  <c r="C45" i="15"/>
  <c r="B45" i="15"/>
  <c r="C13" i="4"/>
  <c r="E13" i="4"/>
  <c r="C14" i="4"/>
  <c r="E14" i="4"/>
  <c r="C15" i="4"/>
  <c r="E15" i="4"/>
  <c r="C16" i="4"/>
  <c r="E16" i="4"/>
  <c r="C17" i="4"/>
  <c r="E17" i="4"/>
  <c r="F64" i="15"/>
  <c r="F21" i="12"/>
  <c r="E21" i="12"/>
  <c r="D21" i="12"/>
  <c r="C21" i="12"/>
  <c r="B21" i="12"/>
  <c r="F62" i="15"/>
  <c r="F61" i="15"/>
  <c r="F59" i="15"/>
  <c r="F57" i="15"/>
  <c r="F55" i="15"/>
  <c r="F51" i="15"/>
  <c r="E62" i="15"/>
  <c r="E61" i="15"/>
  <c r="E59" i="15"/>
  <c r="E58" i="15"/>
  <c r="E57" i="15"/>
  <c r="E56" i="15"/>
  <c r="E55" i="15"/>
  <c r="E54" i="15"/>
  <c r="E53" i="15"/>
  <c r="E52" i="15"/>
  <c r="E51" i="15"/>
  <c r="D64" i="15"/>
  <c r="D57" i="15"/>
  <c r="D56" i="15"/>
  <c r="D55" i="15"/>
  <c r="C62" i="15"/>
  <c r="C60" i="15"/>
  <c r="C59" i="15"/>
  <c r="C58" i="15"/>
  <c r="C57" i="15"/>
  <c r="C56" i="15"/>
  <c r="C55" i="15"/>
  <c r="C52" i="15"/>
  <c r="C51" i="15"/>
  <c r="B62" i="15"/>
  <c r="B61" i="15"/>
  <c r="B60" i="15"/>
  <c r="B59" i="15"/>
  <c r="B58" i="15"/>
  <c r="B57" i="15"/>
  <c r="B56" i="15"/>
  <c r="B55" i="15"/>
  <c r="B53" i="15"/>
  <c r="B52" i="15"/>
  <c r="B51" i="15"/>
  <c r="C25" i="4"/>
  <c r="E25" i="4"/>
  <c r="C26" i="4"/>
  <c r="E26" i="4"/>
  <c r="C27" i="4"/>
  <c r="E27" i="4"/>
  <c r="C28" i="4"/>
  <c r="E28" i="4"/>
  <c r="C29" i="4"/>
  <c r="E29" i="4"/>
  <c r="E28" i="9"/>
  <c r="E29" i="9"/>
  <c r="E30" i="9"/>
  <c r="E31" i="9"/>
  <c r="E32" i="9"/>
  <c r="E33" i="9"/>
  <c r="E27" i="9"/>
  <c r="C28" i="9"/>
  <c r="C29" i="9"/>
  <c r="C30" i="9"/>
  <c r="C31" i="9"/>
  <c r="C32" i="9"/>
  <c r="C33" i="9"/>
  <c r="C27" i="9"/>
  <c r="B54" i="15"/>
  <c r="D52" i="15"/>
  <c r="F52" i="15"/>
  <c r="C53" i="15"/>
  <c r="D53" i="15"/>
  <c r="F53" i="15"/>
  <c r="C54" i="15"/>
  <c r="D54" i="15"/>
  <c r="F54" i="15"/>
  <c r="F56" i="15"/>
  <c r="D58" i="15"/>
  <c r="F58" i="15"/>
  <c r="D59" i="15"/>
  <c r="D60" i="15"/>
  <c r="E60" i="15"/>
  <c r="F60" i="15"/>
  <c r="C61" i="15"/>
  <c r="D61" i="15"/>
  <c r="D62" i="15"/>
  <c r="D51" i="15"/>
  <c r="C51" i="4"/>
  <c r="C52" i="4"/>
  <c r="E41" i="4"/>
  <c r="C41" i="4"/>
  <c r="E40" i="4"/>
  <c r="C40" i="4"/>
  <c r="E39" i="4"/>
  <c r="C39" i="4"/>
  <c r="E38" i="4"/>
  <c r="C38" i="4"/>
  <c r="E37" i="4"/>
  <c r="C37" i="4"/>
  <c r="E64" i="15"/>
  <c r="G19" i="4"/>
  <c r="G50" i="4"/>
  <c r="G53" i="4"/>
  <c r="G51" i="4"/>
  <c r="G54" i="4"/>
  <c r="G52" i="4"/>
  <c r="G56" i="4"/>
  <c r="B64" i="15" l="1"/>
  <c r="C64" i="15"/>
  <c r="D56" i="4"/>
  <c r="C19" i="4"/>
  <c r="B63" i="9"/>
  <c r="C56" i="9"/>
  <c r="G63" i="9"/>
  <c r="D63" i="9"/>
  <c r="C49" i="9"/>
  <c r="E56" i="9"/>
  <c r="C55" i="9"/>
  <c r="C60" i="9"/>
  <c r="E60" i="9"/>
  <c r="C59" i="9"/>
  <c r="E59" i="9"/>
  <c r="C58" i="9"/>
  <c r="E58" i="9"/>
  <c r="E19" i="4"/>
  <c r="E50" i="4"/>
  <c r="B66" i="10"/>
  <c r="C56" i="4" s="1"/>
  <c r="C66" i="10"/>
  <c r="E56" i="4" s="1"/>
  <c r="E21" i="9"/>
  <c r="B76" i="3"/>
  <c r="C63" i="9" s="1"/>
  <c r="C76" i="3"/>
  <c r="E35" i="9"/>
  <c r="E55" i="9"/>
  <c r="E76" i="3"/>
  <c r="E53" i="12"/>
  <c r="B53" i="12"/>
  <c r="C53" i="12"/>
  <c r="E63" i="9" l="1"/>
</calcChain>
</file>

<file path=xl/sharedStrings.xml><?xml version="1.0" encoding="utf-8"?>
<sst xmlns="http://schemas.openxmlformats.org/spreadsheetml/2006/main" count="480" uniqueCount="89">
  <si>
    <t>1-3 FAMILY</t>
  </si>
  <si>
    <t>CONDOS</t>
  </si>
  <si>
    <t>COOPS</t>
  </si>
  <si>
    <t>Median</t>
  </si>
  <si>
    <t>Total</t>
  </si>
  <si>
    <t>Manhattan</t>
  </si>
  <si>
    <t>Bronx</t>
  </si>
  <si>
    <t>Brooklyn</t>
  </si>
  <si>
    <t>Queens</t>
  </si>
  <si>
    <t>Staten Island</t>
  </si>
  <si>
    <t>Transactions</t>
  </si>
  <si>
    <t>$500K-$1M</t>
  </si>
  <si>
    <t>$1M-$2M</t>
  </si>
  <si>
    <t>$2M-$5M</t>
  </si>
  <si>
    <t>$5M-$15M</t>
  </si>
  <si>
    <t>$15M-$20M</t>
  </si>
  <si>
    <t>More than $20M</t>
  </si>
  <si>
    <t>Borough</t>
  </si>
  <si>
    <t>Taxable Consideration</t>
  </si>
  <si>
    <t>RPTT Liability</t>
  </si>
  <si>
    <t>Transaction Type</t>
  </si>
  <si>
    <t>Table 1</t>
  </si>
  <si>
    <t>All Transactions</t>
  </si>
  <si>
    <t>$500K or less</t>
  </si>
  <si>
    <t>ALL RESIDENTIAL PROPERTY TYPES</t>
  </si>
  <si>
    <t>Number</t>
  </si>
  <si>
    <t xml:space="preserve">Total </t>
  </si>
  <si>
    <t>Table 2</t>
  </si>
  <si>
    <t xml:space="preserve">All Transactions </t>
  </si>
  <si>
    <t>Year</t>
  </si>
  <si>
    <t>Revenue Usage</t>
  </si>
  <si>
    <t>General Fund</t>
  </si>
  <si>
    <r>
      <t>Dedicated to General Fund Only</t>
    </r>
    <r>
      <rPr>
        <b/>
        <vertAlign val="superscript"/>
        <sz val="11"/>
        <color rgb="FF000000"/>
        <rFont val="Arial"/>
        <family val="2"/>
      </rPr>
      <t>1</t>
    </r>
  </si>
  <si>
    <r>
      <t>Dedicated to General Fund and NYC Transit Authority</t>
    </r>
    <r>
      <rPr>
        <b/>
        <vertAlign val="superscript"/>
        <sz val="11"/>
        <color rgb="FF000000"/>
        <rFont val="Arial"/>
        <family val="2"/>
      </rPr>
      <t>2</t>
    </r>
  </si>
  <si>
    <r>
      <t>NYC Transit Authority</t>
    </r>
    <r>
      <rPr>
        <b/>
        <vertAlign val="superscript"/>
        <sz val="11"/>
        <color rgb="FF000000"/>
        <rFont val="Arial"/>
        <family val="2"/>
      </rPr>
      <t>2</t>
    </r>
  </si>
  <si>
    <t>Non-Timeshare Transactions</t>
  </si>
  <si>
    <t xml:space="preserve">   Residential</t>
  </si>
  <si>
    <t xml:space="preserve">   Commercial</t>
  </si>
  <si>
    <t>Timeshare Transactions</t>
  </si>
  <si>
    <t xml:space="preserve">   Total</t>
  </si>
  <si>
    <t>Total                   ($ millions)</t>
  </si>
  <si>
    <r>
      <rPr>
        <b/>
        <sz val="10"/>
        <color rgb="FF000000"/>
        <rFont val="Arial"/>
        <family val="2"/>
      </rPr>
      <t>Percent of All Transactions</t>
    </r>
    <r>
      <rPr>
        <sz val="12"/>
        <color rgb="FF000000"/>
        <rFont val="Arial"/>
        <family val="2"/>
      </rPr>
      <t>²</t>
    </r>
  </si>
  <si>
    <t>COMMERCIAL</t>
  </si>
  <si>
    <t>ALL PROPERTY TYPES</t>
  </si>
  <si>
    <t>RESIDENTIAL</t>
  </si>
  <si>
    <t>4-10 Family Rentals</t>
  </si>
  <si>
    <t>Rentals</t>
  </si>
  <si>
    <t>Office Buildings</t>
  </si>
  <si>
    <t>Store Buildings</t>
  </si>
  <si>
    <t>Commercial Condos</t>
  </si>
  <si>
    <t>Garages</t>
  </si>
  <si>
    <t>Vacant Land</t>
  </si>
  <si>
    <t>Commercial Coops</t>
  </si>
  <si>
    <t>Culture/Health/Hotel/Recreation</t>
  </si>
  <si>
    <t>Other Commercial</t>
  </si>
  <si>
    <t>Industrial buildings</t>
  </si>
  <si>
    <t>Property Type</t>
  </si>
  <si>
    <t xml:space="preserve">Year-Over-Year Change </t>
  </si>
  <si>
    <r>
      <t>Percent of All Consideration</t>
    </r>
    <r>
      <rPr>
        <sz val="12"/>
        <color rgb="FF000000"/>
        <rFont val="Arial"/>
        <family val="2"/>
      </rPr>
      <t>²</t>
    </r>
  </si>
  <si>
    <t>Percent of All Consideration²</t>
  </si>
  <si>
    <t>REAL PROPERTY TRANSFER TAX</t>
  </si>
  <si>
    <t>DISTRIBUTION BY TRANSACTION TYPE AND TIMESHARE STATUS</t>
  </si>
  <si>
    <t>DISTRIBUTION OF COMMERCIAL LIABILITY BY REVENUE USAGE</t>
  </si>
  <si>
    <t>Table 3</t>
  </si>
  <si>
    <t>DISTRIBUTION BY TAXABLE CONSIDERATION AND PROPERTY TYPE</t>
  </si>
  <si>
    <t>(EXCLUDING TIMESHARE TRANSACTIONS)</t>
  </si>
  <si>
    <t>Table 4</t>
  </si>
  <si>
    <t>DISTRIBUTION BY BOROUGH AND PROPERTY TYPE</t>
  </si>
  <si>
    <t>Table 5</t>
  </si>
  <si>
    <t>Table 6</t>
  </si>
  <si>
    <t>Table 7</t>
  </si>
  <si>
    <t>REAL PROPERTY TRANSFER TAX ON COMMERCIAL PURCHASES BY PROPERTY TYPE</t>
  </si>
  <si>
    <t>YEAR-OVER-YEAR COMPARISON</t>
  </si>
  <si>
    <t>Table 8</t>
  </si>
  <si>
    <t>TAXABLE CONSIDERATION AND LIABILITY BY PROPERTY TYPE</t>
  </si>
  <si>
    <t>1. Most residential transfers involve individuals, but a significant number involve legal entities.  This table includes only transactions</t>
  </si>
  <si>
    <t xml:space="preserve">   number.</t>
  </si>
  <si>
    <t xml:space="preserve">   where the grantee was an entity, such as a trust, limited-liability company, or any other business, using an employer identification</t>
  </si>
  <si>
    <t>2. All transactions and their related consideration are shown in Table 3.</t>
  </si>
  <si>
    <r>
      <t>REAL PROPERTY TRANSFER TAX ON RESIDENTIAL PURCHASES BY ENTITIES</t>
    </r>
    <r>
      <rPr>
        <b/>
        <vertAlign val="superscript"/>
        <sz val="10.199999999999999"/>
        <rFont val="Arial"/>
        <family val="2"/>
      </rPr>
      <t>1</t>
    </r>
  </si>
  <si>
    <t>CALENDAR YEAR 2020</t>
  </si>
  <si>
    <r>
      <t xml:space="preserve">Total                   </t>
    </r>
    <r>
      <rPr>
        <b/>
        <sz val="10"/>
        <color rgb="FF000000"/>
        <rFont val="Arial Narrow"/>
        <family val="2"/>
      </rPr>
      <t>(millions)</t>
    </r>
  </si>
  <si>
    <r>
      <t xml:space="preserve"> RPTT Liability</t>
    </r>
    <r>
      <rPr>
        <sz val="11"/>
        <color theme="1"/>
        <rFont val="Arial"/>
        <family val="2"/>
      </rPr>
      <t xml:space="preserve"> (millions)</t>
    </r>
  </si>
  <si>
    <r>
      <t>Total                   (</t>
    </r>
    <r>
      <rPr>
        <b/>
        <sz val="11"/>
        <color rgb="FF000000"/>
        <rFont val="Arial Narrow"/>
        <family val="2"/>
      </rPr>
      <t>millions)</t>
    </r>
  </si>
  <si>
    <r>
      <t xml:space="preserve">Total                   </t>
    </r>
    <r>
      <rPr>
        <b/>
        <sz val="11"/>
        <color rgb="FF000000"/>
        <rFont val="Arial Narrow"/>
        <family val="2"/>
      </rPr>
      <t>(millions)</t>
    </r>
  </si>
  <si>
    <r>
      <rPr>
        <b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(millions)</t>
    </r>
  </si>
  <si>
    <t>2. All transactions and their related consideration are shown in Table 4.</t>
  </si>
  <si>
    <t>2011 - 2020</t>
  </si>
  <si>
    <t>Mixed-use 1-3 Family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</si>
</sst>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,,"/>
    <numFmt numFmtId="165" formatCode="&quot;$&quot;#,##0.0,,"/>
    <numFmt numFmtId="166" formatCode="&quot;$&quot;#,##0"/>
    <numFmt numFmtId="167" formatCode="0.0%"/>
    <numFmt numFmtId="168" formatCode="_(* #,##0_);_(* \(#,##0\);_(* &quot;-&quot;??_);_(@_)"/>
    <numFmt numFmtId="169" formatCode="&quot;$&quot;#,##0.00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3399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3399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.5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i/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vertAlign val="superscript"/>
      <sz val="10.199999999999999"/>
      <name val="Arial"/>
      <family val="2"/>
    </font>
    <font>
      <i/>
      <sz val="11"/>
      <color rgb="FFFF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</font>
    <font>
      <sz val="10"/>
      <name val="Arial"/>
      <family val="2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  <xf numFmtId="0" fontId="19" fillId="0" borderId="0"/>
    <xf numFmtId="0" fontId="19" fillId="0" borderId="0"/>
    <xf numFmtId="0" fontId="30" fillId="0" borderId="0"/>
    <xf numFmtId="0" fontId="19" fillId="0" borderId="0"/>
    <xf numFmtId="0" fontId="31" fillId="0" borderId="0"/>
    <xf numFmtId="0" fontId="19" fillId="0" borderId="0"/>
    <xf numFmtId="0" fontId="32" fillId="0" borderId="0"/>
    <xf numFmtId="0" fontId="33" fillId="0" borderId="0"/>
    <xf numFmtId="0" fontId="32" fillId="0" borderId="0"/>
    <xf numFmtId="43" fontId="32" fillId="0" borderId="0" applyFont="0" applyFill="0" applyBorder="0" applyAlignment="0" applyProtection="0"/>
  </cellStyleXfs>
  <cellXfs count="295">
    <xf numFmtId="0" fontId="0" fillId="0" borderId="0" xfId="0"/>
    <xf numFmtId="0" fontId="6" fillId="0" borderId="0" xfId="0" applyFont="1"/>
    <xf numFmtId="0" fontId="9" fillId="0" borderId="6" xfId="0" applyFont="1" applyBorder="1" applyAlignment="1">
      <alignment horizontal="right" wrapText="1"/>
    </xf>
    <xf numFmtId="0" fontId="9" fillId="0" borderId="7" xfId="0" applyFont="1" applyBorder="1" applyAlignment="1">
      <alignment horizontal="right" wrapText="1"/>
    </xf>
    <xf numFmtId="0" fontId="6" fillId="0" borderId="8" xfId="0" applyFont="1" applyBorder="1"/>
    <xf numFmtId="0" fontId="9" fillId="0" borderId="5" xfId="0" applyFont="1" applyBorder="1" applyAlignment="1">
      <alignment horizontal="right" wrapText="1"/>
    </xf>
    <xf numFmtId="0" fontId="6" fillId="0" borderId="10" xfId="0" applyFont="1" applyBorder="1"/>
    <xf numFmtId="0" fontId="9" fillId="0" borderId="5" xfId="0" applyFont="1" applyBorder="1" applyAlignment="1">
      <alignment horizontal="left" wrapText="1"/>
    </xf>
    <xf numFmtId="0" fontId="9" fillId="0" borderId="11" xfId="0" applyFont="1" applyBorder="1" applyAlignment="1">
      <alignment horizontal="left" vertical="center" wrapText="1"/>
    </xf>
    <xf numFmtId="168" fontId="7" fillId="0" borderId="1" xfId="1" applyNumberFormat="1" applyFont="1" applyBorder="1" applyAlignment="1">
      <alignment vertical="center"/>
    </xf>
    <xf numFmtId="0" fontId="17" fillId="0" borderId="0" xfId="0" applyFont="1" applyBorder="1" applyAlignment="1">
      <alignment horizontal="left"/>
    </xf>
    <xf numFmtId="0" fontId="18" fillId="0" borderId="0" xfId="0" applyFont="1"/>
    <xf numFmtId="167" fontId="18" fillId="0" borderId="0" xfId="2" applyNumberFormat="1" applyFont="1"/>
    <xf numFmtId="0" fontId="6" fillId="0" borderId="11" xfId="0" applyFont="1" applyFill="1" applyBorder="1" applyAlignment="1">
      <alignment horizontal="left"/>
    </xf>
    <xf numFmtId="37" fontId="6" fillId="0" borderId="1" xfId="1" applyNumberFormat="1" applyFont="1" applyFill="1" applyBorder="1"/>
    <xf numFmtId="37" fontId="6" fillId="0" borderId="9" xfId="1" applyNumberFormat="1" applyFont="1" applyFill="1" applyBorder="1"/>
    <xf numFmtId="0" fontId="6" fillId="0" borderId="0" xfId="0" applyFont="1" applyFill="1"/>
    <xf numFmtId="0" fontId="9" fillId="0" borderId="4" xfId="0" applyFont="1" applyBorder="1" applyAlignment="1">
      <alignment horizontal="left" wrapText="1"/>
    </xf>
    <xf numFmtId="168" fontId="9" fillId="0" borderId="5" xfId="1" applyNumberFormat="1" applyFont="1" applyBorder="1" applyAlignment="1"/>
    <xf numFmtId="165" fontId="10" fillId="0" borderId="0" xfId="1" applyNumberFormat="1" applyFont="1" applyBorder="1" applyAlignment="1" applyProtection="1">
      <alignment horizontal="right" vertical="center"/>
    </xf>
    <xf numFmtId="165" fontId="10" fillId="0" borderId="0" xfId="1" applyNumberFormat="1" applyFont="1" applyBorder="1" applyAlignment="1" applyProtection="1">
      <alignment vertical="center"/>
    </xf>
    <xf numFmtId="165" fontId="11" fillId="0" borderId="2" xfId="1" applyNumberFormat="1" applyFont="1" applyBorder="1" applyAlignment="1" applyProtection="1">
      <alignment horizontal="right"/>
    </xf>
    <xf numFmtId="165" fontId="10" fillId="0" borderId="14" xfId="1" applyNumberFormat="1" applyFont="1" applyBorder="1" applyAlignment="1" applyProtection="1">
      <alignment vertical="center"/>
    </xf>
    <xf numFmtId="165" fontId="11" fillId="0" borderId="3" xfId="1" applyNumberFormat="1" applyFont="1" applyBorder="1" applyAlignment="1" applyProtection="1">
      <alignment horizontal="right"/>
    </xf>
    <xf numFmtId="3" fontId="6" fillId="0" borderId="0" xfId="0" applyNumberFormat="1" applyFont="1"/>
    <xf numFmtId="0" fontId="5" fillId="0" borderId="0" xfId="0" applyFont="1" applyFill="1" applyAlignment="1">
      <alignment wrapText="1"/>
    </xf>
    <xf numFmtId="0" fontId="6" fillId="0" borderId="0" xfId="0" applyFont="1" applyFill="1" applyAlignment="1"/>
    <xf numFmtId="0" fontId="9" fillId="0" borderId="10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left" wrapText="1"/>
    </xf>
    <xf numFmtId="0" fontId="6" fillId="0" borderId="1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9" xfId="0" applyFont="1" applyFill="1" applyBorder="1" applyAlignment="1"/>
    <xf numFmtId="0" fontId="6" fillId="0" borderId="9" xfId="0" applyFont="1" applyFill="1" applyBorder="1" applyAlignment="1"/>
    <xf numFmtId="3" fontId="7" fillId="0" borderId="1" xfId="0" applyNumberFormat="1" applyFont="1" applyFill="1" applyBorder="1" applyAlignment="1">
      <alignment wrapText="1"/>
    </xf>
    <xf numFmtId="165" fontId="10" fillId="0" borderId="0" xfId="1" applyNumberFormat="1" applyFont="1" applyFill="1" applyBorder="1" applyAlignment="1" applyProtection="1"/>
    <xf numFmtId="9" fontId="7" fillId="0" borderId="0" xfId="2" applyFont="1" applyFill="1" applyBorder="1" applyAlignment="1">
      <alignment wrapText="1"/>
    </xf>
    <xf numFmtId="9" fontId="7" fillId="0" borderId="9" xfId="2" applyFont="1" applyFill="1" applyBorder="1" applyAlignment="1">
      <alignment wrapText="1"/>
    </xf>
    <xf numFmtId="164" fontId="10" fillId="0" borderId="0" xfId="1" applyNumberFormat="1" applyFont="1" applyFill="1" applyBorder="1" applyAlignment="1" applyProtection="1"/>
    <xf numFmtId="3" fontId="7" fillId="0" borderId="9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3" fontId="9" fillId="0" borderId="5" xfId="0" applyNumberFormat="1" applyFont="1" applyFill="1" applyBorder="1" applyAlignment="1">
      <alignment wrapText="1"/>
    </xf>
    <xf numFmtId="165" fontId="11" fillId="0" borderId="2" xfId="1" applyNumberFormat="1" applyFont="1" applyFill="1" applyBorder="1" applyAlignment="1" applyProtection="1"/>
    <xf numFmtId="0" fontId="9" fillId="0" borderId="0" xfId="0" applyFont="1" applyFill="1" applyBorder="1" applyAlignment="1">
      <alignment horizontal="left" wrapText="1"/>
    </xf>
    <xf numFmtId="3" fontId="9" fillId="0" borderId="0" xfId="0" applyNumberFormat="1" applyFont="1" applyFill="1" applyBorder="1" applyAlignment="1">
      <alignment wrapText="1"/>
    </xf>
    <xf numFmtId="165" fontId="11" fillId="0" borderId="0" xfId="1" applyNumberFormat="1" applyFont="1" applyFill="1" applyBorder="1" applyAlignment="1" applyProtection="1"/>
    <xf numFmtId="166" fontId="9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horizontal="left"/>
    </xf>
    <xf numFmtId="0" fontId="0" fillId="0" borderId="0" xfId="0" applyFill="1" applyAlignment="1"/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/>
    <xf numFmtId="165" fontId="10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  <xf numFmtId="0" fontId="6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vertical="top" wrapText="1"/>
    </xf>
    <xf numFmtId="165" fontId="11" fillId="0" borderId="0" xfId="1" applyNumberFormat="1" applyFont="1" applyFill="1" applyBorder="1" applyProtection="1"/>
    <xf numFmtId="166" fontId="9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right" wrapText="1"/>
    </xf>
    <xf numFmtId="0" fontId="9" fillId="0" borderId="12" xfId="0" applyFont="1" applyFill="1" applyBorder="1" applyAlignment="1">
      <alignment horizontal="right" wrapText="1"/>
    </xf>
    <xf numFmtId="0" fontId="20" fillId="0" borderId="6" xfId="0" applyFont="1" applyFill="1" applyBorder="1" applyAlignment="1">
      <alignment horizontal="right" wrapText="1"/>
    </xf>
    <xf numFmtId="9" fontId="10" fillId="0" borderId="0" xfId="2" applyFont="1" applyFill="1" applyBorder="1" applyAlignment="1" applyProtection="1"/>
    <xf numFmtId="0" fontId="7" fillId="0" borderId="9" xfId="0" applyFont="1" applyFill="1" applyBorder="1" applyAlignment="1">
      <alignment wrapText="1"/>
    </xf>
    <xf numFmtId="9" fontId="9" fillId="0" borderId="3" xfId="2" applyFont="1" applyFill="1" applyBorder="1" applyAlignment="1">
      <alignment wrapText="1"/>
    </xf>
    <xf numFmtId="9" fontId="11" fillId="0" borderId="2" xfId="2" applyFont="1" applyFill="1" applyBorder="1" applyAlignment="1" applyProtection="1"/>
    <xf numFmtId="9" fontId="9" fillId="0" borderId="0" xfId="2" applyFont="1" applyFill="1" applyBorder="1" applyAlignment="1">
      <alignment wrapText="1"/>
    </xf>
    <xf numFmtId="9" fontId="11" fillId="0" borderId="0" xfId="2" applyFont="1" applyFill="1" applyBorder="1" applyAlignment="1" applyProtection="1"/>
    <xf numFmtId="9" fontId="9" fillId="0" borderId="3" xfId="2" applyNumberFormat="1" applyFont="1" applyFill="1" applyBorder="1" applyAlignment="1">
      <alignment wrapText="1"/>
    </xf>
    <xf numFmtId="9" fontId="6" fillId="0" borderId="0" xfId="2" applyFont="1" applyFill="1" applyAlignment="1"/>
    <xf numFmtId="0" fontId="9" fillId="0" borderId="11" xfId="0" applyFont="1" applyFill="1" applyBorder="1" applyAlignment="1">
      <alignment horizontal="left"/>
    </xf>
    <xf numFmtId="9" fontId="10" fillId="0" borderId="0" xfId="2" applyFont="1" applyFill="1" applyBorder="1" applyAlignment="1" applyProtection="1">
      <alignment wrapText="1"/>
    </xf>
    <xf numFmtId="0" fontId="6" fillId="0" borderId="0" xfId="0" applyFont="1" applyFill="1" applyAlignment="1">
      <alignment wrapText="1"/>
    </xf>
    <xf numFmtId="164" fontId="10" fillId="0" borderId="0" xfId="1" applyNumberFormat="1" applyFont="1" applyFill="1" applyBorder="1" applyAlignment="1" applyProtection="1">
      <alignment wrapText="1"/>
    </xf>
    <xf numFmtId="9" fontId="11" fillId="0" borderId="2" xfId="2" applyFont="1" applyFill="1" applyBorder="1" applyAlignment="1" applyProtection="1">
      <alignment wrapText="1"/>
    </xf>
    <xf numFmtId="3" fontId="7" fillId="0" borderId="0" xfId="0" applyNumberFormat="1" applyFont="1" applyFill="1" applyBorder="1" applyAlignment="1">
      <alignment vertical="top" wrapText="1"/>
    </xf>
    <xf numFmtId="166" fontId="7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/>
    </xf>
    <xf numFmtId="0" fontId="15" fillId="0" borderId="1" xfId="0" applyFont="1" applyFill="1" applyBorder="1"/>
    <xf numFmtId="0" fontId="15" fillId="0" borderId="4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right"/>
    </xf>
    <xf numFmtId="165" fontId="6" fillId="0" borderId="0" xfId="1" applyNumberFormat="1" applyFont="1" applyFill="1" applyBorder="1"/>
    <xf numFmtId="5" fontId="6" fillId="0" borderId="9" xfId="1" applyNumberFormat="1" applyFont="1" applyFill="1" applyBorder="1"/>
    <xf numFmtId="164" fontId="6" fillId="0" borderId="0" xfId="1" applyNumberFormat="1" applyFont="1" applyFill="1" applyBorder="1"/>
    <xf numFmtId="0" fontId="6" fillId="0" borderId="1" xfId="0" applyFont="1" applyFill="1" applyBorder="1" applyAlignment="1">
      <alignment horizontal="left"/>
    </xf>
    <xf numFmtId="7" fontId="6" fillId="0" borderId="0" xfId="0" applyNumberFormat="1" applyFont="1" applyFill="1"/>
    <xf numFmtId="0" fontId="9" fillId="0" borderId="8" xfId="0" applyFont="1" applyFill="1" applyBorder="1" applyAlignment="1">
      <alignment horizontal="center" wrapText="1"/>
    </xf>
    <xf numFmtId="3" fontId="6" fillId="0" borderId="0" xfId="0" applyNumberFormat="1" applyFont="1" applyFill="1"/>
    <xf numFmtId="3" fontId="6" fillId="0" borderId="0" xfId="0" applyNumberFormat="1" applyFont="1" applyFill="1" applyBorder="1"/>
    <xf numFmtId="9" fontId="6" fillId="0" borderId="0" xfId="2" applyFont="1" applyFill="1" applyBorder="1"/>
    <xf numFmtId="169" fontId="6" fillId="0" borderId="0" xfId="0" applyNumberFormat="1" applyFont="1"/>
    <xf numFmtId="0" fontId="15" fillId="0" borderId="4" xfId="0" applyFont="1" applyFill="1" applyBorder="1"/>
    <xf numFmtId="0" fontId="6" fillId="0" borderId="11" xfId="0" applyFont="1" applyFill="1" applyBorder="1"/>
    <xf numFmtId="3" fontId="6" fillId="0" borderId="1" xfId="0" applyNumberFormat="1" applyFont="1" applyBorder="1"/>
    <xf numFmtId="9" fontId="6" fillId="0" borderId="9" xfId="2" applyFont="1" applyBorder="1"/>
    <xf numFmtId="0" fontId="6" fillId="0" borderId="9" xfId="0" applyFont="1" applyBorder="1"/>
    <xf numFmtId="0" fontId="15" fillId="0" borderId="11" xfId="0" applyFont="1" applyFill="1" applyBorder="1"/>
    <xf numFmtId="0" fontId="6" fillId="0" borderId="1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15" fillId="0" borderId="0" xfId="0" applyFont="1" applyFill="1" applyBorder="1"/>
    <xf numFmtId="0" fontId="15" fillId="0" borderId="5" xfId="0" applyFont="1" applyFill="1" applyBorder="1"/>
    <xf numFmtId="164" fontId="10" fillId="0" borderId="1" xfId="1" applyNumberFormat="1" applyFont="1" applyFill="1" applyBorder="1" applyAlignment="1" applyProtection="1"/>
    <xf numFmtId="0" fontId="15" fillId="0" borderId="12" xfId="0" applyFont="1" applyBorder="1" applyAlignment="1">
      <alignment horizontal="right" wrapText="1"/>
    </xf>
    <xf numFmtId="0" fontId="15" fillId="0" borderId="6" xfId="0" applyFont="1" applyBorder="1" applyAlignment="1">
      <alignment horizontal="right" wrapText="1"/>
    </xf>
    <xf numFmtId="0" fontId="15" fillId="0" borderId="7" xfId="0" applyFont="1" applyBorder="1" applyAlignment="1">
      <alignment horizontal="right" wrapText="1"/>
    </xf>
    <xf numFmtId="0" fontId="15" fillId="0" borderId="0" xfId="0" applyFont="1"/>
    <xf numFmtId="3" fontId="15" fillId="0" borderId="5" xfId="0" applyNumberFormat="1" applyFont="1" applyBorder="1"/>
    <xf numFmtId="165" fontId="11" fillId="0" borderId="5" xfId="1" applyNumberFormat="1" applyFont="1" applyFill="1" applyBorder="1" applyAlignment="1" applyProtection="1"/>
    <xf numFmtId="3" fontId="15" fillId="0" borderId="0" xfId="0" applyNumberFormat="1" applyFont="1" applyBorder="1"/>
    <xf numFmtId="0" fontId="15" fillId="0" borderId="5" xfId="0" applyFont="1" applyBorder="1" applyAlignment="1">
      <alignment horizontal="right" wrapText="1"/>
    </xf>
    <xf numFmtId="9" fontId="6" fillId="0" borderId="1" xfId="2" applyFont="1" applyBorder="1"/>
    <xf numFmtId="9" fontId="6" fillId="0" borderId="11" xfId="2" applyFont="1" applyFill="1" applyBorder="1"/>
    <xf numFmtId="9" fontId="9" fillId="0" borderId="8" xfId="2" applyFont="1" applyFill="1" applyBorder="1" applyAlignment="1">
      <alignment horizontal="center" wrapText="1"/>
    </xf>
    <xf numFmtId="9" fontId="15" fillId="0" borderId="5" xfId="2" applyFont="1" applyBorder="1" applyAlignment="1">
      <alignment horizontal="right" wrapText="1"/>
    </xf>
    <xf numFmtId="9" fontId="15" fillId="0" borderId="6" xfId="2" applyFont="1" applyBorder="1" applyAlignment="1">
      <alignment horizontal="right" wrapText="1"/>
    </xf>
    <xf numFmtId="9" fontId="15" fillId="0" borderId="7" xfId="2" applyFont="1" applyBorder="1" applyAlignment="1">
      <alignment horizontal="right" wrapText="1"/>
    </xf>
    <xf numFmtId="9" fontId="15" fillId="0" borderId="12" xfId="2" applyFont="1" applyBorder="1" applyAlignment="1">
      <alignment horizontal="right" wrapText="1"/>
    </xf>
    <xf numFmtId="9" fontId="15" fillId="0" borderId="8" xfId="2" applyFont="1" applyFill="1" applyBorder="1"/>
    <xf numFmtId="9" fontId="6" fillId="0" borderId="1" xfId="2" applyFont="1" applyBorder="1" applyAlignment="1">
      <alignment horizontal="right" wrapText="1"/>
    </xf>
    <xf numFmtId="9" fontId="6" fillId="0" borderId="0" xfId="2" applyFont="1" applyBorder="1" applyAlignment="1">
      <alignment horizontal="right" wrapText="1"/>
    </xf>
    <xf numFmtId="9" fontId="6" fillId="0" borderId="9" xfId="2" applyFont="1" applyBorder="1" applyAlignment="1">
      <alignment horizontal="right" wrapText="1"/>
    </xf>
    <xf numFmtId="9" fontId="6" fillId="0" borderId="8" xfId="2" applyFont="1" applyBorder="1" applyAlignment="1">
      <alignment horizontal="right" wrapText="1"/>
    </xf>
    <xf numFmtId="9" fontId="6" fillId="0" borderId="14" xfId="2" applyFont="1" applyBorder="1" applyAlignment="1">
      <alignment horizontal="right" wrapText="1"/>
    </xf>
    <xf numFmtId="9" fontId="6" fillId="0" borderId="1" xfId="2" applyFont="1" applyFill="1" applyBorder="1"/>
    <xf numFmtId="9" fontId="10" fillId="0" borderId="1" xfId="2" applyFont="1" applyFill="1" applyBorder="1" applyAlignment="1" applyProtection="1"/>
    <xf numFmtId="9" fontId="15" fillId="0" borderId="5" xfId="2" applyFont="1" applyFill="1" applyBorder="1"/>
    <xf numFmtId="9" fontId="15" fillId="0" borderId="5" xfId="2" applyFont="1" applyBorder="1"/>
    <xf numFmtId="165" fontId="6" fillId="0" borderId="0" xfId="0" applyNumberFormat="1" applyFont="1"/>
    <xf numFmtId="0" fontId="0" fillId="2" borderId="0" xfId="0" applyFill="1"/>
    <xf numFmtId="0" fontId="9" fillId="2" borderId="8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right" wrapText="1"/>
    </xf>
    <xf numFmtId="0" fontId="9" fillId="2" borderId="12" xfId="0" applyFont="1" applyFill="1" applyBorder="1" applyAlignment="1">
      <alignment horizontal="right" wrapText="1"/>
    </xf>
    <xf numFmtId="0" fontId="9" fillId="2" borderId="7" xfId="0" applyFont="1" applyFill="1" applyBorder="1" applyAlignment="1">
      <alignment horizontal="right" wrapText="1"/>
    </xf>
    <xf numFmtId="0" fontId="9" fillId="2" borderId="1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right" wrapText="1"/>
    </xf>
    <xf numFmtId="0" fontId="9" fillId="2" borderId="9" xfId="0" applyFont="1" applyFill="1" applyBorder="1" applyAlignment="1">
      <alignment horizontal="right" wrapText="1"/>
    </xf>
    <xf numFmtId="0" fontId="9" fillId="2" borderId="11" xfId="0" applyFont="1" applyFill="1" applyBorder="1" applyAlignment="1">
      <alignment horizontal="left"/>
    </xf>
    <xf numFmtId="168" fontId="7" fillId="2" borderId="1" xfId="1" applyNumberFormat="1" applyFont="1" applyFill="1" applyBorder="1" applyAlignment="1"/>
    <xf numFmtId="164" fontId="10" fillId="2" borderId="0" xfId="1" applyNumberFormat="1" applyFont="1" applyFill="1" applyBorder="1" applyAlignment="1" applyProtection="1"/>
    <xf numFmtId="37" fontId="7" fillId="2" borderId="0" xfId="1" applyNumberFormat="1" applyFont="1" applyFill="1" applyBorder="1" applyAlignment="1"/>
    <xf numFmtId="37" fontId="7" fillId="2" borderId="9" xfId="1" applyNumberFormat="1" applyFont="1" applyFill="1" applyBorder="1" applyAlignment="1"/>
    <xf numFmtId="0" fontId="7" fillId="2" borderId="11" xfId="0" applyFont="1" applyFill="1" applyBorder="1" applyAlignment="1">
      <alignment horizontal="left" wrapText="1"/>
    </xf>
    <xf numFmtId="168" fontId="9" fillId="2" borderId="1" xfId="1" applyNumberFormat="1" applyFont="1" applyFill="1" applyBorder="1" applyAlignment="1"/>
    <xf numFmtId="0" fontId="0" fillId="2" borderId="11" xfId="0" applyFill="1" applyBorder="1" applyAlignment="1"/>
    <xf numFmtId="0" fontId="0" fillId="2" borderId="9" xfId="0" applyFill="1" applyBorder="1"/>
    <xf numFmtId="165" fontId="10" fillId="2" borderId="0" xfId="1" applyNumberFormat="1" applyFont="1" applyFill="1" applyBorder="1" applyAlignment="1" applyProtection="1"/>
    <xf numFmtId="5" fontId="7" fillId="2" borderId="0" xfId="1" applyNumberFormat="1" applyFont="1" applyFill="1" applyBorder="1" applyAlignment="1"/>
    <xf numFmtId="165" fontId="10" fillId="2" borderId="1" xfId="1" applyNumberFormat="1" applyFont="1" applyFill="1" applyBorder="1" applyAlignment="1" applyProtection="1"/>
    <xf numFmtId="5" fontId="7" fillId="2" borderId="9" xfId="1" applyNumberFormat="1" applyFont="1" applyFill="1" applyBorder="1" applyAlignment="1"/>
    <xf numFmtId="0" fontId="9" fillId="2" borderId="4" xfId="0" applyFont="1" applyFill="1" applyBorder="1" applyAlignment="1">
      <alignment horizontal="left" wrapText="1"/>
    </xf>
    <xf numFmtId="168" fontId="9" fillId="2" borderId="5" xfId="1" applyNumberFormat="1" applyFont="1" applyFill="1" applyBorder="1" applyAlignment="1"/>
    <xf numFmtId="0" fontId="9" fillId="2" borderId="1" xfId="0" applyFont="1" applyFill="1" applyBorder="1" applyAlignment="1">
      <alignment horizontal="left" wrapText="1"/>
    </xf>
    <xf numFmtId="168" fontId="7" fillId="2" borderId="13" xfId="1" applyNumberFormat="1" applyFont="1" applyFill="1" applyBorder="1" applyAlignment="1"/>
    <xf numFmtId="164" fontId="10" fillId="2" borderId="13" xfId="1" applyNumberFormat="1" applyFont="1" applyFill="1" applyBorder="1" applyAlignment="1" applyProtection="1"/>
    <xf numFmtId="37" fontId="7" fillId="2" borderId="13" xfId="1" applyNumberFormat="1" applyFont="1" applyFill="1" applyBorder="1" applyAlignment="1"/>
    <xf numFmtId="0" fontId="24" fillId="0" borderId="0" xfId="0" applyFont="1" applyFill="1"/>
    <xf numFmtId="0" fontId="6" fillId="2" borderId="0" xfId="0" applyFont="1" applyFill="1"/>
    <xf numFmtId="0" fontId="6" fillId="2" borderId="11" xfId="0" applyFont="1" applyFill="1" applyBorder="1"/>
    <xf numFmtId="3" fontId="7" fillId="0" borderId="1" xfId="0" applyNumberFormat="1" applyFont="1" applyFill="1" applyBorder="1" applyAlignment="1">
      <alignment wrapText="1"/>
    </xf>
    <xf numFmtId="165" fontId="10" fillId="0" borderId="0" xfId="1" applyNumberFormat="1" applyFont="1" applyFill="1" applyBorder="1" applyAlignment="1" applyProtection="1"/>
    <xf numFmtId="9" fontId="7" fillId="0" borderId="9" xfId="2" applyFont="1" applyFill="1" applyBorder="1" applyAlignment="1">
      <alignment wrapText="1"/>
    </xf>
    <xf numFmtId="164" fontId="10" fillId="0" borderId="0" xfId="1" applyNumberFormat="1" applyFont="1" applyFill="1" applyBorder="1" applyAlignment="1" applyProtection="1"/>
    <xf numFmtId="3" fontId="7" fillId="0" borderId="9" xfId="0" applyNumberFormat="1" applyFont="1" applyFill="1" applyBorder="1" applyAlignment="1">
      <alignment wrapText="1"/>
    </xf>
    <xf numFmtId="3" fontId="9" fillId="0" borderId="5" xfId="0" applyNumberFormat="1" applyFont="1" applyFill="1" applyBorder="1" applyAlignment="1">
      <alignment wrapText="1"/>
    </xf>
    <xf numFmtId="165" fontId="11" fillId="0" borderId="2" xfId="1" applyNumberFormat="1" applyFont="1" applyFill="1" applyBorder="1" applyAlignment="1" applyProtection="1"/>
    <xf numFmtId="9" fontId="10" fillId="0" borderId="0" xfId="2" applyFont="1" applyFill="1" applyBorder="1" applyAlignment="1" applyProtection="1"/>
    <xf numFmtId="0" fontId="9" fillId="2" borderId="4" xfId="0" applyFont="1" applyFill="1" applyBorder="1" applyAlignment="1">
      <alignment horizontal="left" wrapText="1"/>
    </xf>
    <xf numFmtId="0" fontId="25" fillId="0" borderId="8" xfId="0" applyFont="1" applyFill="1" applyBorder="1"/>
    <xf numFmtId="0" fontId="6" fillId="0" borderId="11" xfId="0" applyFont="1" applyFill="1" applyBorder="1" applyAlignment="1">
      <alignment horizontal="left"/>
    </xf>
    <xf numFmtId="37" fontId="6" fillId="0" borderId="1" xfId="1" applyNumberFormat="1" applyFont="1" applyFill="1" applyBorder="1"/>
    <xf numFmtId="37" fontId="6" fillId="0" borderId="9" xfId="1" applyNumberFormat="1" applyFont="1" applyFill="1" applyBorder="1"/>
    <xf numFmtId="0" fontId="6" fillId="0" borderId="0" xfId="0" applyFont="1" applyFill="1"/>
    <xf numFmtId="9" fontId="9" fillId="0" borderId="3" xfId="2" applyFont="1" applyFill="1" applyBorder="1" applyAlignment="1">
      <alignment wrapText="1"/>
    </xf>
    <xf numFmtId="164" fontId="6" fillId="0" borderId="0" xfId="1" applyNumberFormat="1" applyFont="1" applyFill="1" applyBorder="1"/>
    <xf numFmtId="0" fontId="6" fillId="0" borderId="4" xfId="0" applyFont="1" applyFill="1" applyBorder="1" applyAlignment="1">
      <alignment horizontal="left"/>
    </xf>
    <xf numFmtId="164" fontId="6" fillId="0" borderId="2" xfId="1" applyNumberFormat="1" applyFont="1" applyFill="1" applyBorder="1"/>
    <xf numFmtId="37" fontId="6" fillId="0" borderId="3" xfId="1" applyNumberFormat="1" applyFont="1" applyFill="1" applyBorder="1"/>
    <xf numFmtId="37" fontId="6" fillId="0" borderId="2" xfId="1" applyNumberFormat="1" applyFont="1" applyFill="1" applyBorder="1"/>
    <xf numFmtId="165" fontId="11" fillId="2" borderId="2" xfId="1" applyNumberFormat="1" applyFont="1" applyFill="1" applyBorder="1" applyAlignment="1" applyProtection="1"/>
    <xf numFmtId="5" fontId="9" fillId="2" borderId="2" xfId="1" applyNumberFormat="1" applyFont="1" applyFill="1" applyBorder="1" applyAlignment="1"/>
    <xf numFmtId="165" fontId="11" fillId="2" borderId="5" xfId="1" applyNumberFormat="1" applyFont="1" applyFill="1" applyBorder="1" applyAlignment="1" applyProtection="1"/>
    <xf numFmtId="5" fontId="9" fillId="2" borderId="3" xfId="1" applyNumberFormat="1" applyFont="1" applyFill="1" applyBorder="1" applyAlignment="1"/>
    <xf numFmtId="0" fontId="2" fillId="0" borderId="0" xfId="0" applyFont="1" applyFill="1"/>
    <xf numFmtId="9" fontId="6" fillId="0" borderId="0" xfId="2" applyFont="1"/>
    <xf numFmtId="0" fontId="7" fillId="0" borderId="0" xfId="0" applyFont="1" applyFill="1" applyBorder="1" applyAlignment="1">
      <alignment wrapText="1"/>
    </xf>
    <xf numFmtId="9" fontId="9" fillId="0" borderId="2" xfId="2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167" fontId="11" fillId="0" borderId="5" xfId="2" applyNumberFormat="1" applyFont="1" applyFill="1" applyBorder="1" applyAlignment="1" applyProtection="1"/>
    <xf numFmtId="10" fontId="11" fillId="0" borderId="2" xfId="2" applyNumberFormat="1" applyFont="1" applyFill="1" applyBorder="1" applyAlignment="1" applyProtection="1"/>
    <xf numFmtId="165" fontId="11" fillId="2" borderId="0" xfId="1" applyNumberFormat="1" applyFont="1" applyFill="1" applyBorder="1" applyAlignment="1" applyProtection="1"/>
    <xf numFmtId="5" fontId="9" fillId="2" borderId="0" xfId="1" applyNumberFormat="1" applyFont="1" applyFill="1" applyBorder="1" applyAlignment="1"/>
    <xf numFmtId="165" fontId="11" fillId="2" borderId="1" xfId="1" applyNumberFormat="1" applyFont="1" applyFill="1" applyBorder="1" applyAlignment="1" applyProtection="1"/>
    <xf numFmtId="5" fontId="9" fillId="2" borderId="9" xfId="1" applyNumberFormat="1" applyFont="1" applyFill="1" applyBorder="1" applyAlignment="1"/>
    <xf numFmtId="168" fontId="7" fillId="0" borderId="1" xfId="1" applyNumberFormat="1" applyFont="1" applyBorder="1" applyAlignment="1">
      <alignment horizontal="right" vertical="center"/>
    </xf>
    <xf numFmtId="164" fontId="10" fillId="2" borderId="0" xfId="1" applyNumberFormat="1" applyFont="1" applyFill="1" applyBorder="1" applyAlignment="1" applyProtection="1">
      <alignment horizontal="right" vertical="center"/>
    </xf>
    <xf numFmtId="164" fontId="10" fillId="2" borderId="9" xfId="1" applyNumberFormat="1" applyFont="1" applyFill="1" applyBorder="1" applyAlignment="1" applyProtection="1">
      <alignment horizontal="right" vertical="center"/>
    </xf>
    <xf numFmtId="0" fontId="0" fillId="2" borderId="0" xfId="0" applyFill="1" applyAlignment="1"/>
    <xf numFmtId="0" fontId="26" fillId="2" borderId="0" xfId="0" applyFont="1" applyFill="1" applyAlignment="1">
      <alignment vertical="top"/>
    </xf>
    <xf numFmtId="0" fontId="27" fillId="2" borderId="0" xfId="0" applyFont="1" applyFill="1"/>
    <xf numFmtId="0" fontId="26" fillId="2" borderId="0" xfId="0" applyFont="1" applyFill="1" applyAlignment="1">
      <alignment horizontal="center" vertical="top"/>
    </xf>
    <xf numFmtId="0" fontId="26" fillId="2" borderId="0" xfId="0" applyFont="1" applyFill="1" applyAlignment="1"/>
    <xf numFmtId="0" fontId="26" fillId="2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0" fontId="26" fillId="0" borderId="0" xfId="0" applyFont="1" applyFill="1"/>
    <xf numFmtId="0" fontId="17" fillId="0" borderId="0" xfId="0" applyFont="1" applyFill="1" applyBorder="1" applyAlignment="1">
      <alignment horizontal="left"/>
    </xf>
    <xf numFmtId="0" fontId="17" fillId="0" borderId="0" xfId="0" quotePrefix="1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left"/>
    </xf>
    <xf numFmtId="37" fontId="6" fillId="0" borderId="0" xfId="1" applyNumberFormat="1" applyFont="1" applyFill="1" applyBorder="1"/>
    <xf numFmtId="0" fontId="29" fillId="0" borderId="0" xfId="0" applyFont="1"/>
    <xf numFmtId="0" fontId="9" fillId="0" borderId="8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/>
    </xf>
    <xf numFmtId="37" fontId="6" fillId="0" borderId="9" xfId="1" applyNumberFormat="1" applyFont="1" applyFill="1" applyBorder="1"/>
    <xf numFmtId="0" fontId="6" fillId="0" borderId="0" xfId="0" applyFont="1" applyFill="1"/>
    <xf numFmtId="166" fontId="9" fillId="0" borderId="3" xfId="0" applyNumberFormat="1" applyFont="1" applyFill="1" applyBorder="1" applyAlignment="1">
      <alignment wrapText="1"/>
    </xf>
    <xf numFmtId="3" fontId="7" fillId="0" borderId="1" xfId="0" applyNumberFormat="1" applyFont="1" applyFill="1" applyBorder="1" applyAlignment="1">
      <alignment wrapText="1"/>
    </xf>
    <xf numFmtId="165" fontId="10" fillId="0" borderId="0" xfId="1" applyNumberFormat="1" applyFont="1" applyFill="1" applyBorder="1" applyAlignment="1" applyProtection="1"/>
    <xf numFmtId="166" fontId="7" fillId="0" borderId="9" xfId="0" applyNumberFormat="1" applyFont="1" applyFill="1" applyBorder="1" applyAlignment="1">
      <alignment wrapText="1"/>
    </xf>
    <xf numFmtId="164" fontId="10" fillId="0" borderId="0" xfId="1" applyNumberFormat="1" applyFont="1" applyFill="1" applyBorder="1" applyAlignment="1" applyProtection="1"/>
    <xf numFmtId="3" fontId="7" fillId="0" borderId="9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165" fontId="11" fillId="0" borderId="2" xfId="1" applyNumberFormat="1" applyFont="1" applyFill="1" applyBorder="1" applyAlignment="1" applyProtection="1"/>
    <xf numFmtId="0" fontId="7" fillId="0" borderId="1" xfId="0" applyFont="1" applyFill="1" applyBorder="1" applyAlignment="1"/>
    <xf numFmtId="165" fontId="10" fillId="0" borderId="0" xfId="1" applyNumberFormat="1" applyFont="1" applyFill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wrapText="1"/>
    </xf>
    <xf numFmtId="164" fontId="6" fillId="0" borderId="0" xfId="1" applyNumberFormat="1" applyFont="1" applyFill="1" applyBorder="1"/>
    <xf numFmtId="3" fontId="6" fillId="0" borderId="1" xfId="0" applyNumberFormat="1" applyFont="1" applyBorder="1"/>
    <xf numFmtId="3" fontId="6" fillId="0" borderId="1" xfId="0" applyNumberFormat="1" applyFont="1" applyFill="1" applyBorder="1"/>
    <xf numFmtId="165" fontId="10" fillId="0" borderId="1" xfId="1" applyNumberFormat="1" applyFont="1" applyFill="1" applyBorder="1" applyAlignment="1" applyProtection="1"/>
    <xf numFmtId="164" fontId="10" fillId="0" borderId="1" xfId="1" applyNumberFormat="1" applyFont="1" applyFill="1" applyBorder="1" applyAlignment="1" applyProtection="1"/>
    <xf numFmtId="164" fontId="10" fillId="2" borderId="0" xfId="1" applyNumberFormat="1" applyFont="1" applyFill="1" applyBorder="1" applyAlignment="1" applyProtection="1"/>
    <xf numFmtId="164" fontId="10" fillId="2" borderId="1" xfId="1" applyNumberFormat="1" applyFont="1" applyFill="1" applyBorder="1" applyAlignment="1" applyProtection="1"/>
    <xf numFmtId="3" fontId="7" fillId="2" borderId="9" xfId="0" applyNumberFormat="1" applyFont="1" applyFill="1" applyBorder="1" applyAlignment="1">
      <alignment wrapText="1"/>
    </xf>
    <xf numFmtId="3" fontId="6" fillId="2" borderId="1" xfId="0" applyNumberFormat="1" applyFont="1" applyFill="1" applyBorder="1"/>
    <xf numFmtId="37" fontId="6" fillId="0" borderId="0" xfId="1" applyNumberFormat="1" applyFont="1" applyFill="1" applyBorder="1"/>
    <xf numFmtId="9" fontId="7" fillId="0" borderId="9" xfId="2" applyFont="1" applyFill="1" applyBorder="1" applyAlignment="1">
      <alignment wrapText="1"/>
    </xf>
    <xf numFmtId="164" fontId="10" fillId="0" borderId="0" xfId="1" applyNumberFormat="1" applyFont="1" applyFill="1" applyBorder="1" applyAlignment="1" applyProtection="1"/>
    <xf numFmtId="9" fontId="10" fillId="0" borderId="0" xfId="2" applyFont="1" applyFill="1" applyBorder="1" applyAlignment="1" applyProtection="1"/>
    <xf numFmtId="166" fontId="9" fillId="0" borderId="3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horizontal="left" wrapText="1"/>
    </xf>
    <xf numFmtId="168" fontId="7" fillId="2" borderId="1" xfId="1" applyNumberFormat="1" applyFont="1" applyFill="1" applyBorder="1" applyAlignment="1"/>
    <xf numFmtId="164" fontId="10" fillId="2" borderId="0" xfId="1" applyNumberFormat="1" applyFont="1" applyFill="1" applyBorder="1" applyAlignment="1" applyProtection="1"/>
    <xf numFmtId="164" fontId="10" fillId="2" borderId="1" xfId="1" applyNumberFormat="1" applyFont="1" applyFill="1" applyBorder="1" applyAlignment="1" applyProtection="1"/>
    <xf numFmtId="0" fontId="9" fillId="2" borderId="8" xfId="0" applyFont="1" applyFill="1" applyBorder="1" applyAlignment="1">
      <alignment horizontal="right" wrapText="1"/>
    </xf>
    <xf numFmtId="0" fontId="26" fillId="2" borderId="0" xfId="0" applyFont="1" applyFill="1" applyAlignment="1">
      <alignment horizontal="center" vertical="top"/>
    </xf>
    <xf numFmtId="0" fontId="26" fillId="2" borderId="0" xfId="0" applyFont="1" applyFill="1" applyAlignment="1">
      <alignment horizontal="center" vertical="top" wrapText="1"/>
    </xf>
    <xf numFmtId="0" fontId="26" fillId="2" borderId="0" xfId="0" applyFont="1" applyFill="1" applyAlignment="1">
      <alignment horizontal="center"/>
    </xf>
    <xf numFmtId="0" fontId="9" fillId="2" borderId="10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9" fontId="9" fillId="0" borderId="6" xfId="2" applyFont="1" applyFill="1" applyBorder="1" applyAlignment="1">
      <alignment horizontal="center" wrapText="1"/>
    </xf>
    <xf numFmtId="9" fontId="9" fillId="0" borderId="7" xfId="2" applyFont="1" applyFill="1" applyBorder="1" applyAlignment="1">
      <alignment horizontal="center" wrapText="1"/>
    </xf>
    <xf numFmtId="9" fontId="9" fillId="0" borderId="12" xfId="2" applyFont="1" applyFill="1" applyBorder="1" applyAlignment="1">
      <alignment horizontal="center" wrapText="1"/>
    </xf>
    <xf numFmtId="9" fontId="15" fillId="3" borderId="12" xfId="2" applyFont="1" applyFill="1" applyBorder="1" applyAlignment="1">
      <alignment horizontal="center" vertical="center"/>
    </xf>
    <xf numFmtId="9" fontId="15" fillId="3" borderId="6" xfId="2" applyFont="1" applyFill="1" applyBorder="1" applyAlignment="1">
      <alignment horizontal="center" vertical="center"/>
    </xf>
    <xf numFmtId="9" fontId="15" fillId="3" borderId="7" xfId="2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26" fillId="0" borderId="0" xfId="0" quotePrefix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</cellXfs>
  <cellStyles count="16">
    <cellStyle name="Comma" xfId="1" builtinId="3"/>
    <cellStyle name="Comma 2" xfId="15" xr:uid="{A4CD0C2C-3A0D-4F5F-B839-0045B7C73CD6}"/>
    <cellStyle name="Normal" xfId="0" builtinId="0"/>
    <cellStyle name="Normal 2" xfId="3" xr:uid="{00000000-0005-0000-0000-000002000000}"/>
    <cellStyle name="Normal 2 2" xfId="14" xr:uid="{AC3CEC84-F4EF-4671-9ADD-567B1F085787}"/>
    <cellStyle name="Normal 3" xfId="4" xr:uid="{00000000-0005-0000-0000-000003000000}"/>
    <cellStyle name="Normal 3 2" xfId="6" xr:uid="{00000000-0005-0000-0000-000004000000}"/>
    <cellStyle name="Normal 4" xfId="5" xr:uid="{00000000-0005-0000-0000-000005000000}"/>
    <cellStyle name="Normal 4 2" xfId="7" xr:uid="{00000000-0005-0000-0000-000006000000}"/>
    <cellStyle name="Normal 4 3" xfId="12" xr:uid="{F29A3FB4-6045-4E94-80C0-9F23C1B7AC61}"/>
    <cellStyle name="Normal 5" xfId="8" xr:uid="{00000000-0005-0000-0000-000007000000}"/>
    <cellStyle name="Normal 5 2" xfId="9" xr:uid="{06E0747D-CB25-413A-9B17-321D3BBBDA7B}"/>
    <cellStyle name="Normal 6" xfId="10" xr:uid="{A3EAC1CF-6303-475B-BB10-FF6A75085F7C}"/>
    <cellStyle name="Normal 6 2" xfId="11" xr:uid="{41F7FA31-787D-468B-8694-5A645200D93D}"/>
    <cellStyle name="Normal 7" xfId="13" xr:uid="{3352C72A-5BDE-408F-9C0D-03B44A1D83E2}"/>
    <cellStyle name="Percent" xfId="2" builtinId="5"/>
  </cellStyles>
  <dxfs count="0"/>
  <tableStyles count="0" defaultTableStyle="TableStyleMedium2" defaultPivotStyle="PivotStyleLight16"/>
  <colors>
    <mruColors>
      <color rgb="FFCCEC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114300</xdr:rowOff>
    </xdr:from>
    <xdr:to>
      <xdr:col>4</xdr:col>
      <xdr:colOff>962025</xdr:colOff>
      <xdr:row>15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100" y="3305175"/>
          <a:ext cx="6743700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Revenue is dedicated entirely to the NYC general fund if the transaction is commercial and the tax rate is 1.425 percent.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Revenue is dedicated to the NYC general fund and the NYC Transit Authority and certain paratransit and franchised bus 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operators if the transaction is commercial, and either the tax rate is 2.625 percent or half that rate because the transaction is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eligible for a reduced REIT rate.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showGridLines="0" tabSelected="1" zoomScaleNormal="100" workbookViewId="0">
      <selection activeCell="A11" sqref="A11"/>
    </sheetView>
  </sheetViews>
  <sheetFormatPr defaultRowHeight="15" x14ac:dyDescent="0.25"/>
  <cols>
    <col min="1" max="1" width="31.42578125" style="140" customWidth="1"/>
    <col min="2" max="4" width="15.28515625" style="140"/>
    <col min="5" max="5" width="14.85546875" style="140" customWidth="1"/>
    <col min="6" max="6" width="15.28515625" style="140"/>
    <col min="7" max="16384" width="9.140625" style="140"/>
  </cols>
  <sheetData>
    <row r="1" spans="1:6" s="210" customFormat="1" ht="15.75" x14ac:dyDescent="0.25">
      <c r="A1" s="258" t="s">
        <v>60</v>
      </c>
      <c r="B1" s="258"/>
      <c r="C1" s="258"/>
      <c r="D1" s="258"/>
      <c r="E1" s="258"/>
      <c r="F1" s="258"/>
    </row>
    <row r="2" spans="1:6" ht="15.75" x14ac:dyDescent="0.25">
      <c r="A2" s="259" t="s">
        <v>80</v>
      </c>
      <c r="B2" s="259"/>
      <c r="C2" s="259"/>
      <c r="D2" s="259"/>
      <c r="E2" s="259"/>
      <c r="F2" s="259"/>
    </row>
    <row r="3" spans="1:6" ht="15.75" x14ac:dyDescent="0.25">
      <c r="A3" s="211"/>
      <c r="B3" s="212"/>
      <c r="C3" s="212"/>
      <c r="D3" s="212"/>
      <c r="E3" s="212"/>
      <c r="F3" s="212"/>
    </row>
    <row r="4" spans="1:6" ht="15.75" x14ac:dyDescent="0.25">
      <c r="A4" s="258" t="s">
        <v>21</v>
      </c>
      <c r="B4" s="258"/>
      <c r="C4" s="258"/>
      <c r="D4" s="258"/>
      <c r="E4" s="258"/>
      <c r="F4" s="258"/>
    </row>
    <row r="5" spans="1:6" ht="15.75" x14ac:dyDescent="0.25">
      <c r="A5" s="260" t="s">
        <v>61</v>
      </c>
      <c r="B5" s="260"/>
      <c r="C5" s="260"/>
      <c r="D5" s="260"/>
      <c r="E5" s="260"/>
      <c r="F5" s="260"/>
    </row>
    <row r="7" spans="1:6" ht="15" customHeight="1" x14ac:dyDescent="0.25">
      <c r="A7" s="261" t="s">
        <v>20</v>
      </c>
      <c r="B7" s="141"/>
      <c r="C7" s="263" t="s">
        <v>18</v>
      </c>
      <c r="D7" s="264"/>
      <c r="E7" s="263" t="s">
        <v>19</v>
      </c>
      <c r="F7" s="264"/>
    </row>
    <row r="8" spans="1:6" ht="29.25" customHeight="1" x14ac:dyDescent="0.25">
      <c r="A8" s="262"/>
      <c r="B8" s="142" t="s">
        <v>10</v>
      </c>
      <c r="C8" s="143" t="s">
        <v>81</v>
      </c>
      <c r="D8" s="143" t="s">
        <v>3</v>
      </c>
      <c r="E8" s="144" t="s">
        <v>81</v>
      </c>
      <c r="F8" s="145" t="s">
        <v>3</v>
      </c>
    </row>
    <row r="9" spans="1:6" x14ac:dyDescent="0.25">
      <c r="A9" s="146"/>
      <c r="B9" s="147"/>
      <c r="C9" s="148"/>
      <c r="D9" s="148"/>
      <c r="E9" s="257"/>
      <c r="F9" s="149"/>
    </row>
    <row r="10" spans="1:6" x14ac:dyDescent="0.25">
      <c r="A10" s="150" t="s">
        <v>22</v>
      </c>
      <c r="B10" s="151"/>
      <c r="C10" s="244"/>
      <c r="D10" s="153"/>
      <c r="E10" s="256"/>
      <c r="F10" s="154"/>
    </row>
    <row r="11" spans="1:6" x14ac:dyDescent="0.25">
      <c r="A11" s="155" t="s">
        <v>36</v>
      </c>
      <c r="B11" s="151">
        <f>B16+B21</f>
        <v>37414</v>
      </c>
      <c r="C11" s="159">
        <f>C16+C21</f>
        <v>37330250301.639999</v>
      </c>
      <c r="D11" s="160">
        <v>679000</v>
      </c>
      <c r="E11" s="161">
        <f>E16+E21</f>
        <v>514843200.06999999</v>
      </c>
      <c r="F11" s="162">
        <v>9618.75</v>
      </c>
    </row>
    <row r="12" spans="1:6" x14ac:dyDescent="0.25">
      <c r="A12" s="155" t="s">
        <v>37</v>
      </c>
      <c r="B12" s="254">
        <f>B17+B22</f>
        <v>3981</v>
      </c>
      <c r="C12" s="255">
        <f>C17+C22</f>
        <v>23677430471.57</v>
      </c>
      <c r="D12" s="153">
        <v>1220000</v>
      </c>
      <c r="E12" s="256">
        <f>E17+E22</f>
        <v>613832337.91999996</v>
      </c>
      <c r="F12" s="154">
        <v>31500</v>
      </c>
    </row>
    <row r="13" spans="1:6" x14ac:dyDescent="0.25">
      <c r="A13" s="180" t="s">
        <v>39</v>
      </c>
      <c r="B13" s="164">
        <f>B11+B12</f>
        <v>41395</v>
      </c>
      <c r="C13" s="192">
        <v>61007680773</v>
      </c>
      <c r="D13" s="193">
        <v>699000</v>
      </c>
      <c r="E13" s="194">
        <f>E11+E12</f>
        <v>1128675537.99</v>
      </c>
      <c r="F13" s="195">
        <v>9975</v>
      </c>
    </row>
    <row r="14" spans="1:6" x14ac:dyDescent="0.25">
      <c r="A14" s="157"/>
      <c r="D14" s="158"/>
      <c r="F14" s="158"/>
    </row>
    <row r="15" spans="1:6" x14ac:dyDescent="0.25">
      <c r="A15" s="150" t="s">
        <v>38</v>
      </c>
      <c r="D15" s="158"/>
      <c r="F15" s="158"/>
    </row>
    <row r="16" spans="1:6" x14ac:dyDescent="0.25">
      <c r="A16" s="155" t="s">
        <v>36</v>
      </c>
      <c r="B16" s="151">
        <v>207</v>
      </c>
      <c r="C16" s="159">
        <v>20939593.640000001</v>
      </c>
      <c r="D16" s="160">
        <v>79671</v>
      </c>
      <c r="E16" s="161">
        <v>217408.8</v>
      </c>
      <c r="F16" s="162">
        <v>796.71</v>
      </c>
    </row>
    <row r="17" spans="1:6" ht="14.45" customHeight="1" x14ac:dyDescent="0.25">
      <c r="A17" s="155" t="s">
        <v>37</v>
      </c>
      <c r="B17" s="151">
        <v>294</v>
      </c>
      <c r="C17" s="244">
        <v>25075321.57</v>
      </c>
      <c r="D17" s="153">
        <v>71272.5</v>
      </c>
      <c r="E17" s="245">
        <v>357323.42</v>
      </c>
      <c r="F17" s="154">
        <v>1015.63</v>
      </c>
    </row>
    <row r="18" spans="1:6" x14ac:dyDescent="0.25">
      <c r="A18" s="146" t="s">
        <v>39</v>
      </c>
      <c r="B18" s="156">
        <f>B16+B17</f>
        <v>501</v>
      </c>
      <c r="C18" s="203">
        <f>C16+C17</f>
        <v>46014915.210000001</v>
      </c>
      <c r="D18" s="204">
        <v>73646</v>
      </c>
      <c r="E18" s="205">
        <f>E16+E17</f>
        <v>574732.22</v>
      </c>
      <c r="F18" s="206">
        <v>929.99</v>
      </c>
    </row>
    <row r="19" spans="1:6" x14ac:dyDescent="0.25">
      <c r="A19" s="146"/>
      <c r="D19" s="158"/>
      <c r="F19" s="158"/>
    </row>
    <row r="20" spans="1:6" x14ac:dyDescent="0.25">
      <c r="A20" s="150" t="s">
        <v>35</v>
      </c>
      <c r="D20" s="158"/>
      <c r="F20" s="158"/>
    </row>
    <row r="21" spans="1:6" x14ac:dyDescent="0.25">
      <c r="A21" s="155" t="s">
        <v>36</v>
      </c>
      <c r="B21" s="151">
        <v>37207</v>
      </c>
      <c r="C21" s="159">
        <v>37309310708</v>
      </c>
      <c r="D21" s="160">
        <v>680000</v>
      </c>
      <c r="E21" s="161">
        <v>514625791.26999998</v>
      </c>
      <c r="F21" s="162">
        <v>9690</v>
      </c>
    </row>
    <row r="22" spans="1:6" ht="14.45" customHeight="1" x14ac:dyDescent="0.25">
      <c r="A22" s="155" t="s">
        <v>37</v>
      </c>
      <c r="B22" s="151">
        <v>3687</v>
      </c>
      <c r="C22" s="244">
        <v>23652355150</v>
      </c>
      <c r="D22" s="153">
        <v>1400000</v>
      </c>
      <c r="E22" s="245">
        <v>613475014.5</v>
      </c>
      <c r="F22" s="154">
        <v>36225</v>
      </c>
    </row>
    <row r="23" spans="1:6" x14ac:dyDescent="0.25">
      <c r="A23" s="163" t="s">
        <v>39</v>
      </c>
      <c r="B23" s="164">
        <f>B21+B22</f>
        <v>40894</v>
      </c>
      <c r="C23" s="192">
        <f>C21+C22</f>
        <v>60961665858</v>
      </c>
      <c r="D23" s="193">
        <v>700000</v>
      </c>
      <c r="E23" s="194">
        <f>E21+E22</f>
        <v>1128100805.77</v>
      </c>
      <c r="F23" s="195">
        <v>10066.83</v>
      </c>
    </row>
    <row r="24" spans="1:6" x14ac:dyDescent="0.25">
      <c r="A24" s="165"/>
      <c r="B24" s="166"/>
      <c r="C24" s="167"/>
      <c r="D24" s="168"/>
      <c r="E24" s="152"/>
      <c r="F24" s="168"/>
    </row>
  </sheetData>
  <mergeCells count="7">
    <mergeCell ref="A1:F1"/>
    <mergeCell ref="A2:F2"/>
    <mergeCell ref="A4:F4"/>
    <mergeCell ref="A5:F5"/>
    <mergeCell ref="A7:A8"/>
    <mergeCell ref="C7:D7"/>
    <mergeCell ref="E7:F7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showGridLines="0" zoomScaleNormal="100" workbookViewId="0">
      <selection activeCell="A2" sqref="A2:E2"/>
    </sheetView>
  </sheetViews>
  <sheetFormatPr defaultColWidth="9.140625" defaultRowHeight="14.25" x14ac:dyDescent="0.2"/>
  <cols>
    <col min="1" max="1" width="38.85546875" style="1" customWidth="1"/>
    <col min="2" max="2" width="18.7109375" style="1" bestFit="1" customWidth="1"/>
    <col min="3" max="5" width="14.85546875" style="1" customWidth="1"/>
    <col min="6" max="16384" width="9.140625" style="1"/>
  </cols>
  <sheetData>
    <row r="1" spans="1:5" ht="15.75" x14ac:dyDescent="0.2">
      <c r="A1" s="258" t="s">
        <v>60</v>
      </c>
      <c r="B1" s="258"/>
      <c r="C1" s="258"/>
      <c r="D1" s="258"/>
      <c r="E1" s="258"/>
    </row>
    <row r="2" spans="1:5" ht="15.75" x14ac:dyDescent="0.2">
      <c r="A2" s="259" t="s">
        <v>80</v>
      </c>
      <c r="B2" s="259"/>
      <c r="C2" s="259"/>
      <c r="D2" s="259"/>
      <c r="E2" s="259"/>
    </row>
    <row r="3" spans="1:5" ht="15.75" x14ac:dyDescent="0.25">
      <c r="A3" s="213"/>
      <c r="B3" s="212"/>
      <c r="C3" s="212"/>
      <c r="D3" s="212"/>
      <c r="E3" s="212"/>
    </row>
    <row r="4" spans="1:5" ht="15.75" x14ac:dyDescent="0.2">
      <c r="A4" s="258" t="s">
        <v>27</v>
      </c>
      <c r="B4" s="258"/>
      <c r="C4" s="258"/>
      <c r="D4" s="258"/>
      <c r="E4" s="258"/>
    </row>
    <row r="5" spans="1:5" ht="15.75" x14ac:dyDescent="0.25">
      <c r="A5" s="260" t="s">
        <v>62</v>
      </c>
      <c r="B5" s="260"/>
      <c r="C5" s="260"/>
      <c r="D5" s="260"/>
      <c r="E5" s="260"/>
    </row>
    <row r="7" spans="1:5" ht="15" x14ac:dyDescent="0.25">
      <c r="A7" s="6"/>
      <c r="B7" s="4"/>
      <c r="C7" s="266" t="s">
        <v>82</v>
      </c>
      <c r="D7" s="266"/>
      <c r="E7" s="267"/>
    </row>
    <row r="8" spans="1:5" ht="33.75" customHeight="1" x14ac:dyDescent="0.25">
      <c r="A8" s="7" t="s">
        <v>30</v>
      </c>
      <c r="B8" s="5" t="s">
        <v>10</v>
      </c>
      <c r="C8" s="2" t="s">
        <v>31</v>
      </c>
      <c r="D8" s="2" t="s">
        <v>34</v>
      </c>
      <c r="E8" s="3" t="s">
        <v>26</v>
      </c>
    </row>
    <row r="9" spans="1:5" ht="43.5" customHeight="1" x14ac:dyDescent="0.2">
      <c r="A9" s="8" t="s">
        <v>32</v>
      </c>
      <c r="B9" s="9">
        <v>974</v>
      </c>
      <c r="C9" s="19">
        <v>2787071.42</v>
      </c>
      <c r="D9" s="20">
        <v>0</v>
      </c>
      <c r="E9" s="22">
        <v>2787071.42</v>
      </c>
    </row>
    <row r="10" spans="1:5" ht="36" customHeight="1" x14ac:dyDescent="0.2">
      <c r="A10" s="8" t="s">
        <v>33</v>
      </c>
      <c r="B10" s="207">
        <v>3007</v>
      </c>
      <c r="C10" s="208">
        <v>378266117.36000001</v>
      </c>
      <c r="D10" s="208">
        <v>232779149.13999999</v>
      </c>
      <c r="E10" s="209">
        <v>611045266.5</v>
      </c>
    </row>
    <row r="11" spans="1:5" ht="30.6" customHeight="1" x14ac:dyDescent="0.25">
      <c r="A11" s="17" t="s">
        <v>28</v>
      </c>
      <c r="B11" s="18">
        <f>B10+B9</f>
        <v>3981</v>
      </c>
      <c r="C11" s="21">
        <f>C10+C9</f>
        <v>381053188.78000003</v>
      </c>
      <c r="D11" s="21">
        <f>D10+D9</f>
        <v>232779149.13999999</v>
      </c>
      <c r="E11" s="23">
        <f>E10+E9</f>
        <v>613832337.91999996</v>
      </c>
    </row>
    <row r="13" spans="1:5" customFormat="1" ht="15" x14ac:dyDescent="0.25">
      <c r="A13" s="10"/>
      <c r="B13" s="11"/>
      <c r="C13" s="11"/>
      <c r="D13" s="11"/>
      <c r="E13" s="12"/>
    </row>
    <row r="14" spans="1:5" ht="14.25" customHeight="1" x14ac:dyDescent="0.2">
      <c r="A14" s="265"/>
      <c r="B14" s="265"/>
      <c r="C14" s="265"/>
      <c r="D14" s="265"/>
      <c r="E14" s="265"/>
    </row>
    <row r="15" spans="1:5" x14ac:dyDescent="0.2">
      <c r="A15" s="10"/>
      <c r="C15" s="139"/>
    </row>
    <row r="16" spans="1:5" x14ac:dyDescent="0.2">
      <c r="A16" s="24"/>
      <c r="C16" s="197"/>
      <c r="D16" s="197"/>
    </row>
    <row r="18" spans="2:2" x14ac:dyDescent="0.2">
      <c r="B18" s="222"/>
    </row>
  </sheetData>
  <mergeCells count="6">
    <mergeCell ref="A14:E14"/>
    <mergeCell ref="A1:E1"/>
    <mergeCell ref="A2:E2"/>
    <mergeCell ref="A4:E4"/>
    <mergeCell ref="A5:E5"/>
    <mergeCell ref="C7:E7"/>
  </mergeCells>
  <pageMargins left="0.7" right="0.7" top="0.75" bottom="0.75" header="0.3" footer="0.3"/>
  <pageSetup scale="9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showGridLines="0" zoomScaleNormal="100" workbookViewId="0">
      <selection activeCell="H67" sqref="H67"/>
    </sheetView>
  </sheetViews>
  <sheetFormatPr defaultColWidth="9.140625" defaultRowHeight="14.25" x14ac:dyDescent="0.2"/>
  <cols>
    <col min="1" max="1" width="19.28515625" style="26" customWidth="1"/>
    <col min="2" max="7" width="14.7109375" style="26" customWidth="1"/>
    <col min="8" max="16384" width="9.140625" style="26"/>
  </cols>
  <sheetData>
    <row r="1" spans="1:6" ht="15.75" x14ac:dyDescent="0.2">
      <c r="A1" s="258" t="s">
        <v>60</v>
      </c>
      <c r="B1" s="258"/>
      <c r="C1" s="258"/>
      <c r="D1" s="258"/>
      <c r="E1" s="258"/>
      <c r="F1" s="258"/>
    </row>
    <row r="2" spans="1:6" ht="15.75" x14ac:dyDescent="0.2">
      <c r="A2" s="259" t="s">
        <v>80</v>
      </c>
      <c r="B2" s="259"/>
      <c r="C2" s="259"/>
      <c r="D2" s="259"/>
      <c r="E2" s="259"/>
      <c r="F2" s="259"/>
    </row>
    <row r="3" spans="1:6" ht="15.75" x14ac:dyDescent="0.25">
      <c r="A3" s="211"/>
      <c r="B3" s="212"/>
      <c r="C3" s="212"/>
      <c r="D3" s="212"/>
      <c r="E3" s="212"/>
      <c r="F3" s="212"/>
    </row>
    <row r="4" spans="1:6" ht="15.75" x14ac:dyDescent="0.2">
      <c r="A4" s="258" t="s">
        <v>63</v>
      </c>
      <c r="B4" s="258"/>
      <c r="C4" s="258"/>
      <c r="D4" s="258"/>
      <c r="E4" s="258"/>
      <c r="F4" s="258"/>
    </row>
    <row r="5" spans="1:6" ht="15.75" x14ac:dyDescent="0.25">
      <c r="A5" s="260" t="s">
        <v>64</v>
      </c>
      <c r="B5" s="260"/>
      <c r="C5" s="260"/>
      <c r="D5" s="260"/>
      <c r="E5" s="260"/>
      <c r="F5" s="260"/>
    </row>
    <row r="6" spans="1:6" ht="15.75" x14ac:dyDescent="0.25">
      <c r="A6" s="260" t="s">
        <v>65</v>
      </c>
      <c r="B6" s="260"/>
      <c r="C6" s="260"/>
      <c r="D6" s="260"/>
      <c r="E6" s="260"/>
      <c r="F6" s="260"/>
    </row>
    <row r="7" spans="1:6" ht="15" x14ac:dyDescent="0.25">
      <c r="A7" s="25"/>
    </row>
    <row r="8" spans="1:6" ht="15" customHeight="1" x14ac:dyDescent="0.25">
      <c r="A8" s="270" t="s">
        <v>0</v>
      </c>
      <c r="B8" s="271"/>
      <c r="C8" s="271"/>
      <c r="D8" s="271"/>
      <c r="E8" s="271"/>
      <c r="F8" s="272"/>
    </row>
    <row r="9" spans="1:6" ht="15" customHeight="1" x14ac:dyDescent="0.25">
      <c r="A9" s="27"/>
      <c r="B9" s="28"/>
      <c r="C9" s="268" t="s">
        <v>18</v>
      </c>
      <c r="D9" s="269"/>
      <c r="E9" s="268" t="s">
        <v>19</v>
      </c>
      <c r="F9" s="269"/>
    </row>
    <row r="10" spans="1:6" ht="28.5" customHeight="1" x14ac:dyDescent="0.25">
      <c r="A10" s="29" t="s">
        <v>18</v>
      </c>
      <c r="B10" s="30" t="s">
        <v>10</v>
      </c>
      <c r="C10" s="31" t="s">
        <v>81</v>
      </c>
      <c r="D10" s="32" t="s">
        <v>3</v>
      </c>
      <c r="E10" s="31" t="s">
        <v>81</v>
      </c>
      <c r="F10" s="32" t="s">
        <v>3</v>
      </c>
    </row>
    <row r="11" spans="1:6" ht="15" x14ac:dyDescent="0.25">
      <c r="A11" s="33"/>
      <c r="B11" s="34"/>
      <c r="C11" s="35"/>
      <c r="D11" s="36"/>
      <c r="E11" s="35"/>
      <c r="F11" s="37"/>
    </row>
    <row r="12" spans="1:6" ht="15" x14ac:dyDescent="0.25">
      <c r="A12" s="33" t="s">
        <v>23</v>
      </c>
      <c r="B12" s="229">
        <v>3793</v>
      </c>
      <c r="C12" s="230">
        <v>1414132326.5</v>
      </c>
      <c r="D12" s="231">
        <v>400000</v>
      </c>
      <c r="E12" s="230">
        <v>14149937.68</v>
      </c>
      <c r="F12" s="231">
        <v>4000</v>
      </c>
    </row>
    <row r="13" spans="1:6" ht="15" x14ac:dyDescent="0.25">
      <c r="A13" s="33" t="s">
        <v>11</v>
      </c>
      <c r="B13" s="229">
        <v>10994</v>
      </c>
      <c r="C13" s="250">
        <v>7977788133.8000002</v>
      </c>
      <c r="D13" s="233">
        <v>705000</v>
      </c>
      <c r="E13" s="250">
        <v>113673528.66</v>
      </c>
      <c r="F13" s="233">
        <v>10046.25</v>
      </c>
    </row>
    <row r="14" spans="1:6" ht="15" x14ac:dyDescent="0.25">
      <c r="A14" s="33" t="s">
        <v>12</v>
      </c>
      <c r="B14" s="229">
        <v>2675</v>
      </c>
      <c r="C14" s="250">
        <v>3628517471</v>
      </c>
      <c r="D14" s="233">
        <v>1300000</v>
      </c>
      <c r="E14" s="250">
        <v>51706374.369999997</v>
      </c>
      <c r="F14" s="233">
        <v>18525</v>
      </c>
    </row>
    <row r="15" spans="1:6" ht="15" x14ac:dyDescent="0.25">
      <c r="A15" s="33" t="s">
        <v>13</v>
      </c>
      <c r="B15" s="234">
        <v>477</v>
      </c>
      <c r="C15" s="250">
        <v>1366658666.5999999</v>
      </c>
      <c r="D15" s="233">
        <v>2625000</v>
      </c>
      <c r="E15" s="250">
        <v>19474886.079999998</v>
      </c>
      <c r="F15" s="233">
        <v>37406.25</v>
      </c>
    </row>
    <row r="16" spans="1:6" ht="15" x14ac:dyDescent="0.25">
      <c r="A16" s="33" t="s">
        <v>14</v>
      </c>
      <c r="B16" s="234">
        <v>90</v>
      </c>
      <c r="C16" s="250">
        <v>718636627.40999997</v>
      </c>
      <c r="D16" s="233">
        <v>7500000</v>
      </c>
      <c r="E16" s="250">
        <v>10240571.960000001</v>
      </c>
      <c r="F16" s="233">
        <v>106875</v>
      </c>
    </row>
    <row r="17" spans="1:6" ht="15" x14ac:dyDescent="0.25">
      <c r="A17" s="33" t="s">
        <v>15</v>
      </c>
      <c r="B17" s="234">
        <v>11</v>
      </c>
      <c r="C17" s="250">
        <v>195945000</v>
      </c>
      <c r="D17" s="233">
        <v>18200000</v>
      </c>
      <c r="E17" s="250">
        <v>2792216.25</v>
      </c>
      <c r="F17" s="233">
        <v>259350</v>
      </c>
    </row>
    <row r="18" spans="1:6" ht="15" x14ac:dyDescent="0.25">
      <c r="A18" s="33" t="s">
        <v>16</v>
      </c>
      <c r="B18" s="234">
        <v>5</v>
      </c>
      <c r="C18" s="250">
        <v>147499000</v>
      </c>
      <c r="D18" s="233">
        <v>28000000</v>
      </c>
      <c r="E18" s="250">
        <v>2101860.75</v>
      </c>
      <c r="F18" s="233">
        <v>399000</v>
      </c>
    </row>
    <row r="19" spans="1:6" ht="13.9" customHeight="1" x14ac:dyDescent="0.25">
      <c r="A19" s="33"/>
      <c r="B19" s="44"/>
      <c r="C19" s="42"/>
      <c r="D19" s="43"/>
      <c r="E19" s="42"/>
      <c r="F19" s="43"/>
    </row>
    <row r="20" spans="1:6" ht="13.9" customHeight="1" x14ac:dyDescent="0.25">
      <c r="A20" s="29" t="s">
        <v>4</v>
      </c>
      <c r="B20" s="177">
        <f>SUM(B12:B18)</f>
        <v>18045</v>
      </c>
      <c r="C20" s="178">
        <f>SUM(C12:C18)</f>
        <v>15449177225.309999</v>
      </c>
      <c r="D20" s="252">
        <v>697000</v>
      </c>
      <c r="E20" s="178">
        <f>SUM(E12:E18)</f>
        <v>214139375.75000003</v>
      </c>
      <c r="F20" s="252">
        <v>9918</v>
      </c>
    </row>
    <row r="21" spans="1:6" ht="13.9" customHeight="1" x14ac:dyDescent="0.25">
      <c r="A21" s="47"/>
      <c r="B21" s="48"/>
      <c r="C21" s="49"/>
      <c r="D21" s="50"/>
      <c r="E21" s="49"/>
      <c r="F21" s="50"/>
    </row>
    <row r="22" spans="1:6" ht="15" customHeight="1" x14ac:dyDescent="0.25">
      <c r="A22" s="270" t="s">
        <v>2</v>
      </c>
      <c r="B22" s="271"/>
      <c r="C22" s="271"/>
      <c r="D22" s="271"/>
      <c r="E22" s="271"/>
      <c r="F22" s="272"/>
    </row>
    <row r="23" spans="1:6" ht="15" customHeight="1" x14ac:dyDescent="0.25">
      <c r="A23" s="224"/>
      <c r="B23" s="223"/>
      <c r="C23" s="268" t="s">
        <v>18</v>
      </c>
      <c r="D23" s="269"/>
      <c r="E23" s="273" t="s">
        <v>19</v>
      </c>
      <c r="F23" s="269"/>
    </row>
    <row r="24" spans="1:6" ht="28.5" customHeight="1" x14ac:dyDescent="0.25">
      <c r="A24" s="29" t="s">
        <v>18</v>
      </c>
      <c r="B24" s="30" t="s">
        <v>10</v>
      </c>
      <c r="C24" s="31" t="s">
        <v>81</v>
      </c>
      <c r="D24" s="32" t="s">
        <v>3</v>
      </c>
      <c r="E24" s="31" t="s">
        <v>81</v>
      </c>
      <c r="F24" s="32" t="s">
        <v>3</v>
      </c>
    </row>
    <row r="25" spans="1:6" ht="13.9" customHeight="1" x14ac:dyDescent="0.25">
      <c r="A25" s="33"/>
      <c r="B25" s="34"/>
      <c r="C25" s="35"/>
      <c r="D25" s="36"/>
      <c r="E25" s="35"/>
      <c r="F25" s="37"/>
    </row>
    <row r="26" spans="1:6" ht="13.9" customHeight="1" x14ac:dyDescent="0.25">
      <c r="A26" s="33" t="s">
        <v>23</v>
      </c>
      <c r="B26" s="229">
        <v>5329</v>
      </c>
      <c r="C26" s="230">
        <v>1634268747.5999999</v>
      </c>
      <c r="D26" s="231">
        <v>305000</v>
      </c>
      <c r="E26" s="230">
        <v>16213253.52</v>
      </c>
      <c r="F26" s="231">
        <v>3030</v>
      </c>
    </row>
    <row r="27" spans="1:6" ht="13.9" customHeight="1" x14ac:dyDescent="0.25">
      <c r="A27" s="33" t="s">
        <v>11</v>
      </c>
      <c r="B27" s="229">
        <v>2812</v>
      </c>
      <c r="C27" s="250">
        <v>1984528613</v>
      </c>
      <c r="D27" s="233">
        <v>682500</v>
      </c>
      <c r="E27" s="250">
        <v>28153568.84</v>
      </c>
      <c r="F27" s="233">
        <v>9690</v>
      </c>
    </row>
    <row r="28" spans="1:6" ht="13.9" customHeight="1" x14ac:dyDescent="0.25">
      <c r="A28" s="33" t="s">
        <v>12</v>
      </c>
      <c r="B28" s="229">
        <v>1255</v>
      </c>
      <c r="C28" s="250">
        <v>1777928591.5</v>
      </c>
      <c r="D28" s="233">
        <v>1360000</v>
      </c>
      <c r="E28" s="250">
        <v>24501044.739999998</v>
      </c>
      <c r="F28" s="233">
        <v>19237.5</v>
      </c>
    </row>
    <row r="29" spans="1:6" ht="13.9" customHeight="1" x14ac:dyDescent="0.25">
      <c r="A29" s="33" t="s">
        <v>13</v>
      </c>
      <c r="B29" s="234">
        <v>506</v>
      </c>
      <c r="C29" s="250">
        <v>1476774505.5</v>
      </c>
      <c r="D29" s="233">
        <v>2675000</v>
      </c>
      <c r="E29" s="250">
        <v>20820574.190000001</v>
      </c>
      <c r="F29" s="233">
        <v>37762.5</v>
      </c>
    </row>
    <row r="30" spans="1:6" ht="15" x14ac:dyDescent="0.25">
      <c r="A30" s="33" t="s">
        <v>14</v>
      </c>
      <c r="B30" s="234">
        <v>102</v>
      </c>
      <c r="C30" s="250">
        <v>766694017.04999995</v>
      </c>
      <c r="D30" s="233">
        <v>6800000</v>
      </c>
      <c r="E30" s="250">
        <v>10925389.77</v>
      </c>
      <c r="F30" s="233">
        <v>96900</v>
      </c>
    </row>
    <row r="31" spans="1:6" ht="15" x14ac:dyDescent="0.25">
      <c r="A31" s="33" t="s">
        <v>15</v>
      </c>
      <c r="B31" s="234">
        <v>3</v>
      </c>
      <c r="C31" s="250">
        <v>48542500</v>
      </c>
      <c r="D31" s="233">
        <v>15350000</v>
      </c>
      <c r="E31" s="250">
        <v>691730.63</v>
      </c>
      <c r="F31" s="233">
        <v>218737.5</v>
      </c>
    </row>
    <row r="32" spans="1:6" ht="15" x14ac:dyDescent="0.25">
      <c r="A32" s="33" t="s">
        <v>16</v>
      </c>
      <c r="B32" s="234">
        <v>3</v>
      </c>
      <c r="C32" s="250">
        <v>88785000</v>
      </c>
      <c r="D32" s="233">
        <v>25285000</v>
      </c>
      <c r="E32" s="250">
        <v>1265186.25</v>
      </c>
      <c r="F32" s="233">
        <v>360311.25</v>
      </c>
    </row>
    <row r="33" spans="1:6" ht="15" x14ac:dyDescent="0.25">
      <c r="A33" s="33"/>
      <c r="B33" s="44"/>
      <c r="C33" s="42"/>
      <c r="D33" s="43"/>
      <c r="E33" s="42"/>
      <c r="F33" s="43"/>
    </row>
    <row r="34" spans="1:6" ht="15" x14ac:dyDescent="0.25">
      <c r="A34" s="29" t="s">
        <v>4</v>
      </c>
      <c r="B34" s="177">
        <f>SUM(B26:B32)</f>
        <v>10010</v>
      </c>
      <c r="C34" s="178">
        <f>SUM(C26:C32)</f>
        <v>7777521974.6500006</v>
      </c>
      <c r="D34" s="252">
        <v>475000</v>
      </c>
      <c r="E34" s="178">
        <f>SUM(E26:E32)</f>
        <v>102570747.93999998</v>
      </c>
      <c r="F34" s="252">
        <v>4650</v>
      </c>
    </row>
    <row r="35" spans="1:6" ht="15" x14ac:dyDescent="0.25">
      <c r="A35" s="47"/>
      <c r="B35" s="48"/>
      <c r="C35" s="49"/>
      <c r="D35" s="50"/>
      <c r="E35" s="49"/>
      <c r="F35" s="50"/>
    </row>
    <row r="36" spans="1:6" ht="15" customHeight="1" x14ac:dyDescent="0.25">
      <c r="A36" s="270" t="s">
        <v>1</v>
      </c>
      <c r="B36" s="271"/>
      <c r="C36" s="271"/>
      <c r="D36" s="271"/>
      <c r="E36" s="271"/>
      <c r="F36" s="272"/>
    </row>
    <row r="37" spans="1:6" ht="15" customHeight="1" x14ac:dyDescent="0.25">
      <c r="A37" s="27"/>
      <c r="B37" s="28"/>
      <c r="C37" s="268" t="s">
        <v>18</v>
      </c>
      <c r="D37" s="269"/>
      <c r="E37" s="268" t="s">
        <v>19</v>
      </c>
      <c r="F37" s="269"/>
    </row>
    <row r="38" spans="1:6" ht="28.5" customHeight="1" x14ac:dyDescent="0.25">
      <c r="A38" s="29" t="s">
        <v>18</v>
      </c>
      <c r="B38" s="30" t="s">
        <v>10</v>
      </c>
      <c r="C38" s="31" t="s">
        <v>81</v>
      </c>
      <c r="D38" s="32" t="s">
        <v>3</v>
      </c>
      <c r="E38" s="31" t="s">
        <v>81</v>
      </c>
      <c r="F38" s="32" t="s">
        <v>3</v>
      </c>
    </row>
    <row r="39" spans="1:6" ht="15" x14ac:dyDescent="0.25">
      <c r="A39" s="33"/>
      <c r="B39" s="34"/>
      <c r="C39" s="35"/>
      <c r="D39" s="36"/>
      <c r="E39" s="35"/>
      <c r="F39" s="37"/>
    </row>
    <row r="40" spans="1:6" ht="15" x14ac:dyDescent="0.25">
      <c r="A40" s="33" t="s">
        <v>23</v>
      </c>
      <c r="B40" s="229">
        <v>1909</v>
      </c>
      <c r="C40" s="230">
        <v>640154916.5</v>
      </c>
      <c r="D40" s="231">
        <v>365000</v>
      </c>
      <c r="E40" s="230">
        <v>6418538.4400000004</v>
      </c>
      <c r="F40" s="231">
        <v>3650</v>
      </c>
    </row>
    <row r="41" spans="1:6" ht="15" x14ac:dyDescent="0.25">
      <c r="A41" s="33" t="s">
        <v>11</v>
      </c>
      <c r="B41" s="229">
        <v>3523</v>
      </c>
      <c r="C41" s="250">
        <v>2620189506.4000001</v>
      </c>
      <c r="D41" s="233">
        <v>740000</v>
      </c>
      <c r="E41" s="250">
        <v>37338810.829999998</v>
      </c>
      <c r="F41" s="233">
        <v>10545</v>
      </c>
    </row>
    <row r="42" spans="1:6" ht="15" x14ac:dyDescent="0.25">
      <c r="A42" s="33" t="s">
        <v>12</v>
      </c>
      <c r="B42" s="229">
        <v>2136</v>
      </c>
      <c r="C42" s="250">
        <v>3087685148.6999998</v>
      </c>
      <c r="D42" s="233">
        <v>1415000</v>
      </c>
      <c r="E42" s="250">
        <v>44006630.390000001</v>
      </c>
      <c r="F42" s="233">
        <v>20163.75</v>
      </c>
    </row>
    <row r="43" spans="1:6" ht="15" x14ac:dyDescent="0.25">
      <c r="A43" s="33" t="s">
        <v>13</v>
      </c>
      <c r="B43" s="229">
        <v>1220</v>
      </c>
      <c r="C43" s="250">
        <v>3713438644.1999998</v>
      </c>
      <c r="D43" s="233">
        <v>2850000</v>
      </c>
      <c r="E43" s="250">
        <v>52910042.960000001</v>
      </c>
      <c r="F43" s="233">
        <v>40612.5</v>
      </c>
    </row>
    <row r="44" spans="1:6" ht="15" x14ac:dyDescent="0.25">
      <c r="A44" s="33" t="s">
        <v>14</v>
      </c>
      <c r="B44" s="229">
        <v>307</v>
      </c>
      <c r="C44" s="250">
        <v>2230998402.3000002</v>
      </c>
      <c r="D44" s="233">
        <v>6503810.6299999999</v>
      </c>
      <c r="E44" s="250">
        <v>31732080.27</v>
      </c>
      <c r="F44" s="233">
        <v>92679.3</v>
      </c>
    </row>
    <row r="45" spans="1:6" ht="15" x14ac:dyDescent="0.25">
      <c r="A45" s="33" t="s">
        <v>15</v>
      </c>
      <c r="B45" s="229">
        <v>22</v>
      </c>
      <c r="C45" s="250">
        <v>374714706.38999999</v>
      </c>
      <c r="D45" s="233">
        <v>16550000</v>
      </c>
      <c r="E45" s="250">
        <v>5339684.57</v>
      </c>
      <c r="F45" s="233">
        <v>235837.5</v>
      </c>
    </row>
    <row r="46" spans="1:6" ht="15" x14ac:dyDescent="0.25">
      <c r="A46" s="33" t="s">
        <v>16</v>
      </c>
      <c r="B46" s="229">
        <v>35</v>
      </c>
      <c r="C46" s="250">
        <v>1415430183.7</v>
      </c>
      <c r="D46" s="233">
        <v>35140000</v>
      </c>
      <c r="E46" s="250">
        <v>20169880.120000001</v>
      </c>
      <c r="F46" s="233">
        <v>500745</v>
      </c>
    </row>
    <row r="47" spans="1:6" ht="15" x14ac:dyDescent="0.25">
      <c r="A47" s="33"/>
      <c r="B47" s="44"/>
      <c r="C47" s="42"/>
      <c r="D47" s="43"/>
      <c r="E47" s="42"/>
      <c r="F47" s="43"/>
    </row>
    <row r="48" spans="1:6" ht="15" x14ac:dyDescent="0.25">
      <c r="A48" s="29" t="s">
        <v>4</v>
      </c>
      <c r="B48" s="177">
        <f>SUM(B40:B46)</f>
        <v>9152</v>
      </c>
      <c r="C48" s="178">
        <f>SUM(C40:C46)</f>
        <v>14082611508.189999</v>
      </c>
      <c r="D48" s="252">
        <v>865000</v>
      </c>
      <c r="E48" s="178">
        <f>SUM(E40:E46)</f>
        <v>197915667.58000001</v>
      </c>
      <c r="F48" s="252">
        <v>12326.25</v>
      </c>
    </row>
    <row r="49" spans="1:6" x14ac:dyDescent="0.2">
      <c r="A49" s="51"/>
    </row>
    <row r="50" spans="1:6" ht="15" customHeight="1" x14ac:dyDescent="0.25">
      <c r="A50" s="270" t="s">
        <v>42</v>
      </c>
      <c r="B50" s="271"/>
      <c r="C50" s="271"/>
      <c r="D50" s="271"/>
      <c r="E50" s="271"/>
      <c r="F50" s="272"/>
    </row>
    <row r="51" spans="1:6" ht="15" customHeight="1" x14ac:dyDescent="0.25">
      <c r="A51" s="27"/>
      <c r="B51" s="28"/>
      <c r="C51" s="268" t="s">
        <v>18</v>
      </c>
      <c r="D51" s="269"/>
      <c r="E51" s="268" t="s">
        <v>19</v>
      </c>
      <c r="F51" s="269"/>
    </row>
    <row r="52" spans="1:6" ht="28.5" customHeight="1" x14ac:dyDescent="0.25">
      <c r="A52" s="29" t="s">
        <v>18</v>
      </c>
      <c r="B52" s="30" t="s">
        <v>10</v>
      </c>
      <c r="C52" s="31" t="s">
        <v>81</v>
      </c>
      <c r="D52" s="32" t="s">
        <v>3</v>
      </c>
      <c r="E52" s="31" t="s">
        <v>81</v>
      </c>
      <c r="F52" s="32" t="s">
        <v>3</v>
      </c>
    </row>
    <row r="53" spans="1:6" ht="15" x14ac:dyDescent="0.25">
      <c r="A53" s="33"/>
      <c r="B53" s="34"/>
      <c r="C53" s="35"/>
      <c r="D53" s="36"/>
      <c r="E53" s="35"/>
      <c r="F53" s="37"/>
    </row>
    <row r="54" spans="1:6" ht="15" x14ac:dyDescent="0.25">
      <c r="A54" s="33" t="s">
        <v>23</v>
      </c>
      <c r="B54" s="229">
        <v>738</v>
      </c>
      <c r="C54" s="230">
        <v>187000948.30000001</v>
      </c>
      <c r="D54" s="231">
        <v>250000</v>
      </c>
      <c r="E54" s="230">
        <v>2856458.59</v>
      </c>
      <c r="F54" s="231">
        <v>3633.75</v>
      </c>
    </row>
    <row r="55" spans="1:6" ht="15" x14ac:dyDescent="0.25">
      <c r="A55" s="33" t="s">
        <v>11</v>
      </c>
      <c r="B55" s="229">
        <v>767</v>
      </c>
      <c r="C55" s="250">
        <v>600363418.72000003</v>
      </c>
      <c r="D55" s="233">
        <v>800000</v>
      </c>
      <c r="E55" s="250">
        <v>15744234.199999999</v>
      </c>
      <c r="F55" s="233">
        <v>20973.75</v>
      </c>
    </row>
    <row r="56" spans="1:6" ht="15" x14ac:dyDescent="0.25">
      <c r="A56" s="33" t="s">
        <v>12</v>
      </c>
      <c r="B56" s="229">
        <v>818</v>
      </c>
      <c r="C56" s="250">
        <v>1217030672.5</v>
      </c>
      <c r="D56" s="233">
        <v>1480000</v>
      </c>
      <c r="E56" s="250">
        <v>31712572.02</v>
      </c>
      <c r="F56" s="233">
        <v>38718.75</v>
      </c>
    </row>
    <row r="57" spans="1:6" ht="15" x14ac:dyDescent="0.25">
      <c r="A57" s="33" t="s">
        <v>13</v>
      </c>
      <c r="B57" s="229">
        <v>713</v>
      </c>
      <c r="C57" s="250">
        <v>2312600865.9000001</v>
      </c>
      <c r="D57" s="233">
        <v>3100000</v>
      </c>
      <c r="E57" s="250">
        <v>60335201.340000004</v>
      </c>
      <c r="F57" s="233">
        <v>81375</v>
      </c>
    </row>
    <row r="58" spans="1:6" ht="15" x14ac:dyDescent="0.25">
      <c r="A58" s="33" t="s">
        <v>14</v>
      </c>
      <c r="B58" s="229">
        <v>418</v>
      </c>
      <c r="C58" s="250">
        <v>3471310174.6999998</v>
      </c>
      <c r="D58" s="233">
        <v>7538000</v>
      </c>
      <c r="E58" s="250">
        <v>91121892.090000004</v>
      </c>
      <c r="F58" s="233">
        <v>197872.5</v>
      </c>
    </row>
    <row r="59" spans="1:6" ht="15" x14ac:dyDescent="0.25">
      <c r="A59" s="33" t="s">
        <v>15</v>
      </c>
      <c r="B59" s="229">
        <v>56</v>
      </c>
      <c r="C59" s="250">
        <v>971826384.74000001</v>
      </c>
      <c r="D59" s="233">
        <v>17500000</v>
      </c>
      <c r="E59" s="250">
        <v>25510442.620000001</v>
      </c>
      <c r="F59" s="233">
        <v>459375</v>
      </c>
    </row>
    <row r="60" spans="1:6" ht="15" x14ac:dyDescent="0.25">
      <c r="A60" s="33" t="s">
        <v>16</v>
      </c>
      <c r="B60" s="229">
        <v>177</v>
      </c>
      <c r="C60" s="250">
        <v>14892222685</v>
      </c>
      <c r="D60" s="233">
        <v>42000000</v>
      </c>
      <c r="E60" s="250">
        <v>386194213.63999999</v>
      </c>
      <c r="F60" s="233">
        <v>1102218.97</v>
      </c>
    </row>
    <row r="61" spans="1:6" ht="15" x14ac:dyDescent="0.25">
      <c r="A61" s="33"/>
      <c r="B61" s="44"/>
      <c r="C61" s="42"/>
      <c r="D61" s="43"/>
      <c r="E61" s="42"/>
      <c r="F61" s="43"/>
    </row>
    <row r="62" spans="1:6" ht="15" x14ac:dyDescent="0.25">
      <c r="A62" s="29" t="s">
        <v>4</v>
      </c>
      <c r="B62" s="177">
        <f>SUM(B54:B60)</f>
        <v>3687</v>
      </c>
      <c r="C62" s="235">
        <f>SUM(C54:C60)</f>
        <v>23652355149.860001</v>
      </c>
      <c r="D62" s="252">
        <v>1400000</v>
      </c>
      <c r="E62" s="235">
        <f>SUM(E54:E60)</f>
        <v>613475014.5</v>
      </c>
      <c r="F62" s="252">
        <v>36225</v>
      </c>
    </row>
    <row r="63" spans="1:6" ht="15" x14ac:dyDescent="0.25">
      <c r="A63" s="47"/>
      <c r="B63" s="48"/>
      <c r="C63" s="49"/>
      <c r="D63" s="50"/>
      <c r="E63" s="49"/>
      <c r="F63" s="50"/>
    </row>
    <row r="64" spans="1:6" ht="15" customHeight="1" x14ac:dyDescent="0.25">
      <c r="A64" s="270" t="s">
        <v>43</v>
      </c>
      <c r="B64" s="271"/>
      <c r="C64" s="271"/>
      <c r="D64" s="271"/>
      <c r="E64" s="271"/>
      <c r="F64" s="272"/>
    </row>
    <row r="65" spans="1:6" ht="15" customHeight="1" x14ac:dyDescent="0.25">
      <c r="A65" s="27"/>
      <c r="B65" s="28"/>
      <c r="C65" s="268" t="s">
        <v>18</v>
      </c>
      <c r="D65" s="269"/>
      <c r="E65" s="268" t="s">
        <v>19</v>
      </c>
      <c r="F65" s="269"/>
    </row>
    <row r="66" spans="1:6" ht="28.5" customHeight="1" x14ac:dyDescent="0.25">
      <c r="A66" s="29" t="s">
        <v>18</v>
      </c>
      <c r="B66" s="30" t="s">
        <v>10</v>
      </c>
      <c r="C66" s="31" t="s">
        <v>81</v>
      </c>
      <c r="D66" s="32" t="s">
        <v>3</v>
      </c>
      <c r="E66" s="31" t="s">
        <v>81</v>
      </c>
      <c r="F66" s="32" t="s">
        <v>3</v>
      </c>
    </row>
    <row r="67" spans="1:6" ht="15" x14ac:dyDescent="0.25">
      <c r="A67" s="33"/>
      <c r="B67" s="34"/>
      <c r="C67" s="35"/>
      <c r="D67" s="36"/>
      <c r="E67" s="35"/>
      <c r="F67" s="37"/>
    </row>
    <row r="68" spans="1:6" ht="15" x14ac:dyDescent="0.25">
      <c r="A68" s="33" t="s">
        <v>23</v>
      </c>
      <c r="B68" s="38">
        <f>B54+B40+B26+B12</f>
        <v>11769</v>
      </c>
      <c r="C68" s="39">
        <f>C54+C40+C26+C12</f>
        <v>3875556938.8999996</v>
      </c>
      <c r="D68" s="231">
        <v>345000</v>
      </c>
      <c r="E68" s="230">
        <f>E54+E40+E26+E12</f>
        <v>39638188.230000004</v>
      </c>
      <c r="F68" s="231">
        <v>3500</v>
      </c>
    </row>
    <row r="69" spans="1:6" ht="15" x14ac:dyDescent="0.25">
      <c r="A69" s="33" t="s">
        <v>11</v>
      </c>
      <c r="B69" s="172">
        <f t="shared" ref="B69:C74" si="0">B55+B41+B27+B13</f>
        <v>18096</v>
      </c>
      <c r="C69" s="42">
        <f>C55+C41+C27+C13</f>
        <v>13182869671.92</v>
      </c>
      <c r="D69" s="233">
        <v>711756.75</v>
      </c>
      <c r="E69" s="232">
        <f>E55+E41+E27+E13</f>
        <v>194910142.53</v>
      </c>
      <c r="F69" s="233">
        <v>10260</v>
      </c>
    </row>
    <row r="70" spans="1:6" ht="15" x14ac:dyDescent="0.25">
      <c r="A70" s="33" t="s">
        <v>12</v>
      </c>
      <c r="B70" s="172">
        <f t="shared" si="0"/>
        <v>6884</v>
      </c>
      <c r="C70" s="175">
        <f t="shared" si="0"/>
        <v>9711161883.7000008</v>
      </c>
      <c r="D70" s="233">
        <v>1350000</v>
      </c>
      <c r="E70" s="232">
        <f t="shared" ref="E70" si="1">E56+E42+E28+E14</f>
        <v>151926621.51999998</v>
      </c>
      <c r="F70" s="233">
        <v>19950</v>
      </c>
    </row>
    <row r="71" spans="1:6" ht="15" x14ac:dyDescent="0.25">
      <c r="A71" s="33" t="s">
        <v>13</v>
      </c>
      <c r="B71" s="172">
        <f t="shared" si="0"/>
        <v>2916</v>
      </c>
      <c r="C71" s="175">
        <f t="shared" si="0"/>
        <v>8869472682.2000008</v>
      </c>
      <c r="D71" s="233">
        <v>2810202.35</v>
      </c>
      <c r="E71" s="232">
        <f t="shared" ref="E71" si="2">E57+E43+E29+E15</f>
        <v>153540704.56999999</v>
      </c>
      <c r="F71" s="233">
        <v>44887.5</v>
      </c>
    </row>
    <row r="72" spans="1:6" ht="15" x14ac:dyDescent="0.25">
      <c r="A72" s="33" t="s">
        <v>14</v>
      </c>
      <c r="B72" s="172">
        <f t="shared" si="0"/>
        <v>917</v>
      </c>
      <c r="C72" s="175">
        <f t="shared" si="0"/>
        <v>7187639221.46</v>
      </c>
      <c r="D72" s="233">
        <v>7000000</v>
      </c>
      <c r="E72" s="232">
        <f t="shared" ref="E72" si="3">E58+E44+E30+E16</f>
        <v>144019934.09</v>
      </c>
      <c r="F72" s="233">
        <v>141787.5</v>
      </c>
    </row>
    <row r="73" spans="1:6" ht="15" x14ac:dyDescent="0.25">
      <c r="A73" s="33" t="s">
        <v>15</v>
      </c>
      <c r="B73" s="172">
        <f t="shared" si="0"/>
        <v>92</v>
      </c>
      <c r="C73" s="175">
        <f t="shared" si="0"/>
        <v>1591028591.1300001</v>
      </c>
      <c r="D73" s="233">
        <v>17204793.690000001</v>
      </c>
      <c r="E73" s="232">
        <f t="shared" ref="E73" si="4">E59+E45+E31+E17</f>
        <v>34334074.07</v>
      </c>
      <c r="F73" s="233">
        <v>412030.89500000002</v>
      </c>
    </row>
    <row r="74" spans="1:6" ht="15" x14ac:dyDescent="0.25">
      <c r="A74" s="33" t="s">
        <v>16</v>
      </c>
      <c r="B74" s="172">
        <f t="shared" si="0"/>
        <v>220</v>
      </c>
      <c r="C74" s="175">
        <f t="shared" si="0"/>
        <v>16543936868.700001</v>
      </c>
      <c r="D74" s="233">
        <v>40615000</v>
      </c>
      <c r="E74" s="232">
        <f t="shared" ref="E74" si="5">E60+E46+E32+E18</f>
        <v>409731140.75999999</v>
      </c>
      <c r="F74" s="233">
        <v>886716.84</v>
      </c>
    </row>
    <row r="75" spans="1:6" ht="15" x14ac:dyDescent="0.25">
      <c r="A75" s="33"/>
      <c r="B75" s="44"/>
      <c r="C75" s="42"/>
      <c r="D75" s="233"/>
      <c r="E75" s="42"/>
      <c r="F75" s="233"/>
    </row>
    <row r="76" spans="1:6" ht="15" x14ac:dyDescent="0.25">
      <c r="A76" s="29" t="s">
        <v>4</v>
      </c>
      <c r="B76" s="177">
        <f>SUM(B68:B74)</f>
        <v>40894</v>
      </c>
      <c r="C76" s="178">
        <f>SUM(C68:C74)</f>
        <v>60961665858.009995</v>
      </c>
      <c r="D76" s="252">
        <v>700000</v>
      </c>
      <c r="E76" s="178">
        <f>SUM(E68:E74)</f>
        <v>1128100805.77</v>
      </c>
      <c r="F76" s="228">
        <v>10066.825000000001</v>
      </c>
    </row>
    <row r="78" spans="1:6" x14ac:dyDescent="0.2">
      <c r="A78" s="10"/>
    </row>
    <row r="79" spans="1:6" s="52" customFormat="1" ht="15" x14ac:dyDescent="0.25">
      <c r="A79" s="51"/>
    </row>
  </sheetData>
  <mergeCells count="20">
    <mergeCell ref="C65:D65"/>
    <mergeCell ref="E65:F65"/>
    <mergeCell ref="A8:F8"/>
    <mergeCell ref="A22:F22"/>
    <mergeCell ref="C51:D51"/>
    <mergeCell ref="E51:F51"/>
    <mergeCell ref="C9:D9"/>
    <mergeCell ref="E9:F9"/>
    <mergeCell ref="C23:D23"/>
    <mergeCell ref="E23:F23"/>
    <mergeCell ref="A36:F36"/>
    <mergeCell ref="A50:F50"/>
    <mergeCell ref="A64:F64"/>
    <mergeCell ref="C37:D37"/>
    <mergeCell ref="E37:F37"/>
    <mergeCell ref="A1:F1"/>
    <mergeCell ref="A2:F2"/>
    <mergeCell ref="A4:F4"/>
    <mergeCell ref="A5:F5"/>
    <mergeCell ref="A6:F6"/>
  </mergeCells>
  <printOptions horizontalCentered="1"/>
  <pageMargins left="0.5" right="0.5" top="0" bottom="0" header="0.3" footer="0.3"/>
  <pageSetup fitToHeight="2" orientation="portrait" horizontalDpi="4294967295" verticalDpi="4294967295" r:id="rId1"/>
  <rowBreaks count="1" manualBreakCount="1">
    <brk id="4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"/>
  <sheetViews>
    <sheetView showGridLines="0" zoomScaleNormal="100" workbookViewId="0">
      <selection activeCell="I52" sqref="I52"/>
    </sheetView>
  </sheetViews>
  <sheetFormatPr defaultColWidth="9.140625" defaultRowHeight="14.25" x14ac:dyDescent="0.2"/>
  <cols>
    <col min="1" max="1" width="15.85546875" style="16" customWidth="1"/>
    <col min="2" max="2" width="14.7109375" style="16" customWidth="1"/>
    <col min="3" max="3" width="15.140625" style="16" customWidth="1"/>
    <col min="4" max="6" width="14.7109375" style="16" customWidth="1"/>
    <col min="7" max="16384" width="9.140625" style="16"/>
  </cols>
  <sheetData>
    <row r="1" spans="1:6" ht="15.75" x14ac:dyDescent="0.2">
      <c r="A1" s="258" t="s">
        <v>60</v>
      </c>
      <c r="B1" s="258"/>
      <c r="C1" s="258"/>
      <c r="D1" s="258"/>
      <c r="E1" s="258"/>
      <c r="F1" s="258"/>
    </row>
    <row r="2" spans="1:6" s="185" customFormat="1" ht="15.75" x14ac:dyDescent="0.2">
      <c r="A2" s="259" t="s">
        <v>80</v>
      </c>
      <c r="B2" s="259"/>
      <c r="C2" s="259"/>
      <c r="D2" s="259"/>
      <c r="E2" s="259"/>
      <c r="F2" s="259"/>
    </row>
    <row r="3" spans="1:6" s="185" customFormat="1" ht="15.75" x14ac:dyDescent="0.25">
      <c r="A3" s="211"/>
      <c r="B3" s="212"/>
      <c r="C3" s="212"/>
      <c r="D3" s="212"/>
      <c r="E3" s="212"/>
      <c r="F3" s="212"/>
    </row>
    <row r="4" spans="1:6" ht="15.75" x14ac:dyDescent="0.2">
      <c r="A4" s="258" t="s">
        <v>66</v>
      </c>
      <c r="B4" s="258"/>
      <c r="C4" s="258"/>
      <c r="D4" s="258"/>
      <c r="E4" s="258"/>
      <c r="F4" s="258"/>
    </row>
    <row r="5" spans="1:6" ht="15.75" x14ac:dyDescent="0.25">
      <c r="A5" s="260" t="s">
        <v>67</v>
      </c>
      <c r="B5" s="260"/>
      <c r="C5" s="260"/>
      <c r="D5" s="260"/>
      <c r="E5" s="260"/>
      <c r="F5" s="260"/>
    </row>
    <row r="6" spans="1:6" ht="15.75" x14ac:dyDescent="0.25">
      <c r="A6" s="260" t="s">
        <v>65</v>
      </c>
      <c r="B6" s="260"/>
      <c r="C6" s="260"/>
      <c r="D6" s="260"/>
      <c r="E6" s="260"/>
      <c r="F6" s="260"/>
    </row>
    <row r="7" spans="1:6" x14ac:dyDescent="0.2">
      <c r="A7" s="53"/>
      <c r="B7" s="96"/>
    </row>
    <row r="8" spans="1:6" ht="14.1" customHeight="1" x14ac:dyDescent="0.25">
      <c r="A8" s="270" t="s">
        <v>0</v>
      </c>
      <c r="B8" s="271"/>
      <c r="C8" s="271"/>
      <c r="D8" s="271"/>
      <c r="E8" s="271"/>
      <c r="F8" s="272"/>
    </row>
    <row r="9" spans="1:6" ht="15.75" customHeight="1" x14ac:dyDescent="0.25">
      <c r="A9" s="27"/>
      <c r="B9" s="28"/>
      <c r="C9" s="268" t="s">
        <v>18</v>
      </c>
      <c r="D9" s="269"/>
      <c r="E9" s="268" t="s">
        <v>19</v>
      </c>
      <c r="F9" s="269"/>
    </row>
    <row r="10" spans="1:6" ht="28.5" customHeight="1" x14ac:dyDescent="0.25">
      <c r="A10" s="29" t="s">
        <v>17</v>
      </c>
      <c r="B10" s="30" t="s">
        <v>10</v>
      </c>
      <c r="C10" s="31" t="s">
        <v>81</v>
      </c>
      <c r="D10" s="32" t="s">
        <v>3</v>
      </c>
      <c r="E10" s="31" t="s">
        <v>81</v>
      </c>
      <c r="F10" s="32" t="s">
        <v>3</v>
      </c>
    </row>
    <row r="11" spans="1:6" ht="13.9" customHeight="1" x14ac:dyDescent="0.25">
      <c r="A11" s="33"/>
      <c r="B11" s="34"/>
      <c r="C11" s="35"/>
      <c r="D11" s="36"/>
      <c r="E11" s="35"/>
      <c r="F11" s="37"/>
    </row>
    <row r="12" spans="1:6" ht="15" x14ac:dyDescent="0.25">
      <c r="A12" s="33" t="s">
        <v>5</v>
      </c>
      <c r="B12" s="229">
        <v>144</v>
      </c>
      <c r="C12" s="230">
        <v>1050369879.6</v>
      </c>
      <c r="D12" s="231">
        <v>6025000</v>
      </c>
      <c r="E12" s="230">
        <v>14965120.550000001</v>
      </c>
      <c r="F12" s="231">
        <v>85856.25</v>
      </c>
    </row>
    <row r="13" spans="1:6" ht="15" x14ac:dyDescent="0.25">
      <c r="A13" s="33" t="s">
        <v>6</v>
      </c>
      <c r="B13" s="229">
        <v>2111</v>
      </c>
      <c r="C13" s="250">
        <v>1296307123.2</v>
      </c>
      <c r="D13" s="233">
        <v>600000</v>
      </c>
      <c r="E13" s="250">
        <v>17462539.670000002</v>
      </c>
      <c r="F13" s="233">
        <v>8550</v>
      </c>
    </row>
    <row r="14" spans="1:6" ht="15" x14ac:dyDescent="0.25">
      <c r="A14" s="33" t="s">
        <v>7</v>
      </c>
      <c r="B14" s="229">
        <v>4485</v>
      </c>
      <c r="C14" s="250">
        <v>5056685907</v>
      </c>
      <c r="D14" s="233">
        <v>915000</v>
      </c>
      <c r="E14" s="250">
        <v>71370853.290000007</v>
      </c>
      <c r="F14" s="233">
        <v>13038.75</v>
      </c>
    </row>
    <row r="15" spans="1:6" ht="15" x14ac:dyDescent="0.25">
      <c r="A15" s="33" t="s">
        <v>8</v>
      </c>
      <c r="B15" s="229">
        <v>7177</v>
      </c>
      <c r="C15" s="250">
        <v>5525722339.5</v>
      </c>
      <c r="D15" s="233">
        <v>725000</v>
      </c>
      <c r="E15" s="250">
        <v>76708221.930000007</v>
      </c>
      <c r="F15" s="233">
        <v>10331.25</v>
      </c>
    </row>
    <row r="16" spans="1:6" ht="15" x14ac:dyDescent="0.25">
      <c r="A16" s="33" t="s">
        <v>9</v>
      </c>
      <c r="B16" s="229">
        <v>4128</v>
      </c>
      <c r="C16" s="250">
        <v>2520091975.9000001</v>
      </c>
      <c r="D16" s="233">
        <v>580000</v>
      </c>
      <c r="E16" s="250">
        <v>33632640.310000002</v>
      </c>
      <c r="F16" s="233">
        <v>8265</v>
      </c>
    </row>
    <row r="17" spans="1:6" ht="15" x14ac:dyDescent="0.25">
      <c r="A17" s="33"/>
      <c r="B17" s="44"/>
      <c r="C17" s="42"/>
      <c r="D17" s="43"/>
      <c r="E17" s="42"/>
      <c r="F17" s="43"/>
    </row>
    <row r="18" spans="1:6" ht="15" x14ac:dyDescent="0.25">
      <c r="A18" s="29" t="s">
        <v>4</v>
      </c>
      <c r="B18" s="177">
        <f>SUM(B12:B16)</f>
        <v>18045</v>
      </c>
      <c r="C18" s="178">
        <f>SUM(C12:C16)</f>
        <v>15449177225.199999</v>
      </c>
      <c r="D18" s="252">
        <v>697000</v>
      </c>
      <c r="E18" s="178">
        <f>SUM(E12:E16)</f>
        <v>214139375.75</v>
      </c>
      <c r="F18" s="252">
        <v>9918</v>
      </c>
    </row>
    <row r="19" spans="1:6" ht="15" customHeight="1" x14ac:dyDescent="0.2">
      <c r="A19" s="26"/>
      <c r="B19" s="26"/>
      <c r="C19" s="26"/>
      <c r="D19" s="26"/>
      <c r="E19" s="26"/>
      <c r="F19" s="26"/>
    </row>
    <row r="20" spans="1:6" ht="15" x14ac:dyDescent="0.25">
      <c r="A20" s="270" t="s">
        <v>2</v>
      </c>
      <c r="B20" s="271"/>
      <c r="C20" s="271"/>
      <c r="D20" s="271"/>
      <c r="E20" s="271"/>
      <c r="F20" s="272"/>
    </row>
    <row r="21" spans="1:6" ht="15" customHeight="1" x14ac:dyDescent="0.25">
      <c r="A21" s="27"/>
      <c r="B21" s="28"/>
      <c r="C21" s="268" t="s">
        <v>18</v>
      </c>
      <c r="D21" s="269"/>
      <c r="E21" s="268" t="s">
        <v>19</v>
      </c>
      <c r="F21" s="269"/>
    </row>
    <row r="22" spans="1:6" ht="28.5" customHeight="1" x14ac:dyDescent="0.25">
      <c r="A22" s="29" t="s">
        <v>17</v>
      </c>
      <c r="B22" s="30" t="s">
        <v>10</v>
      </c>
      <c r="C22" s="31" t="s">
        <v>81</v>
      </c>
      <c r="D22" s="32" t="s">
        <v>3</v>
      </c>
      <c r="E22" s="31" t="s">
        <v>81</v>
      </c>
      <c r="F22" s="32" t="s">
        <v>3</v>
      </c>
    </row>
    <row r="23" spans="1:6" ht="15" x14ac:dyDescent="0.25">
      <c r="A23" s="33"/>
      <c r="B23" s="34"/>
      <c r="C23" s="35"/>
      <c r="D23" s="36"/>
      <c r="E23" s="35"/>
      <c r="F23" s="37"/>
    </row>
    <row r="24" spans="1:6" ht="13.9" customHeight="1" x14ac:dyDescent="0.25">
      <c r="A24" s="33" t="s">
        <v>5</v>
      </c>
      <c r="B24" s="229">
        <v>4374</v>
      </c>
      <c r="C24" s="230">
        <v>5436436699.3999996</v>
      </c>
      <c r="D24" s="231">
        <v>782250</v>
      </c>
      <c r="E24" s="230">
        <v>75765939.280000001</v>
      </c>
      <c r="F24" s="231">
        <v>11115</v>
      </c>
    </row>
    <row r="25" spans="1:6" ht="13.9" customHeight="1" x14ac:dyDescent="0.25">
      <c r="A25" s="33" t="s">
        <v>6</v>
      </c>
      <c r="B25" s="229">
        <v>671</v>
      </c>
      <c r="C25" s="250">
        <v>172400288.91999999</v>
      </c>
      <c r="D25" s="233">
        <v>221500</v>
      </c>
      <c r="E25" s="250">
        <v>1847325.85</v>
      </c>
      <c r="F25" s="233">
        <v>2150</v>
      </c>
    </row>
    <row r="26" spans="1:6" ht="13.9" customHeight="1" x14ac:dyDescent="0.25">
      <c r="A26" s="33" t="s">
        <v>7</v>
      </c>
      <c r="B26" s="229">
        <v>1909</v>
      </c>
      <c r="C26" s="250">
        <v>1136337323.8</v>
      </c>
      <c r="D26" s="233">
        <v>450000</v>
      </c>
      <c r="E26" s="250">
        <v>13724308.34</v>
      </c>
      <c r="F26" s="233">
        <v>4350</v>
      </c>
    </row>
    <row r="27" spans="1:6" ht="13.9" customHeight="1" x14ac:dyDescent="0.25">
      <c r="A27" s="33" t="s">
        <v>8</v>
      </c>
      <c r="B27" s="229">
        <v>2990</v>
      </c>
      <c r="C27" s="250">
        <v>1015638462.6</v>
      </c>
      <c r="D27" s="233">
        <v>310000</v>
      </c>
      <c r="E27" s="250">
        <v>11056815.1</v>
      </c>
      <c r="F27" s="233">
        <v>3077.5</v>
      </c>
    </row>
    <row r="28" spans="1:6" ht="13.9" customHeight="1" x14ac:dyDescent="0.25">
      <c r="A28" s="33" t="s">
        <v>9</v>
      </c>
      <c r="B28" s="229">
        <v>66</v>
      </c>
      <c r="C28" s="250">
        <v>16709200</v>
      </c>
      <c r="D28" s="233">
        <v>234500</v>
      </c>
      <c r="E28" s="250">
        <v>176359.37</v>
      </c>
      <c r="F28" s="233">
        <v>2345</v>
      </c>
    </row>
    <row r="29" spans="1:6" ht="13.9" customHeight="1" x14ac:dyDescent="0.25">
      <c r="A29" s="33"/>
      <c r="B29" s="44"/>
      <c r="C29" s="42"/>
      <c r="D29" s="43"/>
      <c r="E29" s="42"/>
      <c r="F29" s="43"/>
    </row>
    <row r="30" spans="1:6" ht="13.9" customHeight="1" x14ac:dyDescent="0.25">
      <c r="A30" s="29" t="s">
        <v>4</v>
      </c>
      <c r="B30" s="177">
        <f>SUM(B24:B28)</f>
        <v>10010</v>
      </c>
      <c r="C30" s="235">
        <f>SUM(C24:C28)</f>
        <v>7777521974.7200003</v>
      </c>
      <c r="D30" s="252">
        <v>475000</v>
      </c>
      <c r="E30" s="235">
        <f>SUM(E24:E28)</f>
        <v>102570747.94</v>
      </c>
      <c r="F30" s="252">
        <v>4650</v>
      </c>
    </row>
    <row r="31" spans="1:6" ht="15" x14ac:dyDescent="0.25">
      <c r="A31" s="47"/>
      <c r="B31" s="48"/>
      <c r="C31" s="49"/>
      <c r="D31" s="50"/>
      <c r="E31" s="49"/>
      <c r="F31" s="50"/>
    </row>
    <row r="32" spans="1:6" ht="15" x14ac:dyDescent="0.25">
      <c r="A32" s="270" t="s">
        <v>1</v>
      </c>
      <c r="B32" s="271"/>
      <c r="C32" s="271"/>
      <c r="D32" s="271"/>
      <c r="E32" s="271"/>
      <c r="F32" s="272"/>
    </row>
    <row r="33" spans="1:6" ht="15" customHeight="1" x14ac:dyDescent="0.25">
      <c r="A33" s="27"/>
      <c r="B33" s="28"/>
      <c r="C33" s="268" t="s">
        <v>18</v>
      </c>
      <c r="D33" s="269"/>
      <c r="E33" s="268" t="s">
        <v>19</v>
      </c>
      <c r="F33" s="269"/>
    </row>
    <row r="34" spans="1:6" ht="28.5" customHeight="1" x14ac:dyDescent="0.25">
      <c r="A34" s="29" t="s">
        <v>17</v>
      </c>
      <c r="B34" s="30" t="s">
        <v>10</v>
      </c>
      <c r="C34" s="31" t="s">
        <v>81</v>
      </c>
      <c r="D34" s="32" t="s">
        <v>3</v>
      </c>
      <c r="E34" s="31" t="s">
        <v>81</v>
      </c>
      <c r="F34" s="32" t="s">
        <v>3</v>
      </c>
    </row>
    <row r="35" spans="1:6" ht="15" x14ac:dyDescent="0.25">
      <c r="A35" s="33"/>
      <c r="B35" s="34"/>
      <c r="C35" s="35"/>
      <c r="D35" s="36"/>
      <c r="E35" s="35"/>
      <c r="F35" s="37"/>
    </row>
    <row r="36" spans="1:6" ht="13.9" customHeight="1" x14ac:dyDescent="0.25">
      <c r="A36" s="33" t="s">
        <v>5</v>
      </c>
      <c r="B36" s="229">
        <v>3640</v>
      </c>
      <c r="C36" s="230">
        <v>9639110446.8999996</v>
      </c>
      <c r="D36" s="231">
        <v>1604371.875</v>
      </c>
      <c r="E36" s="230">
        <v>137062088.59</v>
      </c>
      <c r="F36" s="231">
        <v>22826.674999999999</v>
      </c>
    </row>
    <row r="37" spans="1:6" ht="13.9" customHeight="1" x14ac:dyDescent="0.25">
      <c r="A37" s="33" t="s">
        <v>6</v>
      </c>
      <c r="B37" s="229">
        <v>318</v>
      </c>
      <c r="C37" s="250">
        <v>92394990.299999997</v>
      </c>
      <c r="D37" s="233">
        <v>245000</v>
      </c>
      <c r="E37" s="250">
        <v>1008793.66</v>
      </c>
      <c r="F37" s="233">
        <v>2450</v>
      </c>
    </row>
    <row r="38" spans="1:6" ht="13.9" customHeight="1" x14ac:dyDescent="0.25">
      <c r="A38" s="33" t="s">
        <v>7</v>
      </c>
      <c r="B38" s="229">
        <v>3115</v>
      </c>
      <c r="C38" s="250">
        <v>3051766954.5</v>
      </c>
      <c r="D38" s="233">
        <v>813581.75</v>
      </c>
      <c r="E38" s="250">
        <v>42784168.479999997</v>
      </c>
      <c r="F38" s="233">
        <v>11593.54</v>
      </c>
    </row>
    <row r="39" spans="1:6" ht="13.9" customHeight="1" x14ac:dyDescent="0.25">
      <c r="A39" s="33" t="s">
        <v>8</v>
      </c>
      <c r="B39" s="229">
        <v>1645</v>
      </c>
      <c r="C39" s="250">
        <v>1140673258.5999999</v>
      </c>
      <c r="D39" s="233">
        <v>615000</v>
      </c>
      <c r="E39" s="250">
        <v>15410489.189999999</v>
      </c>
      <c r="F39" s="233">
        <v>8763.75</v>
      </c>
    </row>
    <row r="40" spans="1:6" ht="13.9" customHeight="1" x14ac:dyDescent="0.25">
      <c r="A40" s="33" t="s">
        <v>9</v>
      </c>
      <c r="B40" s="229">
        <v>434</v>
      </c>
      <c r="C40" s="250">
        <v>158665857.88999999</v>
      </c>
      <c r="D40" s="233">
        <v>373750</v>
      </c>
      <c r="E40" s="250">
        <v>1650127.66</v>
      </c>
      <c r="F40" s="233">
        <v>3737.5</v>
      </c>
    </row>
    <row r="41" spans="1:6" ht="13.9" customHeight="1" x14ac:dyDescent="0.25">
      <c r="A41" s="33"/>
      <c r="B41" s="44"/>
      <c r="C41" s="42"/>
      <c r="D41" s="176"/>
      <c r="E41" s="175"/>
      <c r="F41" s="176"/>
    </row>
    <row r="42" spans="1:6" ht="13.9" customHeight="1" x14ac:dyDescent="0.25">
      <c r="A42" s="29" t="s">
        <v>4</v>
      </c>
      <c r="B42" s="177">
        <f>SUM(B36:B40)</f>
        <v>9152</v>
      </c>
      <c r="C42" s="235">
        <f>SUM(C36:C40)</f>
        <v>14082611508.189999</v>
      </c>
      <c r="D42" s="252">
        <v>865000</v>
      </c>
      <c r="E42" s="235">
        <f>SUM(E36:E40)</f>
        <v>197915667.57999998</v>
      </c>
      <c r="F42" s="252">
        <v>12326.25</v>
      </c>
    </row>
    <row r="43" spans="1:6" ht="15" x14ac:dyDescent="0.25">
      <c r="A43" s="47"/>
      <c r="B43" s="48"/>
      <c r="C43" s="49"/>
      <c r="D43" s="50"/>
      <c r="E43" s="49"/>
      <c r="F43" s="50"/>
    </row>
    <row r="44" spans="1:6" ht="13.9" customHeight="1" x14ac:dyDescent="0.25">
      <c r="A44" s="270" t="s">
        <v>42</v>
      </c>
      <c r="B44" s="271"/>
      <c r="C44" s="271"/>
      <c r="D44" s="271"/>
      <c r="E44" s="271"/>
      <c r="F44" s="272"/>
    </row>
    <row r="45" spans="1:6" ht="15" customHeight="1" x14ac:dyDescent="0.25">
      <c r="A45" s="27"/>
      <c r="B45" s="28"/>
      <c r="C45" s="268" t="s">
        <v>18</v>
      </c>
      <c r="D45" s="269"/>
      <c r="E45" s="268" t="s">
        <v>19</v>
      </c>
      <c r="F45" s="269"/>
    </row>
    <row r="46" spans="1:6" ht="28.5" customHeight="1" x14ac:dyDescent="0.25">
      <c r="A46" s="29" t="s">
        <v>17</v>
      </c>
      <c r="B46" s="30" t="s">
        <v>10</v>
      </c>
      <c r="C46" s="31" t="s">
        <v>81</v>
      </c>
      <c r="D46" s="32" t="s">
        <v>3</v>
      </c>
      <c r="E46" s="31" t="s">
        <v>81</v>
      </c>
      <c r="F46" s="32" t="s">
        <v>3</v>
      </c>
    </row>
    <row r="47" spans="1:6" ht="13.9" customHeight="1" x14ac:dyDescent="0.25">
      <c r="A47" s="33"/>
      <c r="B47" s="34"/>
      <c r="C47" s="35"/>
      <c r="D47" s="36"/>
      <c r="E47" s="35"/>
      <c r="F47" s="37"/>
    </row>
    <row r="48" spans="1:6" ht="13.9" customHeight="1" x14ac:dyDescent="0.25">
      <c r="A48" s="33" t="s">
        <v>5</v>
      </c>
      <c r="B48" s="229">
        <v>719</v>
      </c>
      <c r="C48" s="230">
        <v>11874154344</v>
      </c>
      <c r="D48" s="231">
        <v>3450611</v>
      </c>
      <c r="E48" s="230">
        <v>310797052.88</v>
      </c>
      <c r="F48" s="231">
        <v>90578.54</v>
      </c>
    </row>
    <row r="49" spans="1:6" ht="13.9" customHeight="1" x14ac:dyDescent="0.25">
      <c r="A49" s="33" t="s">
        <v>6</v>
      </c>
      <c r="B49" s="229">
        <v>547</v>
      </c>
      <c r="C49" s="250">
        <v>1704930020.0999999</v>
      </c>
      <c r="D49" s="233">
        <v>990000</v>
      </c>
      <c r="E49" s="250">
        <v>44379171.600000001</v>
      </c>
      <c r="F49" s="233">
        <v>25987.5</v>
      </c>
    </row>
    <row r="50" spans="1:6" ht="13.9" customHeight="1" x14ac:dyDescent="0.25">
      <c r="A50" s="33" t="s">
        <v>7</v>
      </c>
      <c r="B50" s="229">
        <v>1323</v>
      </c>
      <c r="C50" s="250">
        <v>5707643698</v>
      </c>
      <c r="D50" s="233">
        <v>1500000</v>
      </c>
      <c r="E50" s="250">
        <v>148675613.06999999</v>
      </c>
      <c r="F50" s="233">
        <v>38981.25</v>
      </c>
    </row>
    <row r="51" spans="1:6" ht="13.9" customHeight="1" x14ac:dyDescent="0.25">
      <c r="A51" s="33" t="s">
        <v>8</v>
      </c>
      <c r="B51" s="229">
        <v>858</v>
      </c>
      <c r="C51" s="250">
        <v>3905758433.6999998</v>
      </c>
      <c r="D51" s="233">
        <v>1150000</v>
      </c>
      <c r="E51" s="250">
        <v>97913389.030000001</v>
      </c>
      <c r="F51" s="233">
        <v>30187.5</v>
      </c>
    </row>
    <row r="52" spans="1:6" ht="13.9" customHeight="1" x14ac:dyDescent="0.25">
      <c r="A52" s="33" t="s">
        <v>9</v>
      </c>
      <c r="B52" s="229">
        <v>240</v>
      </c>
      <c r="C52" s="250">
        <v>459868654.01999998</v>
      </c>
      <c r="D52" s="233">
        <v>491950</v>
      </c>
      <c r="E52" s="250">
        <v>11709787.92</v>
      </c>
      <c r="F52" s="233">
        <v>7125</v>
      </c>
    </row>
    <row r="53" spans="1:6" ht="13.9" customHeight="1" x14ac:dyDescent="0.25">
      <c r="A53" s="33"/>
      <c r="B53" s="44"/>
      <c r="C53" s="42"/>
      <c r="D53" s="43"/>
      <c r="E53" s="42"/>
      <c r="F53" s="43"/>
    </row>
    <row r="54" spans="1:6" ht="13.9" customHeight="1" x14ac:dyDescent="0.25">
      <c r="A54" s="29" t="s">
        <v>4</v>
      </c>
      <c r="B54" s="177">
        <f>SUM(B48:B52)</f>
        <v>3687</v>
      </c>
      <c r="C54" s="235">
        <f>SUM(C48:C52)</f>
        <v>23652355149.82</v>
      </c>
      <c r="D54" s="252">
        <v>1400000</v>
      </c>
      <c r="E54" s="235">
        <f>SUM(E48:E52)</f>
        <v>613475014.5</v>
      </c>
      <c r="F54" s="252">
        <v>36225</v>
      </c>
    </row>
    <row r="55" spans="1:6" ht="15" x14ac:dyDescent="0.25">
      <c r="A55" s="47"/>
      <c r="B55" s="48"/>
      <c r="C55" s="49"/>
      <c r="D55" s="50"/>
      <c r="E55" s="49"/>
      <c r="F55" s="50"/>
    </row>
    <row r="56" spans="1:6" ht="13.9" customHeight="1" x14ac:dyDescent="0.25">
      <c r="A56" s="270" t="s">
        <v>43</v>
      </c>
      <c r="B56" s="271"/>
      <c r="C56" s="271"/>
      <c r="D56" s="271"/>
      <c r="E56" s="271"/>
      <c r="F56" s="272"/>
    </row>
    <row r="57" spans="1:6" ht="15" customHeight="1" x14ac:dyDescent="0.25">
      <c r="A57" s="27"/>
      <c r="B57" s="28"/>
      <c r="C57" s="268" t="s">
        <v>18</v>
      </c>
      <c r="D57" s="269"/>
      <c r="E57" s="268" t="s">
        <v>19</v>
      </c>
      <c r="F57" s="269"/>
    </row>
    <row r="58" spans="1:6" ht="28.5" customHeight="1" x14ac:dyDescent="0.25">
      <c r="A58" s="29" t="s">
        <v>17</v>
      </c>
      <c r="B58" s="30" t="s">
        <v>10</v>
      </c>
      <c r="C58" s="31" t="s">
        <v>81</v>
      </c>
      <c r="D58" s="32" t="s">
        <v>3</v>
      </c>
      <c r="E58" s="31" t="s">
        <v>81</v>
      </c>
      <c r="F58" s="32" t="s">
        <v>3</v>
      </c>
    </row>
    <row r="59" spans="1:6" ht="15" x14ac:dyDescent="0.25">
      <c r="A59" s="33"/>
      <c r="B59" s="34"/>
      <c r="C59" s="35"/>
      <c r="D59" s="36"/>
      <c r="E59" s="35"/>
      <c r="F59" s="37"/>
    </row>
    <row r="60" spans="1:6" ht="15" x14ac:dyDescent="0.25">
      <c r="A60" s="33" t="s">
        <v>5</v>
      </c>
      <c r="B60" s="229">
        <f>B48+B36+B24+B12</f>
        <v>8877</v>
      </c>
      <c r="C60" s="230">
        <f>C48+C36+C24+C12</f>
        <v>28000071369.900002</v>
      </c>
      <c r="D60" s="231">
        <v>1140000</v>
      </c>
      <c r="E60" s="230">
        <f>E48+E36+E24+E12</f>
        <v>538590201.29999995</v>
      </c>
      <c r="F60" s="231">
        <v>16530</v>
      </c>
    </row>
    <row r="61" spans="1:6" ht="15" x14ac:dyDescent="0.25">
      <c r="A61" s="33" t="s">
        <v>6</v>
      </c>
      <c r="B61" s="229">
        <f t="shared" ref="B61:C64" si="0">B49+B37+B25+B13</f>
        <v>3647</v>
      </c>
      <c r="C61" s="250">
        <f t="shared" si="0"/>
        <v>3266032422.52</v>
      </c>
      <c r="D61" s="233">
        <v>535000</v>
      </c>
      <c r="E61" s="250">
        <f t="shared" ref="E61" si="1">E49+E37+E25+E13</f>
        <v>64697830.780000001</v>
      </c>
      <c r="F61" s="233">
        <v>7638</v>
      </c>
    </row>
    <row r="62" spans="1:6" ht="15" x14ac:dyDescent="0.25">
      <c r="A62" s="33" t="s">
        <v>7</v>
      </c>
      <c r="B62" s="229">
        <f t="shared" si="0"/>
        <v>10832</v>
      </c>
      <c r="C62" s="250">
        <f t="shared" si="0"/>
        <v>14952433883.299999</v>
      </c>
      <c r="D62" s="233">
        <v>838250</v>
      </c>
      <c r="E62" s="250">
        <f t="shared" ref="E62" si="2">E50+E38+E26+E14</f>
        <v>276554943.18000001</v>
      </c>
      <c r="F62" s="233">
        <v>12112.5</v>
      </c>
    </row>
    <row r="63" spans="1:6" ht="15" x14ac:dyDescent="0.25">
      <c r="A63" s="33" t="s">
        <v>8</v>
      </c>
      <c r="B63" s="229">
        <f t="shared" si="0"/>
        <v>12670</v>
      </c>
      <c r="C63" s="250">
        <f t="shared" si="0"/>
        <v>11587792494.4</v>
      </c>
      <c r="D63" s="233">
        <v>619000</v>
      </c>
      <c r="E63" s="250">
        <f t="shared" ref="E63" si="3">E51+E39+E27+E15</f>
        <v>201088915.25</v>
      </c>
      <c r="F63" s="233">
        <v>8835</v>
      </c>
    </row>
    <row r="64" spans="1:6" ht="15" x14ac:dyDescent="0.25">
      <c r="A64" s="33" t="s">
        <v>9</v>
      </c>
      <c r="B64" s="229">
        <f t="shared" si="0"/>
        <v>4868</v>
      </c>
      <c r="C64" s="250">
        <f t="shared" si="0"/>
        <v>3155335687.8099999</v>
      </c>
      <c r="D64" s="233">
        <v>550000</v>
      </c>
      <c r="E64" s="250">
        <f t="shared" ref="E64" si="4">E52+E40+E28+E16</f>
        <v>47168915.260000005</v>
      </c>
      <c r="F64" s="233">
        <v>7880.25</v>
      </c>
    </row>
    <row r="65" spans="1:6" ht="15" x14ac:dyDescent="0.25">
      <c r="A65" s="33"/>
      <c r="B65" s="44"/>
      <c r="C65" s="42"/>
      <c r="D65" s="43"/>
      <c r="E65" s="42"/>
      <c r="F65" s="43"/>
    </row>
    <row r="66" spans="1:6" ht="15" x14ac:dyDescent="0.25">
      <c r="A66" s="29" t="s">
        <v>4</v>
      </c>
      <c r="B66" s="177">
        <f>SUM(B60:B64)</f>
        <v>40894</v>
      </c>
      <c r="C66" s="235">
        <f>SUM(C60:C64)</f>
        <v>60961665857.93</v>
      </c>
      <c r="D66" s="252">
        <v>700000</v>
      </c>
      <c r="E66" s="235">
        <f>SUM(E60:E64)</f>
        <v>1128100805.77</v>
      </c>
      <c r="F66" s="252">
        <v>10066.825000000001</v>
      </c>
    </row>
    <row r="67" spans="1:6" ht="15" x14ac:dyDescent="0.25">
      <c r="A67" s="47"/>
      <c r="B67" s="48"/>
      <c r="C67" s="49"/>
      <c r="D67" s="50"/>
      <c r="E67" s="49"/>
      <c r="F67" s="50"/>
    </row>
  </sheetData>
  <mergeCells count="20">
    <mergeCell ref="C57:D57"/>
    <mergeCell ref="E57:F57"/>
    <mergeCell ref="C33:D33"/>
    <mergeCell ref="E33:F33"/>
    <mergeCell ref="C45:D45"/>
    <mergeCell ref="E45:F45"/>
    <mergeCell ref="A8:F8"/>
    <mergeCell ref="A20:F20"/>
    <mergeCell ref="A32:F32"/>
    <mergeCell ref="A44:F44"/>
    <mergeCell ref="A56:F56"/>
    <mergeCell ref="C9:D9"/>
    <mergeCell ref="E9:F9"/>
    <mergeCell ref="C21:D21"/>
    <mergeCell ref="E21:F21"/>
    <mergeCell ref="A1:F1"/>
    <mergeCell ref="A2:F2"/>
    <mergeCell ref="A4:F4"/>
    <mergeCell ref="A5:F5"/>
    <mergeCell ref="A6:F6"/>
  </mergeCells>
  <printOptions horizontalCentered="1"/>
  <pageMargins left="0" right="0" top="0" bottom="0" header="0.3" footer="0.3"/>
  <pageSetup fitToHeight="2" orientation="portrait" horizontalDpi="4294967295" verticalDpi="4294967295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8"/>
  <sheetViews>
    <sheetView showGridLines="0" zoomScaleNormal="100" workbookViewId="0">
      <selection activeCell="J25" sqref="J25"/>
    </sheetView>
  </sheetViews>
  <sheetFormatPr defaultColWidth="9.140625" defaultRowHeight="14.25" x14ac:dyDescent="0.2"/>
  <cols>
    <col min="1" max="1" width="18" style="26" customWidth="1"/>
    <col min="2" max="2" width="10.85546875" style="26" customWidth="1"/>
    <col min="3" max="3" width="16.42578125" style="26" customWidth="1"/>
    <col min="4" max="4" width="13.42578125" style="26" customWidth="1"/>
    <col min="5" max="5" width="16.85546875" style="26" customWidth="1"/>
    <col min="6" max="6" width="14.85546875" style="26" customWidth="1"/>
    <col min="7" max="7" width="10.85546875" style="26" customWidth="1"/>
    <col min="8" max="8" width="12.7109375" style="26" customWidth="1"/>
    <col min="9" max="16384" width="9.140625" style="16"/>
  </cols>
  <sheetData>
    <row r="1" spans="1:8" ht="15.75" x14ac:dyDescent="0.2">
      <c r="A1" s="258" t="s">
        <v>60</v>
      </c>
      <c r="B1" s="258"/>
      <c r="C1" s="258"/>
      <c r="D1" s="258"/>
      <c r="E1" s="258"/>
      <c r="F1" s="258"/>
      <c r="G1" s="258"/>
      <c r="H1" s="258"/>
    </row>
    <row r="2" spans="1:8" s="185" customFormat="1" ht="15.75" customHeight="1" x14ac:dyDescent="0.2">
      <c r="A2" s="259" t="s">
        <v>80</v>
      </c>
      <c r="B2" s="259"/>
      <c r="C2" s="259"/>
      <c r="D2" s="259"/>
      <c r="E2" s="259"/>
      <c r="F2" s="259"/>
      <c r="G2" s="259"/>
      <c r="H2" s="259"/>
    </row>
    <row r="3" spans="1:8" s="185" customFormat="1" ht="15.75" x14ac:dyDescent="0.25">
      <c r="A3" s="211"/>
      <c r="B3" s="212"/>
      <c r="C3" s="212"/>
      <c r="D3" s="212"/>
      <c r="E3" s="212"/>
      <c r="F3" s="212"/>
      <c r="G3" s="26"/>
      <c r="H3" s="26"/>
    </row>
    <row r="4" spans="1:8" s="185" customFormat="1" ht="15.75" x14ac:dyDescent="0.2">
      <c r="A4" s="258" t="s">
        <v>68</v>
      </c>
      <c r="B4" s="258"/>
      <c r="C4" s="258"/>
      <c r="D4" s="258"/>
      <c r="E4" s="258"/>
      <c r="F4" s="258"/>
      <c r="G4" s="258"/>
      <c r="H4" s="258"/>
    </row>
    <row r="5" spans="1:8" ht="16.5" x14ac:dyDescent="0.25">
      <c r="A5" s="260" t="s">
        <v>79</v>
      </c>
      <c r="B5" s="260"/>
      <c r="C5" s="260"/>
      <c r="D5" s="260"/>
      <c r="E5" s="260"/>
      <c r="F5" s="260"/>
      <c r="G5" s="260"/>
      <c r="H5" s="260"/>
    </row>
    <row r="6" spans="1:8" s="185" customFormat="1" ht="15.75" x14ac:dyDescent="0.25">
      <c r="A6" s="260" t="s">
        <v>64</v>
      </c>
      <c r="B6" s="260"/>
      <c r="C6" s="260"/>
      <c r="D6" s="260"/>
      <c r="E6" s="260"/>
      <c r="F6" s="260"/>
      <c r="G6" s="260"/>
      <c r="H6" s="260"/>
    </row>
    <row r="7" spans="1:8" ht="15.75" x14ac:dyDescent="0.25">
      <c r="A7" s="260" t="s">
        <v>65</v>
      </c>
      <c r="B7" s="260"/>
      <c r="C7" s="260"/>
      <c r="D7" s="260"/>
      <c r="E7" s="260"/>
      <c r="F7" s="260"/>
      <c r="G7" s="260"/>
      <c r="H7" s="260"/>
    </row>
    <row r="8" spans="1:8" ht="15" x14ac:dyDescent="0.25">
      <c r="A8" s="25"/>
      <c r="C8" s="169"/>
      <c r="D8" s="16"/>
      <c r="E8" s="169"/>
    </row>
    <row r="9" spans="1:8" ht="15" customHeight="1" x14ac:dyDescent="0.25">
      <c r="A9" s="274" t="s">
        <v>0</v>
      </c>
      <c r="B9" s="275"/>
      <c r="C9" s="275"/>
      <c r="D9" s="275"/>
      <c r="E9" s="275"/>
      <c r="F9" s="275"/>
      <c r="G9" s="275"/>
      <c r="H9" s="276"/>
    </row>
    <row r="10" spans="1:8" ht="15" customHeight="1" x14ac:dyDescent="0.25">
      <c r="A10" s="27"/>
      <c r="B10" s="273" t="s">
        <v>10</v>
      </c>
      <c r="C10" s="269"/>
      <c r="D10" s="268" t="s">
        <v>18</v>
      </c>
      <c r="E10" s="268"/>
      <c r="F10" s="269"/>
      <c r="G10" s="268" t="s">
        <v>19</v>
      </c>
      <c r="H10" s="269"/>
    </row>
    <row r="11" spans="1:8" ht="31.5" x14ac:dyDescent="0.3">
      <c r="A11" s="29" t="s">
        <v>18</v>
      </c>
      <c r="B11" s="66" t="s">
        <v>25</v>
      </c>
      <c r="C11" s="32" t="s">
        <v>41</v>
      </c>
      <c r="D11" s="31" t="s">
        <v>83</v>
      </c>
      <c r="E11" s="67" t="s">
        <v>59</v>
      </c>
      <c r="F11" s="32" t="s">
        <v>3</v>
      </c>
      <c r="G11" s="31" t="s">
        <v>84</v>
      </c>
      <c r="H11" s="32" t="s">
        <v>3</v>
      </c>
    </row>
    <row r="12" spans="1:8" ht="15" x14ac:dyDescent="0.25">
      <c r="A12" s="33"/>
      <c r="B12" s="34"/>
      <c r="C12" s="37"/>
      <c r="D12" s="35"/>
      <c r="E12" s="35"/>
      <c r="F12" s="36"/>
      <c r="G12" s="35"/>
      <c r="H12" s="37"/>
    </row>
    <row r="13" spans="1:8" ht="15" x14ac:dyDescent="0.25">
      <c r="A13" s="33" t="s">
        <v>23</v>
      </c>
      <c r="B13" s="229">
        <v>1419</v>
      </c>
      <c r="C13" s="174">
        <f>B13/'3. Sale Price x Prop Type'!B12</f>
        <v>0.37411020300553649</v>
      </c>
      <c r="D13" s="230">
        <v>491535950.89999998</v>
      </c>
      <c r="E13" s="179">
        <f>D13/'3. Sale Price x Prop Type'!C12</f>
        <v>0.3475883704013466</v>
      </c>
      <c r="F13" s="231">
        <v>370000</v>
      </c>
      <c r="G13" s="230">
        <v>4919301.41</v>
      </c>
      <c r="H13" s="231">
        <v>3700</v>
      </c>
    </row>
    <row r="14" spans="1:8" ht="15" x14ac:dyDescent="0.25">
      <c r="A14" s="33" t="s">
        <v>11</v>
      </c>
      <c r="B14" s="229">
        <v>1131</v>
      </c>
      <c r="C14" s="174">
        <f>B14/'3. Sale Price x Prop Type'!B13</f>
        <v>0.1028742950700382</v>
      </c>
      <c r="D14" s="250">
        <v>825093516</v>
      </c>
      <c r="E14" s="179">
        <f>D14/'3. Sale Price x Prop Type'!C13</f>
        <v>0.10342384407330574</v>
      </c>
      <c r="F14" s="233">
        <v>705000</v>
      </c>
      <c r="G14" s="250">
        <v>11754247.48</v>
      </c>
      <c r="H14" s="233">
        <v>10046.25</v>
      </c>
    </row>
    <row r="15" spans="1:8" ht="15" x14ac:dyDescent="0.25">
      <c r="A15" s="33" t="s">
        <v>12</v>
      </c>
      <c r="B15" s="229">
        <v>467</v>
      </c>
      <c r="C15" s="174">
        <f>B15/'3. Sale Price x Prop Type'!B14</f>
        <v>0.17457943925233646</v>
      </c>
      <c r="D15" s="250">
        <v>654358860.25</v>
      </c>
      <c r="E15" s="179">
        <f>D15/'3. Sale Price x Prop Type'!C14</f>
        <v>0.1803378006251303</v>
      </c>
      <c r="F15" s="233">
        <v>1325000</v>
      </c>
      <c r="G15" s="250">
        <v>9324613.8200000003</v>
      </c>
      <c r="H15" s="233">
        <v>18881.25</v>
      </c>
    </row>
    <row r="16" spans="1:8" ht="15" x14ac:dyDescent="0.25">
      <c r="A16" s="33" t="s">
        <v>13</v>
      </c>
      <c r="B16" s="234">
        <v>159</v>
      </c>
      <c r="C16" s="174">
        <f>B16/'3. Sale Price x Prop Type'!B15</f>
        <v>0.33333333333333331</v>
      </c>
      <c r="D16" s="250">
        <v>475224027.60000002</v>
      </c>
      <c r="E16" s="179">
        <f>D16/'3. Sale Price x Prop Type'!C15</f>
        <v>0.34772693373559882</v>
      </c>
      <c r="F16" s="233">
        <v>2700000</v>
      </c>
      <c r="G16" s="250">
        <v>6771942.4199999999</v>
      </c>
      <c r="H16" s="233">
        <v>38475</v>
      </c>
    </row>
    <row r="17" spans="1:8" ht="15" x14ac:dyDescent="0.25">
      <c r="A17" s="33" t="s">
        <v>14</v>
      </c>
      <c r="B17" s="234">
        <v>60</v>
      </c>
      <c r="C17" s="174">
        <f>B17/'3. Sale Price x Prop Type'!B16</f>
        <v>0.66666666666666663</v>
      </c>
      <c r="D17" s="250">
        <v>510505650</v>
      </c>
      <c r="E17" s="179">
        <f>D17/'3. Sale Price x Prop Type'!C16</f>
        <v>0.71038078289981721</v>
      </c>
      <c r="F17" s="233">
        <v>8000000</v>
      </c>
      <c r="G17" s="250">
        <v>7274705.5199999996</v>
      </c>
      <c r="H17" s="233">
        <v>114000</v>
      </c>
    </row>
    <row r="18" spans="1:8" ht="15" x14ac:dyDescent="0.25">
      <c r="A18" s="33" t="s">
        <v>15</v>
      </c>
      <c r="B18" s="234">
        <v>11</v>
      </c>
      <c r="C18" s="174">
        <f>B18/'3. Sale Price x Prop Type'!B17</f>
        <v>1</v>
      </c>
      <c r="D18" s="250">
        <v>195945000</v>
      </c>
      <c r="E18" s="179">
        <f>D18/'3. Sale Price x Prop Type'!C17</f>
        <v>1</v>
      </c>
      <c r="F18" s="233">
        <v>18200000</v>
      </c>
      <c r="G18" s="250">
        <v>2792216.25</v>
      </c>
      <c r="H18" s="233">
        <v>259350</v>
      </c>
    </row>
    <row r="19" spans="1:8" ht="14.25" customHeight="1" x14ac:dyDescent="0.25">
      <c r="A19" s="33" t="s">
        <v>16</v>
      </c>
      <c r="B19" s="234">
        <v>5</v>
      </c>
      <c r="C19" s="174">
        <f>B19/'3. Sale Price x Prop Type'!B18</f>
        <v>1</v>
      </c>
      <c r="D19" s="250">
        <v>147499000</v>
      </c>
      <c r="E19" s="179">
        <f>D19/'3. Sale Price x Prop Type'!C18</f>
        <v>1</v>
      </c>
      <c r="F19" s="233">
        <v>28000000</v>
      </c>
      <c r="G19" s="250">
        <v>2101860.75</v>
      </c>
      <c r="H19" s="233">
        <v>399000</v>
      </c>
    </row>
    <row r="20" spans="1:8" ht="15" x14ac:dyDescent="0.25">
      <c r="A20" s="33"/>
      <c r="B20" s="44"/>
      <c r="C20" s="69"/>
      <c r="D20" s="42"/>
      <c r="E20" s="68"/>
      <c r="F20" s="233"/>
      <c r="G20" s="42"/>
      <c r="H20" s="233"/>
    </row>
    <row r="21" spans="1:8" ht="15" x14ac:dyDescent="0.25">
      <c r="A21" s="29" t="s">
        <v>4</v>
      </c>
      <c r="B21" s="45">
        <f>SUM(B13:B19)</f>
        <v>3252</v>
      </c>
      <c r="C21" s="70">
        <f>B21/'3. Sale Price x Prop Type'!B20</f>
        <v>0.18021612635078968</v>
      </c>
      <c r="D21" s="46">
        <f>SUM(D13:D19)</f>
        <v>3300162004.75</v>
      </c>
      <c r="E21" s="71">
        <f>D21/'3. Sale Price x Prop Type'!C20</f>
        <v>0.21361409456442945</v>
      </c>
      <c r="F21" s="228">
        <v>562852.92500000005</v>
      </c>
      <c r="G21" s="178">
        <f>SUM(G13:G19)</f>
        <v>44938887.650000006</v>
      </c>
      <c r="H21" s="228">
        <v>7994.6450000000004</v>
      </c>
    </row>
    <row r="22" spans="1:8" ht="15" x14ac:dyDescent="0.25">
      <c r="A22" s="47"/>
      <c r="B22" s="48"/>
      <c r="C22" s="174"/>
      <c r="D22" s="49"/>
      <c r="E22" s="73"/>
      <c r="F22" s="50"/>
      <c r="G22" s="49"/>
      <c r="H22" s="50"/>
    </row>
    <row r="23" spans="1:8" ht="15" customHeight="1" x14ac:dyDescent="0.25">
      <c r="A23" s="270" t="s">
        <v>2</v>
      </c>
      <c r="B23" s="271"/>
      <c r="C23" s="271"/>
      <c r="D23" s="271"/>
      <c r="E23" s="271"/>
      <c r="F23" s="271"/>
      <c r="G23" s="271"/>
      <c r="H23" s="272"/>
    </row>
    <row r="24" spans="1:8" ht="15" customHeight="1" x14ac:dyDescent="0.25">
      <c r="A24" s="27"/>
      <c r="B24" s="273" t="s">
        <v>10</v>
      </c>
      <c r="C24" s="269"/>
      <c r="D24" s="268" t="s">
        <v>18</v>
      </c>
      <c r="E24" s="268"/>
      <c r="F24" s="269"/>
      <c r="G24" s="268" t="s">
        <v>19</v>
      </c>
      <c r="H24" s="269"/>
    </row>
    <row r="25" spans="1:8" ht="31.5" x14ac:dyDescent="0.3">
      <c r="A25" s="253" t="s">
        <v>18</v>
      </c>
      <c r="B25" s="66" t="s">
        <v>25</v>
      </c>
      <c r="C25" s="32" t="s">
        <v>41</v>
      </c>
      <c r="D25" s="31" t="s">
        <v>83</v>
      </c>
      <c r="E25" s="67" t="s">
        <v>59</v>
      </c>
      <c r="F25" s="32" t="s">
        <v>3</v>
      </c>
      <c r="G25" s="31" t="s">
        <v>84</v>
      </c>
      <c r="H25" s="32" t="s">
        <v>3</v>
      </c>
    </row>
    <row r="26" spans="1:8" ht="15" x14ac:dyDescent="0.25">
      <c r="A26" s="33"/>
      <c r="B26" s="34"/>
      <c r="C26" s="37"/>
      <c r="D26" s="35"/>
      <c r="E26" s="35"/>
      <c r="F26" s="36"/>
      <c r="G26" s="35"/>
      <c r="H26" s="37"/>
    </row>
    <row r="27" spans="1:8" ht="15" x14ac:dyDescent="0.25">
      <c r="A27" s="33" t="s">
        <v>23</v>
      </c>
      <c r="B27" s="229">
        <v>128</v>
      </c>
      <c r="C27" s="41">
        <f>B27/'3. Sale Price x Prop Type'!B26</f>
        <v>2.4019515856633516E-2</v>
      </c>
      <c r="D27" s="230">
        <v>30120042.829999998</v>
      </c>
      <c r="E27" s="68">
        <f>D27/'3. Sale Price x Prop Type'!C26</f>
        <v>1.843028747519812E-2</v>
      </c>
      <c r="F27" s="231">
        <v>211969</v>
      </c>
      <c r="G27" s="230">
        <v>293946.33</v>
      </c>
      <c r="H27" s="231">
        <v>2100</v>
      </c>
    </row>
    <row r="28" spans="1:8" ht="15" x14ac:dyDescent="0.25">
      <c r="A28" s="33" t="s">
        <v>11</v>
      </c>
      <c r="B28" s="229">
        <v>57</v>
      </c>
      <c r="C28" s="41">
        <f>B28/'3. Sale Price x Prop Type'!B27</f>
        <v>2.0270270270270271E-2</v>
      </c>
      <c r="D28" s="250">
        <v>42383949.909999996</v>
      </c>
      <c r="E28" s="68">
        <f>D28/'3. Sale Price x Prop Type'!C27</f>
        <v>2.1357187612391457E-2</v>
      </c>
      <c r="F28" s="233">
        <v>730000</v>
      </c>
      <c r="G28" s="250">
        <v>574061.07999999996</v>
      </c>
      <c r="H28" s="233">
        <v>10117.5</v>
      </c>
    </row>
    <row r="29" spans="1:8" ht="15" x14ac:dyDescent="0.25">
      <c r="A29" s="33" t="s">
        <v>12</v>
      </c>
      <c r="B29" s="229">
        <v>46</v>
      </c>
      <c r="C29" s="41">
        <f>B29/'3. Sale Price x Prop Type'!B28</f>
        <v>3.6653386454183264E-2</v>
      </c>
      <c r="D29" s="250">
        <v>66385565.340000004</v>
      </c>
      <c r="E29" s="68">
        <f>D29/'3. Sale Price x Prop Type'!C28</f>
        <v>3.7338712959215044E-2</v>
      </c>
      <c r="F29" s="233">
        <v>1370000</v>
      </c>
      <c r="G29" s="250">
        <v>799047.87</v>
      </c>
      <c r="H29" s="233">
        <v>18517.875</v>
      </c>
    </row>
    <row r="30" spans="1:8" ht="15" x14ac:dyDescent="0.25">
      <c r="A30" s="33" t="s">
        <v>13</v>
      </c>
      <c r="B30" s="234">
        <v>58</v>
      </c>
      <c r="C30" s="41">
        <f>B30/'3. Sale Price x Prop Type'!B29</f>
        <v>0.11462450592885376</v>
      </c>
      <c r="D30" s="250">
        <v>203398524.30000001</v>
      </c>
      <c r="E30" s="68">
        <f>D30/'3. Sale Price x Prop Type'!C29</f>
        <v>0.13773160597130854</v>
      </c>
      <c r="F30" s="233">
        <v>3437500</v>
      </c>
      <c r="G30" s="250">
        <v>2842657.68</v>
      </c>
      <c r="H30" s="233">
        <v>48984.375</v>
      </c>
    </row>
    <row r="31" spans="1:8" ht="15" x14ac:dyDescent="0.25">
      <c r="A31" s="33" t="s">
        <v>14</v>
      </c>
      <c r="B31" s="234">
        <v>33</v>
      </c>
      <c r="C31" s="41">
        <f>B31/'3. Sale Price x Prop Type'!B30</f>
        <v>0.3235294117647059</v>
      </c>
      <c r="D31" s="250">
        <v>272500067.05000001</v>
      </c>
      <c r="E31" s="68">
        <f>D31/'3. Sale Price x Prop Type'!C30</f>
        <v>0.3554221905871856</v>
      </c>
      <c r="F31" s="233">
        <v>7900000</v>
      </c>
      <c r="G31" s="250">
        <v>3883125.97</v>
      </c>
      <c r="H31" s="233">
        <v>112575</v>
      </c>
    </row>
    <row r="32" spans="1:8" ht="15" x14ac:dyDescent="0.25">
      <c r="A32" s="33" t="s">
        <v>15</v>
      </c>
      <c r="B32" s="234">
        <v>2</v>
      </c>
      <c r="C32" s="249">
        <f>B32/'3. Sale Price x Prop Type'!B31</f>
        <v>0.66666666666666663</v>
      </c>
      <c r="D32" s="250">
        <v>33192500</v>
      </c>
      <c r="E32" s="251">
        <f>D32/'3. Sale Price x Prop Type'!C31</f>
        <v>0.68378225266519033</v>
      </c>
      <c r="F32" s="233">
        <v>16596250</v>
      </c>
      <c r="G32" s="250">
        <v>472993.13</v>
      </c>
      <c r="H32" s="233">
        <v>236496.565</v>
      </c>
    </row>
    <row r="33" spans="1:8" s="26" customFormat="1" ht="15" x14ac:dyDescent="0.25">
      <c r="A33" s="76" t="s">
        <v>16</v>
      </c>
      <c r="B33" s="236">
        <v>1</v>
      </c>
      <c r="C33" s="41">
        <f>B33/'3. Sale Price x Prop Type'!B32</f>
        <v>0.33333333333333331</v>
      </c>
      <c r="D33" s="250">
        <v>20500000</v>
      </c>
      <c r="E33" s="68">
        <f>D33/'3. Sale Price x Prop Type'!C32</f>
        <v>0.23089485836571494</v>
      </c>
      <c r="F33" s="233">
        <v>20500000</v>
      </c>
      <c r="G33" s="250">
        <v>292125</v>
      </c>
      <c r="H33" s="233">
        <v>292125</v>
      </c>
    </row>
    <row r="34" spans="1:8" ht="15" x14ac:dyDescent="0.25">
      <c r="A34" s="33"/>
      <c r="B34" s="44"/>
      <c r="C34" s="69"/>
      <c r="D34" s="42"/>
      <c r="E34" s="42"/>
      <c r="F34" s="43"/>
      <c r="G34" s="42"/>
      <c r="H34" s="43"/>
    </row>
    <row r="35" spans="1:8" ht="15" x14ac:dyDescent="0.25">
      <c r="A35" s="29" t="s">
        <v>4</v>
      </c>
      <c r="B35" s="45">
        <f>SUM(B27:B33)</f>
        <v>325</v>
      </c>
      <c r="C35" s="74">
        <f>B35/'3. Sale Price x Prop Type'!B34</f>
        <v>3.2467532467532464E-2</v>
      </c>
      <c r="D35" s="178">
        <f>SUM(D27:D33)</f>
        <v>668480649.43000007</v>
      </c>
      <c r="E35" s="71">
        <f>D35/'3. Sale Price x Prop Type'!C34</f>
        <v>8.5950338887995567E-2</v>
      </c>
      <c r="F35" s="252">
        <v>770000</v>
      </c>
      <c r="G35" s="178">
        <f>SUM(G27:G33)</f>
        <v>9157957.0600000005</v>
      </c>
      <c r="H35" s="252">
        <v>8977.5</v>
      </c>
    </row>
    <row r="36" spans="1:8" x14ac:dyDescent="0.2">
      <c r="E36" s="75"/>
    </row>
    <row r="37" spans="1:8" ht="15" customHeight="1" x14ac:dyDescent="0.25">
      <c r="A37" s="270" t="s">
        <v>1</v>
      </c>
      <c r="B37" s="271"/>
      <c r="C37" s="271"/>
      <c r="D37" s="271"/>
      <c r="E37" s="271"/>
      <c r="F37" s="271"/>
      <c r="G37" s="271"/>
      <c r="H37" s="272"/>
    </row>
    <row r="38" spans="1:8" ht="15" customHeight="1" x14ac:dyDescent="0.25">
      <c r="A38" s="27"/>
      <c r="B38" s="273" t="s">
        <v>10</v>
      </c>
      <c r="C38" s="269"/>
      <c r="D38" s="268" t="s">
        <v>18</v>
      </c>
      <c r="E38" s="268"/>
      <c r="F38" s="269"/>
      <c r="G38" s="268" t="s">
        <v>19</v>
      </c>
      <c r="H38" s="269"/>
    </row>
    <row r="39" spans="1:8" ht="31.5" x14ac:dyDescent="0.3">
      <c r="A39" s="253" t="s">
        <v>18</v>
      </c>
      <c r="B39" s="66" t="s">
        <v>25</v>
      </c>
      <c r="C39" s="32" t="s">
        <v>41</v>
      </c>
      <c r="D39" s="31" t="s">
        <v>83</v>
      </c>
      <c r="E39" s="67" t="s">
        <v>59</v>
      </c>
      <c r="F39" s="32" t="s">
        <v>3</v>
      </c>
      <c r="G39" s="31" t="s">
        <v>84</v>
      </c>
      <c r="H39" s="32" t="s">
        <v>3</v>
      </c>
    </row>
    <row r="40" spans="1:8" ht="15" x14ac:dyDescent="0.25">
      <c r="A40" s="33"/>
      <c r="B40" s="34"/>
      <c r="C40" s="37"/>
      <c r="D40" s="35"/>
      <c r="E40" s="35"/>
      <c r="F40" s="36"/>
      <c r="G40" s="35"/>
      <c r="H40" s="37"/>
    </row>
    <row r="41" spans="1:8" ht="15" x14ac:dyDescent="0.25">
      <c r="A41" s="33" t="s">
        <v>23</v>
      </c>
      <c r="B41" s="229">
        <v>234</v>
      </c>
      <c r="C41" s="41">
        <f>B41/'3. Sale Price x Prop Type'!B40</f>
        <v>0.12257726558407543</v>
      </c>
      <c r="D41" s="230">
        <v>65568390.380000003</v>
      </c>
      <c r="E41" s="68">
        <f>D41/'3. Sale Price x Prop Type'!C40</f>
        <v>0.10242581707954437</v>
      </c>
      <c r="F41" s="231">
        <v>278750</v>
      </c>
      <c r="G41" s="230">
        <v>670130.84</v>
      </c>
      <c r="H41" s="231">
        <v>2787.5</v>
      </c>
    </row>
    <row r="42" spans="1:8" ht="15" x14ac:dyDescent="0.25">
      <c r="A42" s="33" t="s">
        <v>11</v>
      </c>
      <c r="B42" s="229">
        <v>350</v>
      </c>
      <c r="C42" s="41">
        <f>B42/'3. Sale Price x Prop Type'!B41</f>
        <v>9.9347147317627019E-2</v>
      </c>
      <c r="D42" s="250">
        <v>269407037.20999998</v>
      </c>
      <c r="E42" s="68">
        <f>D42/'3. Sale Price x Prop Type'!C41</f>
        <v>0.10281967642109628</v>
      </c>
      <c r="F42" s="233">
        <v>778750</v>
      </c>
      <c r="G42" s="250">
        <v>3839050.36</v>
      </c>
      <c r="H42" s="233">
        <v>11097.19</v>
      </c>
    </row>
    <row r="43" spans="1:8" ht="15" x14ac:dyDescent="0.25">
      <c r="A43" s="33" t="s">
        <v>12</v>
      </c>
      <c r="B43" s="229">
        <v>338</v>
      </c>
      <c r="C43" s="41">
        <f>B43/'3. Sale Price x Prop Type'!B42</f>
        <v>0.15823970037453183</v>
      </c>
      <c r="D43" s="250">
        <v>503069983.17000002</v>
      </c>
      <c r="E43" s="68">
        <f>D43/'3. Sale Price x Prop Type'!C42</f>
        <v>0.16292787604390502</v>
      </c>
      <c r="F43" s="233">
        <v>1489900.585</v>
      </c>
      <c r="G43" s="250">
        <v>7170845.6200000001</v>
      </c>
      <c r="H43" s="233">
        <v>21231.084999999999</v>
      </c>
    </row>
    <row r="44" spans="1:8" ht="15" x14ac:dyDescent="0.25">
      <c r="A44" s="33" t="s">
        <v>13</v>
      </c>
      <c r="B44" s="234">
        <v>380</v>
      </c>
      <c r="C44" s="41">
        <f>B44/'3. Sale Price x Prop Type'!B43</f>
        <v>0.31147540983606559</v>
      </c>
      <c r="D44" s="250">
        <v>1230325326.9000001</v>
      </c>
      <c r="E44" s="68">
        <f>D44/'3. Sale Price x Prop Type'!C43</f>
        <v>0.33131699343454585</v>
      </c>
      <c r="F44" s="233">
        <v>3174050</v>
      </c>
      <c r="G44" s="250">
        <v>17541515.359999999</v>
      </c>
      <c r="H44" s="233">
        <v>45230.214999999997</v>
      </c>
    </row>
    <row r="45" spans="1:8" ht="15" x14ac:dyDescent="0.25">
      <c r="A45" s="33" t="s">
        <v>14</v>
      </c>
      <c r="B45" s="234">
        <v>168</v>
      </c>
      <c r="C45" s="41">
        <f>B45/'3. Sale Price x Prop Type'!B44</f>
        <v>0.54723127035830621</v>
      </c>
      <c r="D45" s="250">
        <v>1283524499.2</v>
      </c>
      <c r="E45" s="68">
        <f>D45/'3. Sale Price x Prop Type'!C44</f>
        <v>0.57531394817530024</v>
      </c>
      <c r="F45" s="233">
        <v>6800000</v>
      </c>
      <c r="G45" s="250">
        <v>18290224.120000001</v>
      </c>
      <c r="H45" s="233">
        <v>96900</v>
      </c>
    </row>
    <row r="46" spans="1:8" ht="15" x14ac:dyDescent="0.25">
      <c r="A46" s="33" t="s">
        <v>15</v>
      </c>
      <c r="B46" s="234">
        <v>19</v>
      </c>
      <c r="C46" s="41">
        <f>B46/'3. Sale Price x Prop Type'!B45</f>
        <v>0.86363636363636365</v>
      </c>
      <c r="D46" s="250">
        <v>326210619.00999999</v>
      </c>
      <c r="E46" s="68">
        <f>D46/'3. Sale Price x Prop Type'!C45</f>
        <v>0.87055728917797703</v>
      </c>
      <c r="F46" s="233">
        <v>16750000</v>
      </c>
      <c r="G46" s="250">
        <v>4648501.32</v>
      </c>
      <c r="H46" s="233">
        <v>238687.5</v>
      </c>
    </row>
    <row r="47" spans="1:8" ht="15" customHeight="1" x14ac:dyDescent="0.25">
      <c r="A47" s="33" t="s">
        <v>16</v>
      </c>
      <c r="B47" s="234">
        <v>35</v>
      </c>
      <c r="C47" s="41">
        <f>B47/'3. Sale Price x Prop Type'!B46</f>
        <v>1</v>
      </c>
      <c r="D47" s="250">
        <v>1415430183.7</v>
      </c>
      <c r="E47" s="68">
        <f>D47/'3. Sale Price x Prop Type'!C46</f>
        <v>1</v>
      </c>
      <c r="F47" s="233">
        <v>35140000</v>
      </c>
      <c r="G47" s="250">
        <v>20169880.120000001</v>
      </c>
      <c r="H47" s="233">
        <v>500745</v>
      </c>
    </row>
    <row r="48" spans="1:8" ht="15" x14ac:dyDescent="0.25">
      <c r="A48" s="33"/>
      <c r="B48" s="44"/>
      <c r="C48" s="69"/>
      <c r="D48" s="42"/>
      <c r="E48" s="42"/>
      <c r="F48" s="43"/>
      <c r="G48" s="42"/>
      <c r="H48" s="43"/>
    </row>
    <row r="49" spans="1:8" ht="15" x14ac:dyDescent="0.25">
      <c r="A49" s="29" t="s">
        <v>4</v>
      </c>
      <c r="B49" s="177">
        <f>SUM(B41:B47)</f>
        <v>1524</v>
      </c>
      <c r="C49" s="186">
        <f>B49/'3. Sale Price x Prop Type'!B48</f>
        <v>0.16652097902097901</v>
      </c>
      <c r="D49" s="178">
        <f>SUM(D41:D47)</f>
        <v>5093536039.5699997</v>
      </c>
      <c r="E49" s="199">
        <f>D49/'3. Sale Price x Prop Type'!C48</f>
        <v>0.36168973606974542</v>
      </c>
      <c r="F49" s="252">
        <v>1500000</v>
      </c>
      <c r="G49" s="178">
        <f>SUM(G41:G47)</f>
        <v>72330147.739999995</v>
      </c>
      <c r="H49" s="252">
        <v>21375</v>
      </c>
    </row>
    <row r="50" spans="1:8" ht="15" x14ac:dyDescent="0.25">
      <c r="A50" s="47"/>
      <c r="B50" s="48"/>
      <c r="C50" s="72"/>
      <c r="D50" s="49"/>
      <c r="E50" s="73"/>
      <c r="F50" s="50"/>
      <c r="G50" s="49"/>
      <c r="H50" s="50"/>
    </row>
    <row r="51" spans="1:8" ht="15" customHeight="1" x14ac:dyDescent="0.25">
      <c r="A51" s="270" t="s">
        <v>24</v>
      </c>
      <c r="B51" s="271"/>
      <c r="C51" s="271"/>
      <c r="D51" s="271"/>
      <c r="E51" s="271"/>
      <c r="F51" s="271"/>
      <c r="G51" s="271"/>
      <c r="H51" s="272"/>
    </row>
    <row r="52" spans="1:8" ht="15" customHeight="1" x14ac:dyDescent="0.25">
      <c r="A52" s="27"/>
      <c r="B52" s="273" t="s">
        <v>10</v>
      </c>
      <c r="C52" s="269"/>
      <c r="D52" s="268" t="s">
        <v>18</v>
      </c>
      <c r="E52" s="268"/>
      <c r="F52" s="269"/>
      <c r="G52" s="268" t="s">
        <v>19</v>
      </c>
      <c r="H52" s="269"/>
    </row>
    <row r="53" spans="1:8" ht="31.5" customHeight="1" x14ac:dyDescent="0.3">
      <c r="A53" s="253" t="s">
        <v>18</v>
      </c>
      <c r="B53" s="66" t="s">
        <v>25</v>
      </c>
      <c r="C53" s="32" t="s">
        <v>41</v>
      </c>
      <c r="D53" s="31" t="s">
        <v>83</v>
      </c>
      <c r="E53" s="67" t="s">
        <v>59</v>
      </c>
      <c r="F53" s="32" t="s">
        <v>3</v>
      </c>
      <c r="G53" s="31" t="s">
        <v>84</v>
      </c>
      <c r="H53" s="32" t="s">
        <v>3</v>
      </c>
    </row>
    <row r="54" spans="1:8" ht="15" x14ac:dyDescent="0.25">
      <c r="A54" s="33"/>
      <c r="B54" s="34"/>
      <c r="C54" s="37"/>
      <c r="D54" s="35"/>
      <c r="E54" s="35"/>
      <c r="F54" s="36"/>
      <c r="G54" s="35"/>
      <c r="H54" s="37"/>
    </row>
    <row r="55" spans="1:8" ht="15" x14ac:dyDescent="0.25">
      <c r="A55" s="33" t="s">
        <v>23</v>
      </c>
      <c r="B55" s="229">
        <f>B41+B27+B13</f>
        <v>1781</v>
      </c>
      <c r="C55" s="41">
        <f>B55/('3. Sale Price x Prop Type'!B68-'3. Sale Price x Prop Type'!B54)</f>
        <v>0.16145408394524521</v>
      </c>
      <c r="D55" s="230">
        <f>D41+D27+D13</f>
        <v>587224384.11000001</v>
      </c>
      <c r="E55" s="40">
        <f>D55/('3. Sale Price x Prop Type'!C68-'3. Sale Price x Prop Type'!C54)</f>
        <v>0.15920169996239614</v>
      </c>
      <c r="F55" s="231">
        <v>355000</v>
      </c>
      <c r="G55" s="230">
        <f>G41+G27+G13</f>
        <v>5883378.5800000001</v>
      </c>
      <c r="H55" s="231">
        <v>3549</v>
      </c>
    </row>
    <row r="56" spans="1:8" ht="15" x14ac:dyDescent="0.25">
      <c r="A56" s="33" t="s">
        <v>11</v>
      </c>
      <c r="B56" s="229">
        <f t="shared" ref="B56:D61" si="0">B42+B28+B14</f>
        <v>1538</v>
      </c>
      <c r="C56" s="41">
        <f>B56/('3. Sale Price x Prop Type'!B69-'3. Sale Price x Prop Type'!B55)</f>
        <v>8.875295747013677E-2</v>
      </c>
      <c r="D56" s="250">
        <f t="shared" si="0"/>
        <v>1136884503.1199999</v>
      </c>
      <c r="E56" s="40">
        <f>D56/('3. Sale Price x Prop Type'!C69-'3. Sale Price x Prop Type'!C55)</f>
        <v>9.0354376166581749E-2</v>
      </c>
      <c r="F56" s="233">
        <v>726707.84</v>
      </c>
      <c r="G56" s="250">
        <f t="shared" ref="G56" si="1">G42+G28+G14</f>
        <v>16167358.92</v>
      </c>
      <c r="H56" s="233">
        <v>10331.25</v>
      </c>
    </row>
    <row r="57" spans="1:8" ht="15" x14ac:dyDescent="0.25">
      <c r="A57" s="33" t="s">
        <v>12</v>
      </c>
      <c r="B57" s="229">
        <f t="shared" si="0"/>
        <v>851</v>
      </c>
      <c r="C57" s="41">
        <f>B57/('3. Sale Price x Prop Type'!B70-'3. Sale Price x Prop Type'!B56)</f>
        <v>0.14029014177382129</v>
      </c>
      <c r="D57" s="250">
        <f t="shared" si="0"/>
        <v>1223814408.76</v>
      </c>
      <c r="E57" s="40">
        <f>D57/('3. Sale Price x Prop Type'!C70-'3. Sale Price x Prop Type'!C56)</f>
        <v>0.14407764353184588</v>
      </c>
      <c r="F57" s="233">
        <v>1380000</v>
      </c>
      <c r="G57" s="250">
        <f t="shared" ref="G57" si="2">G43+G29+G15</f>
        <v>17294507.310000002</v>
      </c>
      <c r="H57" s="233">
        <v>19665</v>
      </c>
    </row>
    <row r="58" spans="1:8" ht="15" x14ac:dyDescent="0.25">
      <c r="A58" s="33" t="s">
        <v>13</v>
      </c>
      <c r="B58" s="229">
        <f t="shared" si="0"/>
        <v>597</v>
      </c>
      <c r="C58" s="41">
        <f>B58/('3. Sale Price x Prop Type'!B71-'3. Sale Price x Prop Type'!B57)</f>
        <v>0.27099409895596915</v>
      </c>
      <c r="D58" s="250">
        <f t="shared" si="0"/>
        <v>1908947878.8000002</v>
      </c>
      <c r="E58" s="40">
        <f>D58/('3. Sale Price x Prop Type'!C71-'3. Sale Price x Prop Type'!C57)</f>
        <v>0.29113698304341823</v>
      </c>
      <c r="F58" s="233">
        <v>3100000</v>
      </c>
      <c r="G58" s="250">
        <f t="shared" ref="G58" si="3">G44+G30+G16</f>
        <v>27156115.460000001</v>
      </c>
      <c r="H58" s="233">
        <v>44175</v>
      </c>
    </row>
    <row r="59" spans="1:8" ht="15" x14ac:dyDescent="0.25">
      <c r="A59" s="33" t="s">
        <v>14</v>
      </c>
      <c r="B59" s="229">
        <f t="shared" si="0"/>
        <v>261</v>
      </c>
      <c r="C59" s="41">
        <f>B59/('3. Sale Price x Prop Type'!B72-'3. Sale Price x Prop Type'!B58)</f>
        <v>0.5230460921843687</v>
      </c>
      <c r="D59" s="250">
        <f t="shared" si="0"/>
        <v>2066530216.25</v>
      </c>
      <c r="E59" s="40">
        <f>D59/('3. Sale Price x Prop Type'!C72-'3. Sale Price x Prop Type'!C58)</f>
        <v>0.55606761141122818</v>
      </c>
      <c r="F59" s="233">
        <v>7158349.5199999996</v>
      </c>
      <c r="G59" s="250">
        <f t="shared" ref="G59" si="4">G45+G31+G17</f>
        <v>29448055.609999999</v>
      </c>
      <c r="H59" s="233">
        <v>102006.48</v>
      </c>
    </row>
    <row r="60" spans="1:8" ht="15" x14ac:dyDescent="0.25">
      <c r="A60" s="33" t="s">
        <v>15</v>
      </c>
      <c r="B60" s="229">
        <f t="shared" si="0"/>
        <v>32</v>
      </c>
      <c r="C60" s="41">
        <f>B60/('3. Sale Price x Prop Type'!B73-'3. Sale Price x Prop Type'!B59)</f>
        <v>0.88888888888888884</v>
      </c>
      <c r="D60" s="250">
        <f t="shared" si="0"/>
        <v>555348119.00999999</v>
      </c>
      <c r="E60" s="40">
        <f>D60/('3. Sale Price x Prop Type'!C73-'3. Sale Price x Prop Type'!C59)</f>
        <v>0.89687684132736756</v>
      </c>
      <c r="F60" s="233">
        <v>17220000</v>
      </c>
      <c r="G60" s="250">
        <f t="shared" ref="G60" si="5">G46+G32+G18</f>
        <v>7913710.7000000002</v>
      </c>
      <c r="H60" s="233">
        <v>245385</v>
      </c>
    </row>
    <row r="61" spans="1:8" ht="15" customHeight="1" x14ac:dyDescent="0.25">
      <c r="A61" s="33" t="s">
        <v>16</v>
      </c>
      <c r="B61" s="229">
        <f t="shared" si="0"/>
        <v>41</v>
      </c>
      <c r="C61" s="41">
        <f>B61/('3. Sale Price x Prop Type'!B74-'3. Sale Price x Prop Type'!B60)</f>
        <v>0.95348837209302328</v>
      </c>
      <c r="D61" s="250">
        <f t="shared" si="0"/>
        <v>1583429183.7</v>
      </c>
      <c r="E61" s="40">
        <f>D61/('3. Sale Price x Prop Type'!C74-'3. Sale Price x Prop Type'!C60)</f>
        <v>0.9586581015808463</v>
      </c>
      <c r="F61" s="233">
        <v>32000000</v>
      </c>
      <c r="G61" s="250">
        <f t="shared" ref="G61" si="6">G47+G33+G19</f>
        <v>22563865.870000001</v>
      </c>
      <c r="H61" s="233">
        <v>456000</v>
      </c>
    </row>
    <row r="62" spans="1:8" ht="15" x14ac:dyDescent="0.25">
      <c r="A62" s="33"/>
      <c r="B62" s="44"/>
      <c r="C62" s="69"/>
      <c r="D62" s="42"/>
      <c r="E62" s="198"/>
      <c r="F62" s="176"/>
      <c r="G62" s="250"/>
      <c r="H62" s="233"/>
    </row>
    <row r="63" spans="1:8" ht="15" x14ac:dyDescent="0.25">
      <c r="A63" s="29" t="s">
        <v>4</v>
      </c>
      <c r="B63" s="45">
        <f>SUM(B55:B61)</f>
        <v>5101</v>
      </c>
      <c r="C63" s="70">
        <f>B63/('3. Sale Price x Prop Type'!B76-'3. Sale Price x Prop Type'!B62)</f>
        <v>0.1370978579299594</v>
      </c>
      <c r="D63" s="46">
        <f>SUM(D55:D61)</f>
        <v>9062178693.75</v>
      </c>
      <c r="E63" s="199">
        <f>D63/('3. Sale Price x Prop Type'!C76-'3. Sale Price x Prop Type'!C62)</f>
        <v>0.24289322214067122</v>
      </c>
      <c r="F63" s="252">
        <v>727148.87</v>
      </c>
      <c r="G63" s="235">
        <f>SUM(G55:G61)</f>
        <v>126426992.45</v>
      </c>
      <c r="H63" s="228">
        <v>10313.48</v>
      </c>
    </row>
    <row r="64" spans="1:8" s="185" customFormat="1" ht="15" x14ac:dyDescent="0.25">
      <c r="A64" s="200"/>
      <c r="B64" s="48"/>
      <c r="C64" s="72"/>
      <c r="D64" s="49"/>
      <c r="E64" s="72"/>
      <c r="F64" s="50"/>
      <c r="G64" s="49"/>
      <c r="H64" s="50"/>
    </row>
    <row r="65" spans="1:8" s="185" customFormat="1" ht="12.75" customHeight="1" x14ac:dyDescent="0.25">
      <c r="A65" s="218" t="s">
        <v>75</v>
      </c>
      <c r="B65" s="48"/>
      <c r="C65" s="72"/>
      <c r="D65" s="49"/>
      <c r="E65" s="72"/>
      <c r="F65" s="50"/>
      <c r="G65" s="49"/>
      <c r="H65" s="50"/>
    </row>
    <row r="66" spans="1:8" s="185" customFormat="1" ht="12.75" customHeight="1" x14ac:dyDescent="0.25">
      <c r="A66" s="220" t="s">
        <v>77</v>
      </c>
      <c r="B66" s="48"/>
      <c r="C66" s="72"/>
      <c r="D66" s="49"/>
      <c r="E66" s="72"/>
      <c r="F66" s="50"/>
      <c r="G66" s="49"/>
      <c r="H66" s="50"/>
    </row>
    <row r="67" spans="1:8" s="185" customFormat="1" ht="12.75" customHeight="1" x14ac:dyDescent="0.25">
      <c r="A67" s="219" t="s">
        <v>76</v>
      </c>
      <c r="B67" s="48"/>
      <c r="C67" s="72"/>
      <c r="D67" s="49"/>
      <c r="E67" s="72"/>
      <c r="F67" s="50"/>
      <c r="G67" s="49"/>
      <c r="H67" s="50"/>
    </row>
    <row r="68" spans="1:8" s="185" customFormat="1" ht="12.75" customHeight="1" x14ac:dyDescent="0.25">
      <c r="A68" s="220" t="s">
        <v>78</v>
      </c>
      <c r="B68" s="48"/>
      <c r="C68" s="72"/>
      <c r="D68" s="49"/>
      <c r="E68" s="72"/>
      <c r="F68" s="50"/>
      <c r="G68" s="49"/>
      <c r="H68" s="50"/>
    </row>
  </sheetData>
  <mergeCells count="22">
    <mergeCell ref="A9:H9"/>
    <mergeCell ref="A23:H23"/>
    <mergeCell ref="A37:H37"/>
    <mergeCell ref="D52:F52"/>
    <mergeCell ref="G52:H52"/>
    <mergeCell ref="D38:F38"/>
    <mergeCell ref="G38:H38"/>
    <mergeCell ref="B52:C52"/>
    <mergeCell ref="A51:H51"/>
    <mergeCell ref="B10:C10"/>
    <mergeCell ref="B24:C24"/>
    <mergeCell ref="B38:C38"/>
    <mergeCell ref="D10:F10"/>
    <mergeCell ref="G10:H10"/>
    <mergeCell ref="D24:F24"/>
    <mergeCell ref="G24:H24"/>
    <mergeCell ref="A1:H1"/>
    <mergeCell ref="A2:H2"/>
    <mergeCell ref="A5:H5"/>
    <mergeCell ref="A4:H4"/>
    <mergeCell ref="A7:H7"/>
    <mergeCell ref="A6:H6"/>
  </mergeCells>
  <pageMargins left="0.7" right="0.7" top="0.75" bottom="0.75" header="0.3" footer="0.3"/>
  <pageSetup scale="81" fitToHeight="2" orientation="portrait" horizontalDpi="4294967295" verticalDpi="4294967295" r:id="rId1"/>
  <rowBreaks count="1" manualBreakCount="1">
    <brk id="50" max="7" man="1"/>
  </rowBreaks>
  <ignoredErrors>
    <ignoredError sqref="C21 C35 C63 C49 C55:C6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9"/>
  <sheetViews>
    <sheetView showGridLines="0" zoomScaleNormal="100" workbookViewId="0">
      <selection activeCell="O27" sqref="O27"/>
    </sheetView>
  </sheetViews>
  <sheetFormatPr defaultColWidth="9.140625" defaultRowHeight="14.25" x14ac:dyDescent="0.2"/>
  <cols>
    <col min="1" max="1" width="15.85546875" style="16" customWidth="1"/>
    <col min="2" max="2" width="10.85546875" style="16" customWidth="1"/>
    <col min="3" max="3" width="14.42578125" style="16" customWidth="1"/>
    <col min="4" max="4" width="10.85546875" style="16" customWidth="1"/>
    <col min="5" max="5" width="15.85546875" style="16" customWidth="1"/>
    <col min="6" max="6" width="14.85546875" style="16" customWidth="1"/>
    <col min="7" max="7" width="10.85546875" style="16" customWidth="1"/>
    <col min="8" max="8" width="12.7109375" style="16" customWidth="1"/>
    <col min="9" max="16384" width="9.140625" style="16"/>
  </cols>
  <sheetData>
    <row r="1" spans="1:8" ht="15.75" x14ac:dyDescent="0.2">
      <c r="A1" s="258" t="s">
        <v>60</v>
      </c>
      <c r="B1" s="258"/>
      <c r="C1" s="258"/>
      <c r="D1" s="258"/>
      <c r="E1" s="258"/>
      <c r="F1" s="258"/>
      <c r="G1" s="258"/>
      <c r="H1" s="258"/>
    </row>
    <row r="2" spans="1:8" ht="15.75" x14ac:dyDescent="0.2">
      <c r="A2" s="259" t="s">
        <v>80</v>
      </c>
      <c r="B2" s="259"/>
      <c r="C2" s="259"/>
      <c r="D2" s="259"/>
      <c r="E2" s="259"/>
      <c r="F2" s="259"/>
      <c r="G2" s="259"/>
      <c r="H2" s="259"/>
    </row>
    <row r="3" spans="1:8" s="185" customFormat="1" ht="15.75" x14ac:dyDescent="0.25">
      <c r="A3" s="211"/>
      <c r="B3" s="212"/>
      <c r="C3" s="212"/>
      <c r="D3" s="212"/>
      <c r="E3" s="212"/>
      <c r="F3" s="212"/>
      <c r="G3" s="26"/>
      <c r="H3" s="26"/>
    </row>
    <row r="4" spans="1:8" s="185" customFormat="1" ht="15.75" x14ac:dyDescent="0.2">
      <c r="A4" s="258" t="s">
        <v>69</v>
      </c>
      <c r="B4" s="258"/>
      <c r="C4" s="258"/>
      <c r="D4" s="258"/>
      <c r="E4" s="258"/>
      <c r="F4" s="258"/>
      <c r="G4" s="258"/>
      <c r="H4" s="258"/>
    </row>
    <row r="5" spans="1:8" ht="16.5" x14ac:dyDescent="0.25">
      <c r="A5" s="260" t="s">
        <v>79</v>
      </c>
      <c r="B5" s="260"/>
      <c r="C5" s="260"/>
      <c r="D5" s="260"/>
      <c r="E5" s="260"/>
      <c r="F5" s="260"/>
      <c r="G5" s="260"/>
      <c r="H5" s="260"/>
    </row>
    <row r="6" spans="1:8" ht="15.75" x14ac:dyDescent="0.25">
      <c r="A6" s="260" t="s">
        <v>67</v>
      </c>
      <c r="B6" s="260"/>
      <c r="C6" s="260"/>
      <c r="D6" s="260"/>
      <c r="E6" s="260"/>
      <c r="F6" s="260"/>
      <c r="G6" s="260"/>
      <c r="H6" s="260"/>
    </row>
    <row r="7" spans="1:8" ht="15.75" x14ac:dyDescent="0.25">
      <c r="A7" s="260" t="s">
        <v>65</v>
      </c>
      <c r="B7" s="260"/>
      <c r="C7" s="260"/>
      <c r="D7" s="260"/>
      <c r="E7" s="260"/>
      <c r="F7" s="260"/>
      <c r="G7" s="260"/>
      <c r="H7" s="260"/>
    </row>
    <row r="8" spans="1:8" s="185" customFormat="1" ht="15.75" x14ac:dyDescent="0.25">
      <c r="A8" s="215"/>
      <c r="B8" s="215"/>
      <c r="C8" s="215"/>
      <c r="D8" s="215"/>
      <c r="E8" s="215"/>
      <c r="F8" s="215"/>
      <c r="G8" s="215"/>
      <c r="H8" s="215"/>
    </row>
    <row r="9" spans="1:8" ht="13.9" customHeight="1" x14ac:dyDescent="0.25">
      <c r="A9" s="274" t="s">
        <v>0</v>
      </c>
      <c r="B9" s="275"/>
      <c r="C9" s="275"/>
      <c r="D9" s="275"/>
      <c r="E9" s="275"/>
      <c r="F9" s="275"/>
      <c r="G9" s="275"/>
      <c r="H9" s="276"/>
    </row>
    <row r="10" spans="1:8" ht="13.9" customHeight="1" x14ac:dyDescent="0.25">
      <c r="A10" s="27"/>
      <c r="B10" s="273" t="s">
        <v>10</v>
      </c>
      <c r="C10" s="269"/>
      <c r="D10" s="268" t="s">
        <v>18</v>
      </c>
      <c r="E10" s="268"/>
      <c r="F10" s="269"/>
      <c r="G10" s="268" t="s">
        <v>19</v>
      </c>
      <c r="H10" s="269"/>
    </row>
    <row r="11" spans="1:8" ht="31.9" customHeight="1" x14ac:dyDescent="0.3">
      <c r="A11" s="29" t="s">
        <v>17</v>
      </c>
      <c r="B11" s="66" t="s">
        <v>25</v>
      </c>
      <c r="C11" s="32" t="s">
        <v>41</v>
      </c>
      <c r="D11" s="31" t="s">
        <v>84</v>
      </c>
      <c r="E11" s="67" t="s">
        <v>58</v>
      </c>
      <c r="F11" s="32" t="s">
        <v>3</v>
      </c>
      <c r="G11" s="31" t="s">
        <v>84</v>
      </c>
      <c r="H11" s="32" t="s">
        <v>3</v>
      </c>
    </row>
    <row r="12" spans="1:8" ht="13.9" customHeight="1" x14ac:dyDescent="0.25">
      <c r="A12" s="33"/>
      <c r="B12" s="34"/>
      <c r="C12" s="37"/>
      <c r="D12" s="35"/>
      <c r="E12" s="35"/>
      <c r="F12" s="36"/>
      <c r="G12" s="35"/>
      <c r="H12" s="37"/>
    </row>
    <row r="13" spans="1:8" ht="13.9" customHeight="1" x14ac:dyDescent="0.25">
      <c r="A13" s="33" t="s">
        <v>5</v>
      </c>
      <c r="B13" s="229">
        <v>91</v>
      </c>
      <c r="C13" s="41">
        <f>B13/'4. Boro x Prop Type'!B12</f>
        <v>0.63194444444444442</v>
      </c>
      <c r="D13" s="230">
        <v>816026279.95000005</v>
      </c>
      <c r="E13" s="68">
        <f>D13/'4. Boro x Prop Type'!C12</f>
        <v>0.77689421202820264</v>
      </c>
      <c r="F13" s="231">
        <v>7500000</v>
      </c>
      <c r="G13" s="230">
        <v>11625724.23</v>
      </c>
      <c r="H13" s="231">
        <v>106875</v>
      </c>
    </row>
    <row r="14" spans="1:8" ht="13.9" customHeight="1" x14ac:dyDescent="0.25">
      <c r="A14" s="33" t="s">
        <v>6</v>
      </c>
      <c r="B14" s="229">
        <v>483</v>
      </c>
      <c r="C14" s="41">
        <f>B14/'4. Boro x Prop Type'!B13</f>
        <v>0.22880151586925629</v>
      </c>
      <c r="D14" s="250">
        <v>253223344.61000001</v>
      </c>
      <c r="E14" s="68">
        <f>D14/'4. Boro x Prop Type'!C13</f>
        <v>0.19534209145198964</v>
      </c>
      <c r="F14" s="233">
        <v>460000</v>
      </c>
      <c r="G14" s="250">
        <v>3215255.08</v>
      </c>
      <c r="H14" s="233">
        <v>4600</v>
      </c>
    </row>
    <row r="15" spans="1:8" ht="13.9" customHeight="1" x14ac:dyDescent="0.25">
      <c r="A15" s="33" t="s">
        <v>7</v>
      </c>
      <c r="B15" s="229">
        <v>1043</v>
      </c>
      <c r="C15" s="41">
        <f>B15/'4. Boro x Prop Type'!B14</f>
        <v>0.23255295429208472</v>
      </c>
      <c r="D15" s="250">
        <v>1227882699.9000001</v>
      </c>
      <c r="E15" s="68">
        <f>D15/'4. Boro x Prop Type'!C14</f>
        <v>0.24282360472503045</v>
      </c>
      <c r="F15" s="233">
        <v>860000</v>
      </c>
      <c r="G15" s="250">
        <v>17097569.530000001</v>
      </c>
      <c r="H15" s="233">
        <v>12255</v>
      </c>
    </row>
    <row r="16" spans="1:8" ht="13.9" customHeight="1" x14ac:dyDescent="0.25">
      <c r="A16" s="33" t="s">
        <v>8</v>
      </c>
      <c r="B16" s="229">
        <v>1262</v>
      </c>
      <c r="C16" s="41">
        <f>B16/'4. Boro x Prop Type'!B15</f>
        <v>0.17583948725094051</v>
      </c>
      <c r="D16" s="250">
        <v>811939226.92999995</v>
      </c>
      <c r="E16" s="68">
        <f>D16/'4. Boro x Prop Type'!C15</f>
        <v>0.14693811542537061</v>
      </c>
      <c r="F16" s="233">
        <v>500000</v>
      </c>
      <c r="G16" s="250">
        <v>10616199.369999999</v>
      </c>
      <c r="H16" s="233">
        <v>5000</v>
      </c>
    </row>
    <row r="17" spans="1:8" ht="13.9" customHeight="1" x14ac:dyDescent="0.25">
      <c r="A17" s="33" t="s">
        <v>9</v>
      </c>
      <c r="B17" s="229">
        <v>373</v>
      </c>
      <c r="C17" s="41">
        <f>B17/'4. Boro x Prop Type'!B16</f>
        <v>9.035852713178294E-2</v>
      </c>
      <c r="D17" s="250">
        <v>191090453.37</v>
      </c>
      <c r="E17" s="68">
        <f>D17/'4. Boro x Prop Type'!C16</f>
        <v>7.5826777434087861E-2</v>
      </c>
      <c r="F17" s="233">
        <v>460000</v>
      </c>
      <c r="G17" s="250">
        <v>2384139.44</v>
      </c>
      <c r="H17" s="233">
        <v>4600</v>
      </c>
    </row>
    <row r="18" spans="1:8" ht="13.9" customHeight="1" x14ac:dyDescent="0.25">
      <c r="A18" s="33"/>
      <c r="B18" s="44"/>
      <c r="C18" s="69"/>
      <c r="D18" s="175"/>
      <c r="E18" s="42"/>
      <c r="F18" s="43"/>
      <c r="G18" s="42"/>
      <c r="H18" s="43"/>
    </row>
    <row r="19" spans="1:8" ht="13.9" customHeight="1" x14ac:dyDescent="0.25">
      <c r="A19" s="29" t="s">
        <v>4</v>
      </c>
      <c r="B19" s="45">
        <f>SUM(B13:B17)</f>
        <v>3252</v>
      </c>
      <c r="C19" s="70">
        <f>B19/'4. Boro x Prop Type'!B18</f>
        <v>0.18021612635078968</v>
      </c>
      <c r="D19" s="235">
        <f>SUM(D13:D17)</f>
        <v>3300162004.7599998</v>
      </c>
      <c r="E19" s="71">
        <f>D19/'4. Boro x Prop Type'!C18</f>
        <v>0.21361409456659769</v>
      </c>
      <c r="F19" s="252">
        <v>562852.92500000005</v>
      </c>
      <c r="G19" s="178">
        <f>SUM(G13:G17)</f>
        <v>44938887.649999999</v>
      </c>
      <c r="H19" s="252">
        <v>7994.6450000000004</v>
      </c>
    </row>
    <row r="20" spans="1:8" ht="13.9" customHeight="1" x14ac:dyDescent="0.25">
      <c r="A20" s="47"/>
      <c r="B20" s="48"/>
      <c r="C20" s="72"/>
      <c r="D20" s="49"/>
      <c r="E20" s="49"/>
      <c r="F20" s="50"/>
      <c r="G20" s="49"/>
      <c r="H20" s="50"/>
    </row>
    <row r="21" spans="1:8" ht="13.9" customHeight="1" x14ac:dyDescent="0.25">
      <c r="A21" s="270" t="s">
        <v>2</v>
      </c>
      <c r="B21" s="271"/>
      <c r="C21" s="271"/>
      <c r="D21" s="271"/>
      <c r="E21" s="271"/>
      <c r="F21" s="271"/>
      <c r="G21" s="271"/>
      <c r="H21" s="272"/>
    </row>
    <row r="22" spans="1:8" ht="15" customHeight="1" x14ac:dyDescent="0.25">
      <c r="A22" s="27"/>
      <c r="B22" s="273" t="s">
        <v>10</v>
      </c>
      <c r="C22" s="269"/>
      <c r="D22" s="268" t="s">
        <v>18</v>
      </c>
      <c r="E22" s="268"/>
      <c r="F22" s="269"/>
      <c r="G22" s="268" t="s">
        <v>19</v>
      </c>
      <c r="H22" s="269"/>
    </row>
    <row r="23" spans="1:8" ht="31.9" customHeight="1" x14ac:dyDescent="0.3">
      <c r="A23" s="253" t="s">
        <v>17</v>
      </c>
      <c r="B23" s="66" t="s">
        <v>25</v>
      </c>
      <c r="C23" s="32" t="s">
        <v>41</v>
      </c>
      <c r="D23" s="31" t="s">
        <v>84</v>
      </c>
      <c r="E23" s="67" t="s">
        <v>58</v>
      </c>
      <c r="F23" s="32" t="s">
        <v>3</v>
      </c>
      <c r="G23" s="31" t="s">
        <v>84</v>
      </c>
      <c r="H23" s="32" t="s">
        <v>3</v>
      </c>
    </row>
    <row r="24" spans="1:8" ht="15" x14ac:dyDescent="0.25">
      <c r="A24" s="33"/>
      <c r="B24" s="34"/>
      <c r="C24" s="37"/>
      <c r="D24" s="35"/>
      <c r="E24" s="35"/>
      <c r="F24" s="36"/>
      <c r="G24" s="35"/>
      <c r="H24" s="37"/>
    </row>
    <row r="25" spans="1:8" s="78" customFormat="1" ht="13.9" customHeight="1" x14ac:dyDescent="0.25">
      <c r="A25" s="33" t="s">
        <v>5</v>
      </c>
      <c r="B25" s="229">
        <v>201</v>
      </c>
      <c r="C25" s="41">
        <f>B25/'4. Boro x Prop Type'!B24</f>
        <v>4.5953360768175584E-2</v>
      </c>
      <c r="D25" s="237">
        <v>618143205.65999997</v>
      </c>
      <c r="E25" s="77">
        <f>D25/'4. Boro x Prop Type'!C24</f>
        <v>0.11370374380119652</v>
      </c>
      <c r="F25" s="231">
        <v>1800000</v>
      </c>
      <c r="G25" s="237">
        <v>8691971.4800000004</v>
      </c>
      <c r="H25" s="231">
        <v>23512.5</v>
      </c>
    </row>
    <row r="26" spans="1:8" s="78" customFormat="1" ht="13.9" customHeight="1" x14ac:dyDescent="0.25">
      <c r="A26" s="33" t="s">
        <v>6</v>
      </c>
      <c r="B26" s="229">
        <v>20</v>
      </c>
      <c r="C26" s="41">
        <f>B26/'4. Boro x Prop Type'!B25</f>
        <v>2.9806259314456036E-2</v>
      </c>
      <c r="D26" s="238">
        <v>3093078.32</v>
      </c>
      <c r="E26" s="77">
        <f>D26/'4. Boro x Prop Type'!C25</f>
        <v>1.7941259491944941E-2</v>
      </c>
      <c r="F26" s="233">
        <v>97600</v>
      </c>
      <c r="G26" s="238">
        <v>34755.78</v>
      </c>
      <c r="H26" s="233">
        <v>976</v>
      </c>
    </row>
    <row r="27" spans="1:8" s="78" customFormat="1" ht="13.9" customHeight="1" x14ac:dyDescent="0.25">
      <c r="A27" s="33" t="s">
        <v>7</v>
      </c>
      <c r="B27" s="229">
        <v>49</v>
      </c>
      <c r="C27" s="41">
        <f>B27/'4. Boro x Prop Type'!B26</f>
        <v>2.566788894709272E-2</v>
      </c>
      <c r="D27" s="238">
        <v>30743003.68</v>
      </c>
      <c r="E27" s="77">
        <f>D27/'4. Boro x Prop Type'!C26</f>
        <v>2.7054469686160633E-2</v>
      </c>
      <c r="F27" s="233">
        <v>336811.32</v>
      </c>
      <c r="G27" s="238">
        <v>254002.28</v>
      </c>
      <c r="H27" s="233">
        <v>3000</v>
      </c>
    </row>
    <row r="28" spans="1:8" s="78" customFormat="1" ht="13.9" customHeight="1" x14ac:dyDescent="0.25">
      <c r="A28" s="33" t="s">
        <v>8</v>
      </c>
      <c r="B28" s="229">
        <v>55</v>
      </c>
      <c r="C28" s="41">
        <f>B28/'4. Boro x Prop Type'!B27</f>
        <v>1.839464882943144E-2</v>
      </c>
      <c r="D28" s="238">
        <v>16501361.77</v>
      </c>
      <c r="E28" s="77">
        <f>D28/'4. Boro x Prop Type'!C27</f>
        <v>1.6247279300310342E-2</v>
      </c>
      <c r="F28" s="233">
        <v>225000</v>
      </c>
      <c r="G28" s="238">
        <v>177227.51999999999</v>
      </c>
      <c r="H28" s="233">
        <v>2250</v>
      </c>
    </row>
    <row r="29" spans="1:8" s="78" customFormat="1" ht="15" customHeight="1" x14ac:dyDescent="0.25">
      <c r="A29" s="33" t="s">
        <v>9</v>
      </c>
      <c r="B29" s="229">
        <v>0</v>
      </c>
      <c r="C29" s="249">
        <f>B29/'4. Boro x Prop Type'!B28</f>
        <v>0</v>
      </c>
      <c r="D29" s="238">
        <v>0</v>
      </c>
      <c r="E29" s="77">
        <f>D29/'4. Boro x Prop Type'!C28</f>
        <v>0</v>
      </c>
      <c r="F29" s="233"/>
      <c r="G29" s="238">
        <v>0</v>
      </c>
      <c r="H29" s="233"/>
    </row>
    <row r="30" spans="1:8" s="78" customFormat="1" ht="13.9" customHeight="1" x14ac:dyDescent="0.25">
      <c r="A30" s="33"/>
      <c r="B30" s="44"/>
      <c r="C30" s="69"/>
      <c r="D30" s="79"/>
      <c r="E30" s="79"/>
      <c r="F30" s="43"/>
      <c r="G30" s="79"/>
      <c r="H30" s="43"/>
    </row>
    <row r="31" spans="1:8" s="78" customFormat="1" ht="13.9" customHeight="1" x14ac:dyDescent="0.25">
      <c r="A31" s="29" t="s">
        <v>4</v>
      </c>
      <c r="B31" s="177">
        <f>SUM(B25:B29)</f>
        <v>325</v>
      </c>
      <c r="C31" s="70">
        <f>B31/'4. Boro x Prop Type'!B30</f>
        <v>3.2467532467532464E-2</v>
      </c>
      <c r="D31" s="178">
        <f>SUM(D25:D29)</f>
        <v>668480649.42999995</v>
      </c>
      <c r="E31" s="80">
        <f>D31/'4. Boro x Prop Type'!C30</f>
        <v>8.5950338887221978E-2</v>
      </c>
      <c r="F31" s="252">
        <v>770000</v>
      </c>
      <c r="G31" s="178">
        <f>SUM(G25:G29)</f>
        <v>9157957.0599999987</v>
      </c>
      <c r="H31" s="252">
        <v>8977.5</v>
      </c>
    </row>
    <row r="32" spans="1:8" ht="15" x14ac:dyDescent="0.25">
      <c r="A32" s="51"/>
      <c r="B32" s="48"/>
      <c r="C32" s="72"/>
      <c r="D32" s="49"/>
      <c r="E32" s="49"/>
      <c r="F32" s="50"/>
      <c r="G32" s="49"/>
      <c r="H32" s="50"/>
    </row>
    <row r="33" spans="1:8" ht="15" customHeight="1" x14ac:dyDescent="0.25">
      <c r="A33" s="270" t="s">
        <v>1</v>
      </c>
      <c r="B33" s="271"/>
      <c r="C33" s="271"/>
      <c r="D33" s="271"/>
      <c r="E33" s="271"/>
      <c r="F33" s="271"/>
      <c r="G33" s="271"/>
      <c r="H33" s="272"/>
    </row>
    <row r="34" spans="1:8" ht="15" customHeight="1" x14ac:dyDescent="0.25">
      <c r="A34" s="27"/>
      <c r="B34" s="273" t="s">
        <v>10</v>
      </c>
      <c r="C34" s="269"/>
      <c r="D34" s="268" t="s">
        <v>18</v>
      </c>
      <c r="E34" s="268"/>
      <c r="F34" s="269"/>
      <c r="G34" s="268" t="s">
        <v>19</v>
      </c>
      <c r="H34" s="269"/>
    </row>
    <row r="35" spans="1:8" ht="31.9" customHeight="1" x14ac:dyDescent="0.3">
      <c r="A35" s="253" t="s">
        <v>17</v>
      </c>
      <c r="B35" s="66" t="s">
        <v>25</v>
      </c>
      <c r="C35" s="32" t="s">
        <v>41</v>
      </c>
      <c r="D35" s="31" t="s">
        <v>84</v>
      </c>
      <c r="E35" s="67" t="s">
        <v>58</v>
      </c>
      <c r="F35" s="32" t="s">
        <v>3</v>
      </c>
      <c r="G35" s="31" t="s">
        <v>84</v>
      </c>
      <c r="H35" s="32" t="s">
        <v>3</v>
      </c>
    </row>
    <row r="36" spans="1:8" ht="15" x14ac:dyDescent="0.25">
      <c r="A36" s="33"/>
      <c r="B36" s="34"/>
      <c r="C36" s="37"/>
      <c r="D36" s="35"/>
      <c r="E36" s="35"/>
      <c r="F36" s="36"/>
      <c r="G36" s="35"/>
      <c r="H36" s="37"/>
    </row>
    <row r="37" spans="1:8" ht="15" x14ac:dyDescent="0.25">
      <c r="A37" s="33" t="s">
        <v>5</v>
      </c>
      <c r="B37" s="229">
        <v>1002</v>
      </c>
      <c r="C37" s="41">
        <f>B37/'4. Boro x Prop Type'!B36</f>
        <v>0.2752747252747253</v>
      </c>
      <c r="D37" s="230">
        <v>4598645640.3999996</v>
      </c>
      <c r="E37" s="68">
        <f>D37/'4. Boro x Prop Type'!C36</f>
        <v>0.47708195333304371</v>
      </c>
      <c r="F37" s="231">
        <v>2372500</v>
      </c>
      <c r="G37" s="230">
        <v>65500200.539999999</v>
      </c>
      <c r="H37" s="231">
        <v>33808.125</v>
      </c>
    </row>
    <row r="38" spans="1:8" ht="15" x14ac:dyDescent="0.25">
      <c r="A38" s="33" t="s">
        <v>6</v>
      </c>
      <c r="B38" s="229">
        <v>59</v>
      </c>
      <c r="C38" s="41">
        <f>B38/'4. Boro x Prop Type'!B37</f>
        <v>0.18553459119496854</v>
      </c>
      <c r="D38" s="250">
        <v>11778741.92</v>
      </c>
      <c r="E38" s="68">
        <f>D38/'4. Boro x Prop Type'!C37</f>
        <v>0.12748247368991822</v>
      </c>
      <c r="F38" s="233">
        <v>175000</v>
      </c>
      <c r="G38" s="250">
        <v>125326.92</v>
      </c>
      <c r="H38" s="233">
        <v>1750</v>
      </c>
    </row>
    <row r="39" spans="1:8" ht="15" x14ac:dyDescent="0.25">
      <c r="A39" s="33" t="s">
        <v>7</v>
      </c>
      <c r="B39" s="229">
        <v>301</v>
      </c>
      <c r="C39" s="41">
        <f>B39/'4. Boro x Prop Type'!B38</f>
        <v>9.662921348314607E-2</v>
      </c>
      <c r="D39" s="250">
        <v>378360061.06999999</v>
      </c>
      <c r="E39" s="68">
        <f>D39/'4. Boro x Prop Type'!C38</f>
        <v>0.12398065340870379</v>
      </c>
      <c r="F39" s="233">
        <v>878763</v>
      </c>
      <c r="G39" s="250">
        <v>5311116.08</v>
      </c>
      <c r="H39" s="233">
        <v>12522.37</v>
      </c>
    </row>
    <row r="40" spans="1:8" ht="15" x14ac:dyDescent="0.25">
      <c r="A40" s="33" t="s">
        <v>8</v>
      </c>
      <c r="B40" s="229">
        <v>133</v>
      </c>
      <c r="C40" s="41">
        <f>B40/'4. Boro x Prop Type'!B39</f>
        <v>8.085106382978724E-2</v>
      </c>
      <c r="D40" s="250">
        <v>95227481.090000004</v>
      </c>
      <c r="E40" s="68">
        <f>D40/'4. Boro x Prop Type'!C39</f>
        <v>8.3483574610030767E-2</v>
      </c>
      <c r="F40" s="233">
        <v>604017.5</v>
      </c>
      <c r="G40" s="250">
        <v>1293163.06</v>
      </c>
      <c r="H40" s="233">
        <v>8607.25</v>
      </c>
    </row>
    <row r="41" spans="1:8" ht="15" customHeight="1" x14ac:dyDescent="0.25">
      <c r="A41" s="33" t="s">
        <v>9</v>
      </c>
      <c r="B41" s="229">
        <v>29</v>
      </c>
      <c r="C41" s="41">
        <f>B41/'4. Boro x Prop Type'!B40</f>
        <v>6.6820276497695855E-2</v>
      </c>
      <c r="D41" s="250">
        <v>9524114.9900000002</v>
      </c>
      <c r="E41" s="68">
        <f>D41/'4. Boro x Prop Type'!C40</f>
        <v>6.0026240784598332E-2</v>
      </c>
      <c r="F41" s="233">
        <v>285239.21999999997</v>
      </c>
      <c r="G41" s="250">
        <v>100341.14</v>
      </c>
      <c r="H41" s="233">
        <v>2852.39</v>
      </c>
    </row>
    <row r="42" spans="1:8" ht="15" x14ac:dyDescent="0.25">
      <c r="A42" s="33"/>
      <c r="B42" s="44"/>
      <c r="C42" s="69"/>
      <c r="D42" s="42"/>
      <c r="E42" s="42"/>
      <c r="F42" s="43"/>
      <c r="G42" s="42"/>
      <c r="H42" s="43"/>
    </row>
    <row r="43" spans="1:8" ht="15" x14ac:dyDescent="0.25">
      <c r="A43" s="29" t="s">
        <v>4</v>
      </c>
      <c r="B43" s="177">
        <f>SUM(B37:B41)</f>
        <v>1524</v>
      </c>
      <c r="C43" s="70">
        <f>B43/'4. Boro x Prop Type'!B42</f>
        <v>0.16652097902097901</v>
      </c>
      <c r="D43" s="178">
        <f>SUM(D37:D41)</f>
        <v>5093536039.4699993</v>
      </c>
      <c r="E43" s="71">
        <f>D43/'4. Boro x Prop Type'!C42</f>
        <v>0.36168973606264443</v>
      </c>
      <c r="F43" s="252">
        <v>1500000</v>
      </c>
      <c r="G43" s="178">
        <f>SUM(G37:G41)</f>
        <v>72330147.74000001</v>
      </c>
      <c r="H43" s="252">
        <v>21375</v>
      </c>
    </row>
    <row r="44" spans="1:8" ht="15" x14ac:dyDescent="0.25">
      <c r="A44" s="47"/>
      <c r="B44" s="48"/>
      <c r="C44" s="48"/>
      <c r="D44" s="49"/>
      <c r="E44" s="49"/>
      <c r="F44" s="50"/>
      <c r="G44" s="49"/>
      <c r="H44" s="50"/>
    </row>
    <row r="45" spans="1:8" ht="15" x14ac:dyDescent="0.25">
      <c r="A45" s="47"/>
      <c r="B45" s="48"/>
      <c r="C45" s="48"/>
      <c r="D45" s="49"/>
      <c r="E45" s="49"/>
      <c r="F45" s="50"/>
      <c r="G45" s="49"/>
      <c r="H45" s="50"/>
    </row>
    <row r="46" spans="1:8" ht="15" customHeight="1" x14ac:dyDescent="0.25">
      <c r="A46" s="270" t="s">
        <v>24</v>
      </c>
      <c r="B46" s="271"/>
      <c r="C46" s="271"/>
      <c r="D46" s="271"/>
      <c r="E46" s="271"/>
      <c r="F46" s="271"/>
      <c r="G46" s="271"/>
      <c r="H46" s="272"/>
    </row>
    <row r="47" spans="1:8" ht="15" customHeight="1" x14ac:dyDescent="0.25">
      <c r="A47" s="27"/>
      <c r="B47" s="273" t="s">
        <v>10</v>
      </c>
      <c r="C47" s="269"/>
      <c r="D47" s="268" t="s">
        <v>18</v>
      </c>
      <c r="E47" s="268"/>
      <c r="F47" s="269"/>
      <c r="G47" s="268" t="s">
        <v>19</v>
      </c>
      <c r="H47" s="269"/>
    </row>
    <row r="48" spans="1:8" ht="31.9" customHeight="1" x14ac:dyDescent="0.3">
      <c r="A48" s="253" t="s">
        <v>17</v>
      </c>
      <c r="B48" s="66" t="s">
        <v>25</v>
      </c>
      <c r="C48" s="32" t="s">
        <v>41</v>
      </c>
      <c r="D48" s="31" t="s">
        <v>84</v>
      </c>
      <c r="E48" s="67" t="s">
        <v>58</v>
      </c>
      <c r="F48" s="32" t="s">
        <v>3</v>
      </c>
      <c r="G48" s="31" t="s">
        <v>84</v>
      </c>
      <c r="H48" s="32" t="s">
        <v>3</v>
      </c>
    </row>
    <row r="49" spans="1:8" ht="15" x14ac:dyDescent="0.25">
      <c r="A49" s="33"/>
      <c r="B49" s="34"/>
      <c r="C49" s="37"/>
      <c r="D49" s="35"/>
      <c r="E49" s="35"/>
      <c r="F49" s="36"/>
      <c r="G49" s="35"/>
      <c r="H49" s="37"/>
    </row>
    <row r="50" spans="1:8" ht="15" x14ac:dyDescent="0.25">
      <c r="A50" s="33" t="s">
        <v>5</v>
      </c>
      <c r="B50" s="38">
        <f>B37+B25+B13</f>
        <v>1294</v>
      </c>
      <c r="C50" s="41">
        <f>B50/('4. Boro x Prop Type'!B60-'4. Boro x Prop Type'!B48)</f>
        <v>0.15861730816376562</v>
      </c>
      <c r="D50" s="173">
        <f>D37+D25+D13</f>
        <v>6032815126.0099993</v>
      </c>
      <c r="E50" s="68">
        <f>D50/('4. Boro x Prop Type'!C60-'4. Boro x Prop Type'!C48)</f>
        <v>0.37410679444279865</v>
      </c>
      <c r="F50" s="231">
        <v>2480000</v>
      </c>
      <c r="G50" s="39">
        <f>G37+G25+G13</f>
        <v>85817896.25</v>
      </c>
      <c r="H50" s="231">
        <v>35060.705000000002</v>
      </c>
    </row>
    <row r="51" spans="1:8" ht="15" x14ac:dyDescent="0.25">
      <c r="A51" s="33" t="s">
        <v>6</v>
      </c>
      <c r="B51" s="172">
        <f t="shared" ref="B51:B54" si="0">B38+B26+B14</f>
        <v>562</v>
      </c>
      <c r="C51" s="41">
        <f>B51/('4. Boro x Prop Type'!B61-'4. Boro x Prop Type'!B49)</f>
        <v>0.18129032258064517</v>
      </c>
      <c r="D51" s="175">
        <f t="shared" ref="D51:D54" si="1">D38+D26+D14</f>
        <v>268095164.85000002</v>
      </c>
      <c r="E51" s="68">
        <f>D51/('4. Boro x Prop Type'!C61-'4. Boro x Prop Type'!C49)</f>
        <v>0.17173451557976113</v>
      </c>
      <c r="F51" s="233">
        <v>425000</v>
      </c>
      <c r="G51" s="42">
        <f>G38+G26+G14</f>
        <v>3375337.7800000003</v>
      </c>
      <c r="H51" s="233">
        <v>4250</v>
      </c>
    </row>
    <row r="52" spans="1:8" ht="15" x14ac:dyDescent="0.25">
      <c r="A52" s="33" t="s">
        <v>7</v>
      </c>
      <c r="B52" s="172">
        <f t="shared" si="0"/>
        <v>1393</v>
      </c>
      <c r="C52" s="41">
        <f>B52/('4. Boro x Prop Type'!B62-'4. Boro x Prop Type'!B50)</f>
        <v>0.14649279629824377</v>
      </c>
      <c r="D52" s="175">
        <f t="shared" si="1"/>
        <v>1636985764.6500001</v>
      </c>
      <c r="E52" s="68">
        <f>D52/('4. Boro x Prop Type'!C62-'4. Boro x Prop Type'!C50)</f>
        <v>0.17707116460608768</v>
      </c>
      <c r="F52" s="233">
        <v>853133.79</v>
      </c>
      <c r="G52" s="175">
        <f t="shared" ref="G52:G54" si="2">G39+G27+G15</f>
        <v>22662687.890000001</v>
      </c>
      <c r="H52" s="233">
        <v>12112.5</v>
      </c>
    </row>
    <row r="53" spans="1:8" ht="15" x14ac:dyDescent="0.25">
      <c r="A53" s="33" t="s">
        <v>8</v>
      </c>
      <c r="B53" s="172">
        <f t="shared" si="0"/>
        <v>1450</v>
      </c>
      <c r="C53" s="41">
        <f>B53/('4. Boro x Prop Type'!B63-'4. Boro x Prop Type'!B51)</f>
        <v>0.12275651879444632</v>
      </c>
      <c r="D53" s="175">
        <f t="shared" si="1"/>
        <v>923668069.78999996</v>
      </c>
      <c r="E53" s="68">
        <f>D53/('4. Boro x Prop Type'!C63-'4. Boro x Prop Type'!C51)</f>
        <v>0.12023743483712616</v>
      </c>
      <c r="F53" s="233">
        <v>500000</v>
      </c>
      <c r="G53" s="175">
        <f t="shared" si="2"/>
        <v>12086589.949999999</v>
      </c>
      <c r="H53" s="233">
        <v>5000</v>
      </c>
    </row>
    <row r="54" spans="1:8" ht="15" customHeight="1" x14ac:dyDescent="0.25">
      <c r="A54" s="33" t="s">
        <v>9</v>
      </c>
      <c r="B54" s="172">
        <f t="shared" si="0"/>
        <v>402</v>
      </c>
      <c r="C54" s="41">
        <f>B54/('4. Boro x Prop Type'!B64-'4. Boro x Prop Type'!B52)</f>
        <v>8.6862575626620572E-2</v>
      </c>
      <c r="D54" s="175">
        <f t="shared" si="1"/>
        <v>200614568.36000001</v>
      </c>
      <c r="E54" s="68">
        <f>D54/('4. Boro x Prop Type'!C64-'4. Boro x Prop Type'!C52)</f>
        <v>7.4426645121280902E-2</v>
      </c>
      <c r="F54" s="233">
        <v>450000</v>
      </c>
      <c r="G54" s="175">
        <f t="shared" si="2"/>
        <v>2484480.58</v>
      </c>
      <c r="H54" s="233">
        <v>4505</v>
      </c>
    </row>
    <row r="55" spans="1:8" ht="15" x14ac:dyDescent="0.25">
      <c r="A55" s="33"/>
      <c r="B55" s="44"/>
      <c r="C55" s="69"/>
      <c r="D55" s="42"/>
      <c r="E55" s="42"/>
      <c r="F55" s="43"/>
      <c r="G55" s="42"/>
      <c r="H55" s="43"/>
    </row>
    <row r="56" spans="1:8" ht="15" x14ac:dyDescent="0.25">
      <c r="A56" s="29" t="s">
        <v>4</v>
      </c>
      <c r="B56" s="45">
        <f>SUM(B50:B54)</f>
        <v>5101</v>
      </c>
      <c r="C56" s="70">
        <f>B56/('4. Boro x Prop Type'!B66-'4. Boro x Prop Type'!B54)</f>
        <v>0.1370978579299594</v>
      </c>
      <c r="D56" s="178">
        <f>SUM(D50:D54)</f>
        <v>9062178693.6599998</v>
      </c>
      <c r="E56" s="71">
        <f>D56/('4. Boro x Prop Type'!C66-'4. Boro x Prop Type'!C54)</f>
        <v>0.24289322213851933</v>
      </c>
      <c r="F56" s="252">
        <v>727148.87</v>
      </c>
      <c r="G56" s="178">
        <f>SUM(G50:G54)</f>
        <v>126426992.45</v>
      </c>
      <c r="H56" s="252">
        <v>10313.48</v>
      </c>
    </row>
    <row r="57" spans="1:8" ht="15" x14ac:dyDescent="0.25">
      <c r="A57" s="60"/>
      <c r="B57" s="61"/>
      <c r="C57" s="61"/>
      <c r="D57" s="62"/>
      <c r="E57" s="62"/>
      <c r="F57" s="63"/>
      <c r="G57" s="62"/>
      <c r="H57" s="63"/>
    </row>
    <row r="58" spans="1:8" x14ac:dyDescent="0.2">
      <c r="A58" s="218" t="s">
        <v>75</v>
      </c>
    </row>
    <row r="59" spans="1:8" ht="13.9" customHeight="1" x14ac:dyDescent="0.2">
      <c r="A59" s="220" t="s">
        <v>77</v>
      </c>
    </row>
    <row r="60" spans="1:8" ht="13.9" customHeight="1" x14ac:dyDescent="0.2">
      <c r="A60" s="219" t="s">
        <v>76</v>
      </c>
    </row>
    <row r="61" spans="1:8" x14ac:dyDescent="0.2">
      <c r="A61" s="220" t="s">
        <v>86</v>
      </c>
      <c r="B61" s="97"/>
      <c r="C61" s="97"/>
      <c r="D61" s="98"/>
      <c r="E61" s="59"/>
      <c r="F61" s="59"/>
      <c r="G61" s="59"/>
      <c r="H61" s="59"/>
    </row>
    <row r="62" spans="1:8" x14ac:dyDescent="0.2">
      <c r="A62" s="10"/>
      <c r="B62" s="81"/>
      <c r="C62" s="81"/>
      <c r="D62" s="98"/>
      <c r="E62" s="57"/>
      <c r="F62" s="82"/>
      <c r="G62" s="57"/>
      <c r="H62" s="82"/>
    </row>
    <row r="63" spans="1:8" ht="15" x14ac:dyDescent="0.2">
      <c r="A63" s="60"/>
      <c r="B63" s="81"/>
      <c r="C63" s="81"/>
      <c r="D63" s="98"/>
      <c r="E63" s="58"/>
      <c r="F63" s="81"/>
      <c r="G63" s="58"/>
      <c r="H63" s="81"/>
    </row>
    <row r="64" spans="1:8" ht="15" x14ac:dyDescent="0.2">
      <c r="A64" s="60"/>
      <c r="B64" s="81"/>
      <c r="C64" s="81"/>
      <c r="D64" s="98"/>
      <c r="E64" s="58"/>
      <c r="F64" s="81"/>
      <c r="G64" s="58"/>
      <c r="H64" s="81"/>
    </row>
    <row r="65" spans="1:8" ht="15" x14ac:dyDescent="0.2">
      <c r="A65" s="60"/>
      <c r="B65" s="81"/>
      <c r="C65" s="81"/>
      <c r="D65" s="58"/>
      <c r="E65" s="58"/>
      <c r="F65" s="81"/>
      <c r="G65" s="58"/>
      <c r="H65" s="81"/>
    </row>
    <row r="66" spans="1:8" ht="15" x14ac:dyDescent="0.2">
      <c r="A66" s="60"/>
      <c r="B66" s="81"/>
      <c r="C66" s="81"/>
      <c r="D66" s="98"/>
      <c r="E66" s="58"/>
      <c r="F66" s="81"/>
      <c r="G66" s="58"/>
      <c r="H66" s="81"/>
    </row>
    <row r="67" spans="1:8" ht="15" x14ac:dyDescent="0.2">
      <c r="A67" s="60"/>
      <c r="B67" s="81"/>
      <c r="C67" s="81"/>
      <c r="D67" s="98"/>
      <c r="E67" s="58"/>
      <c r="F67" s="81"/>
      <c r="G67" s="58"/>
      <c r="H67" s="81"/>
    </row>
    <row r="68" spans="1:8" ht="15" x14ac:dyDescent="0.25">
      <c r="A68" s="60"/>
      <c r="B68" s="61"/>
      <c r="C68" s="61"/>
      <c r="D68" s="98"/>
      <c r="E68" s="62"/>
      <c r="F68" s="63"/>
      <c r="G68" s="62"/>
      <c r="H68" s="63"/>
    </row>
    <row r="69" spans="1:8" ht="15" x14ac:dyDescent="0.25">
      <c r="A69" s="60"/>
      <c r="B69" s="81"/>
      <c r="C69" s="81"/>
      <c r="D69" s="98"/>
      <c r="E69" s="62"/>
      <c r="F69" s="63"/>
      <c r="G69" s="62"/>
      <c r="H69" s="63"/>
    </row>
    <row r="70" spans="1:8" ht="15" x14ac:dyDescent="0.25">
      <c r="A70" s="60"/>
      <c r="B70" s="61"/>
      <c r="C70" s="61"/>
      <c r="D70" s="62"/>
      <c r="E70" s="62"/>
      <c r="F70" s="63"/>
      <c r="G70" s="62"/>
      <c r="H70" s="63"/>
    </row>
    <row r="71" spans="1:8" ht="15" x14ac:dyDescent="0.25">
      <c r="A71" s="277"/>
      <c r="B71" s="278"/>
      <c r="C71" s="278"/>
      <c r="D71" s="278"/>
      <c r="E71" s="278"/>
      <c r="F71" s="278"/>
      <c r="G71" s="278"/>
      <c r="H71" s="278"/>
    </row>
    <row r="72" spans="1:8" ht="15" x14ac:dyDescent="0.25">
      <c r="A72" s="277"/>
      <c r="B72" s="64"/>
      <c r="C72" s="64"/>
      <c r="D72" s="278"/>
      <c r="E72" s="278"/>
      <c r="F72" s="278"/>
      <c r="G72" s="278"/>
      <c r="H72" s="278"/>
    </row>
    <row r="73" spans="1:8" ht="18" customHeight="1" x14ac:dyDescent="0.25">
      <c r="A73" s="277"/>
      <c r="B73" s="64"/>
      <c r="C73" s="64"/>
      <c r="D73" s="65"/>
      <c r="E73" s="65"/>
      <c r="F73" s="65"/>
      <c r="G73" s="65"/>
      <c r="H73" s="65"/>
    </row>
    <row r="74" spans="1:8" ht="15" x14ac:dyDescent="0.2">
      <c r="A74" s="60"/>
      <c r="B74" s="59"/>
      <c r="C74" s="59"/>
      <c r="D74" s="59"/>
      <c r="E74" s="59"/>
      <c r="F74" s="59"/>
      <c r="G74" s="59"/>
      <c r="H74" s="59"/>
    </row>
    <row r="75" spans="1:8" ht="15" x14ac:dyDescent="0.2">
      <c r="A75" s="60"/>
      <c r="B75" s="81"/>
      <c r="C75" s="81"/>
      <c r="D75" s="57"/>
      <c r="E75" s="57"/>
      <c r="F75" s="82"/>
      <c r="G75" s="57"/>
      <c r="H75" s="82"/>
    </row>
    <row r="76" spans="1:8" ht="15" x14ac:dyDescent="0.2">
      <c r="A76" s="60"/>
      <c r="B76" s="81"/>
      <c r="C76" s="81"/>
      <c r="D76" s="58"/>
      <c r="E76" s="58"/>
      <c r="F76" s="81"/>
      <c r="G76" s="58"/>
      <c r="H76" s="81"/>
    </row>
    <row r="77" spans="1:8" ht="15" x14ac:dyDescent="0.2">
      <c r="A77" s="60"/>
      <c r="B77" s="81"/>
      <c r="C77" s="81"/>
      <c r="D77" s="58"/>
      <c r="E77" s="58"/>
      <c r="F77" s="81"/>
      <c r="G77" s="58"/>
      <c r="H77" s="81"/>
    </row>
    <row r="78" spans="1:8" ht="15" x14ac:dyDescent="0.2">
      <c r="A78" s="60"/>
      <c r="B78" s="81"/>
      <c r="C78" s="81"/>
      <c r="D78" s="58"/>
      <c r="E78" s="58"/>
      <c r="F78" s="81"/>
      <c r="G78" s="58"/>
      <c r="H78" s="81"/>
    </row>
    <row r="79" spans="1:8" ht="15" x14ac:dyDescent="0.2">
      <c r="A79" s="60"/>
      <c r="B79" s="81"/>
      <c r="C79" s="81"/>
      <c r="D79" s="58"/>
      <c r="E79" s="58"/>
      <c r="F79" s="81"/>
      <c r="G79" s="58"/>
      <c r="H79" s="81"/>
    </row>
    <row r="80" spans="1:8" ht="15" x14ac:dyDescent="0.2">
      <c r="A80" s="60"/>
      <c r="B80" s="83"/>
      <c r="C80" s="83"/>
      <c r="D80" s="58"/>
      <c r="E80" s="58"/>
      <c r="F80" s="81"/>
      <c r="G80" s="58"/>
      <c r="H80" s="81"/>
    </row>
    <row r="81" spans="1:8" ht="15" x14ac:dyDescent="0.25">
      <c r="A81" s="60"/>
      <c r="B81" s="61"/>
      <c r="C81" s="61"/>
      <c r="D81" s="62"/>
      <c r="E81" s="62"/>
      <c r="F81" s="63"/>
      <c r="G81" s="62"/>
      <c r="H81" s="63"/>
    </row>
    <row r="82" spans="1:8" ht="15" x14ac:dyDescent="0.25">
      <c r="A82" s="84"/>
      <c r="B82" s="61"/>
      <c r="C82" s="61"/>
      <c r="D82" s="62"/>
      <c r="E82" s="62"/>
      <c r="F82" s="63"/>
      <c r="G82" s="62"/>
      <c r="H82" s="63"/>
    </row>
    <row r="83" spans="1:8" ht="15" x14ac:dyDescent="0.25">
      <c r="A83" s="60"/>
      <c r="B83" s="61"/>
      <c r="C83" s="61"/>
      <c r="D83" s="62"/>
      <c r="E83" s="62"/>
      <c r="F83" s="63"/>
      <c r="G83" s="62"/>
      <c r="H83" s="63"/>
    </row>
    <row r="84" spans="1:8" ht="15" x14ac:dyDescent="0.25">
      <c r="A84" s="60"/>
      <c r="B84" s="61"/>
      <c r="C84" s="61"/>
      <c r="D84" s="62"/>
      <c r="E84" s="62"/>
      <c r="F84" s="63"/>
      <c r="G84" s="62"/>
      <c r="H84" s="63"/>
    </row>
    <row r="85" spans="1:8" ht="15" x14ac:dyDescent="0.25">
      <c r="A85" s="60"/>
      <c r="B85" s="61"/>
      <c r="C85" s="61"/>
      <c r="D85" s="62"/>
      <c r="E85" s="62"/>
      <c r="F85" s="63"/>
      <c r="G85" s="62"/>
      <c r="H85" s="63"/>
    </row>
    <row r="86" spans="1:8" ht="15" x14ac:dyDescent="0.25">
      <c r="A86" s="60"/>
      <c r="B86" s="61"/>
      <c r="C86" s="61"/>
      <c r="D86" s="62"/>
      <c r="E86" s="62"/>
      <c r="F86" s="63"/>
      <c r="G86" s="62"/>
      <c r="H86" s="63"/>
    </row>
    <row r="87" spans="1:8" ht="15" x14ac:dyDescent="0.25">
      <c r="A87" s="60"/>
      <c r="B87" s="61"/>
      <c r="C87" s="61"/>
      <c r="D87" s="62"/>
      <c r="E87" s="62"/>
      <c r="F87" s="63"/>
      <c r="G87" s="62"/>
      <c r="H87" s="63"/>
    </row>
    <row r="88" spans="1:8" ht="15" x14ac:dyDescent="0.25">
      <c r="A88" s="60"/>
      <c r="B88" s="61"/>
      <c r="C88" s="61"/>
      <c r="D88" s="62"/>
      <c r="E88" s="62"/>
      <c r="F88" s="63"/>
      <c r="G88" s="62"/>
      <c r="H88" s="63"/>
    </row>
    <row r="89" spans="1:8" ht="15" x14ac:dyDescent="0.25">
      <c r="A89" s="60"/>
      <c r="B89" s="61"/>
      <c r="C89" s="61"/>
      <c r="D89" s="62"/>
      <c r="E89" s="62"/>
      <c r="F89" s="63"/>
      <c r="G89" s="62"/>
      <c r="H89" s="63"/>
    </row>
    <row r="90" spans="1:8" ht="15" x14ac:dyDescent="0.25">
      <c r="A90" s="60"/>
      <c r="B90" s="61"/>
      <c r="C90" s="61"/>
      <c r="D90" s="62"/>
      <c r="E90" s="62"/>
      <c r="F90" s="63"/>
      <c r="G90" s="62"/>
      <c r="H90" s="63"/>
    </row>
    <row r="91" spans="1:8" ht="15" x14ac:dyDescent="0.25">
      <c r="A91" s="60"/>
      <c r="B91" s="61"/>
      <c r="C91" s="61"/>
      <c r="D91" s="62"/>
      <c r="E91" s="62"/>
      <c r="F91" s="63"/>
      <c r="G91" s="62"/>
      <c r="H91" s="63"/>
    </row>
    <row r="92" spans="1:8" ht="15" x14ac:dyDescent="0.25">
      <c r="A92" s="60"/>
      <c r="B92" s="61"/>
      <c r="C92" s="61"/>
      <c r="D92" s="62"/>
      <c r="E92" s="62"/>
      <c r="F92" s="63"/>
      <c r="G92" s="62"/>
      <c r="H92" s="63"/>
    </row>
    <row r="93" spans="1:8" x14ac:dyDescent="0.2">
      <c r="A93" s="54"/>
    </row>
    <row r="100" ht="15.75" customHeight="1" x14ac:dyDescent="0.2"/>
    <row r="111" ht="15" customHeight="1" x14ac:dyDescent="0.2"/>
    <row r="113" ht="15" customHeight="1" x14ac:dyDescent="0.2"/>
    <row r="126" ht="15" customHeight="1" x14ac:dyDescent="0.2"/>
    <row r="138" ht="15" customHeight="1" x14ac:dyDescent="0.2"/>
    <row r="139" ht="15" customHeight="1" x14ac:dyDescent="0.2"/>
  </sheetData>
  <mergeCells count="26">
    <mergeCell ref="A71:A73"/>
    <mergeCell ref="B71:H71"/>
    <mergeCell ref="D72:F72"/>
    <mergeCell ref="G72:H72"/>
    <mergeCell ref="D34:F34"/>
    <mergeCell ref="G34:H34"/>
    <mergeCell ref="B47:C47"/>
    <mergeCell ref="D47:F47"/>
    <mergeCell ref="G47:H47"/>
    <mergeCell ref="A33:H33"/>
    <mergeCell ref="A46:H46"/>
    <mergeCell ref="B34:C34"/>
    <mergeCell ref="D22:F22"/>
    <mergeCell ref="G22:H22"/>
    <mergeCell ref="B22:C22"/>
    <mergeCell ref="A9:H9"/>
    <mergeCell ref="A21:H21"/>
    <mergeCell ref="B10:C10"/>
    <mergeCell ref="D10:F10"/>
    <mergeCell ref="G10:H10"/>
    <mergeCell ref="A7:H7"/>
    <mergeCell ref="A1:H1"/>
    <mergeCell ref="A2:H2"/>
    <mergeCell ref="A4:H4"/>
    <mergeCell ref="A5:H5"/>
    <mergeCell ref="A6:H6"/>
  </mergeCells>
  <printOptions horizontalCentered="1"/>
  <pageMargins left="0.5" right="0.5" top="0" bottom="0" header="0.3" footer="0.3"/>
  <pageSetup scale="91" fitToHeight="2" orientation="portrait" horizontalDpi="4294967295" verticalDpi="4294967295" r:id="rId1"/>
  <rowBreaks count="1" manualBreakCount="1">
    <brk id="45" max="16383" man="1"/>
  </rowBreaks>
  <ignoredErrors>
    <ignoredError sqref="C43 C56 C31 C19 C50:C5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4"/>
  <sheetViews>
    <sheetView showGridLines="0" zoomScaleNormal="100" workbookViewId="0">
      <selection activeCell="H17" sqref="H17"/>
    </sheetView>
  </sheetViews>
  <sheetFormatPr defaultColWidth="9.140625" defaultRowHeight="14.25" customHeight="1" x14ac:dyDescent="0.2"/>
  <cols>
    <col min="1" max="1" width="32" style="16" customWidth="1"/>
    <col min="2" max="6" width="13.85546875" style="1" customWidth="1"/>
    <col min="7" max="16384" width="9.140625" style="1"/>
  </cols>
  <sheetData>
    <row r="1" spans="1:6" ht="14.25" customHeight="1" x14ac:dyDescent="0.2">
      <c r="A1" s="258" t="s">
        <v>60</v>
      </c>
      <c r="B1" s="258"/>
      <c r="C1" s="258"/>
      <c r="D1" s="258"/>
      <c r="E1" s="258"/>
      <c r="F1" s="258"/>
    </row>
    <row r="2" spans="1:6" ht="14.25" customHeight="1" x14ac:dyDescent="0.2">
      <c r="A2" s="259" t="s">
        <v>80</v>
      </c>
      <c r="B2" s="259"/>
      <c r="C2" s="259"/>
      <c r="D2" s="259"/>
      <c r="E2" s="259"/>
      <c r="F2" s="259"/>
    </row>
    <row r="3" spans="1:6" ht="14.25" customHeight="1" x14ac:dyDescent="0.25">
      <c r="A3" s="211"/>
      <c r="B3" s="214"/>
      <c r="C3" s="214"/>
      <c r="D3" s="214"/>
      <c r="E3" s="214"/>
      <c r="F3" s="214"/>
    </row>
    <row r="4" spans="1:6" s="117" customFormat="1" ht="14.25" customHeight="1" x14ac:dyDescent="0.25">
      <c r="A4" s="258" t="s">
        <v>70</v>
      </c>
      <c r="B4" s="258"/>
      <c r="C4" s="258"/>
      <c r="D4" s="258"/>
      <c r="E4" s="258"/>
      <c r="F4" s="258"/>
    </row>
    <row r="5" spans="1:6" ht="14.25" customHeight="1" x14ac:dyDescent="0.25">
      <c r="A5" s="260" t="s">
        <v>71</v>
      </c>
      <c r="B5" s="260"/>
      <c r="C5" s="260"/>
      <c r="D5" s="260"/>
      <c r="E5" s="260"/>
      <c r="F5" s="260"/>
    </row>
    <row r="6" spans="1:6" ht="14.25" customHeight="1" x14ac:dyDescent="0.25">
      <c r="A6" s="260" t="s">
        <v>72</v>
      </c>
      <c r="B6" s="260"/>
      <c r="C6" s="260"/>
      <c r="D6" s="260"/>
      <c r="E6" s="260"/>
      <c r="F6" s="260"/>
    </row>
    <row r="7" spans="1:6" ht="14.25" customHeight="1" x14ac:dyDescent="0.25">
      <c r="A7" s="260" t="s">
        <v>65</v>
      </c>
      <c r="B7" s="260"/>
      <c r="C7" s="260"/>
      <c r="D7" s="260"/>
      <c r="E7" s="260"/>
      <c r="F7" s="260"/>
    </row>
    <row r="9" spans="1:6" ht="14.25" customHeight="1" x14ac:dyDescent="0.2">
      <c r="A9" s="285">
        <v>2020</v>
      </c>
      <c r="B9" s="286"/>
      <c r="C9" s="286"/>
      <c r="D9" s="286"/>
      <c r="E9" s="286"/>
      <c r="F9" s="287"/>
    </row>
    <row r="10" spans="1:6" s="170" customFormat="1" ht="14.25" customHeight="1" x14ac:dyDescent="0.25">
      <c r="A10" s="101"/>
      <c r="B10" s="95"/>
      <c r="C10" s="268" t="s">
        <v>18</v>
      </c>
      <c r="D10" s="269"/>
      <c r="E10" s="273" t="s">
        <v>19</v>
      </c>
      <c r="F10" s="269"/>
    </row>
    <row r="11" spans="1:6" ht="14.25" customHeight="1" x14ac:dyDescent="0.25">
      <c r="A11" s="100" t="s">
        <v>56</v>
      </c>
      <c r="B11" s="121" t="s">
        <v>10</v>
      </c>
      <c r="C11" s="115" t="s">
        <v>40</v>
      </c>
      <c r="D11" s="116" t="s">
        <v>3</v>
      </c>
      <c r="E11" s="114" t="s">
        <v>40</v>
      </c>
      <c r="F11" s="116" t="s">
        <v>3</v>
      </c>
    </row>
    <row r="12" spans="1:6" ht="14.25" customHeight="1" x14ac:dyDescent="0.25">
      <c r="A12" s="105"/>
      <c r="B12" s="106"/>
      <c r="C12" s="107"/>
      <c r="D12" s="108"/>
      <c r="E12" s="109"/>
      <c r="F12" s="110"/>
    </row>
    <row r="13" spans="1:6" ht="14.25" customHeight="1" x14ac:dyDescent="0.2">
      <c r="A13" s="101" t="s">
        <v>88</v>
      </c>
      <c r="B13" s="240">
        <v>480</v>
      </c>
      <c r="C13" s="230">
        <v>708856537.27999997</v>
      </c>
      <c r="D13" s="231">
        <v>950000</v>
      </c>
      <c r="E13" s="242">
        <v>18243731.219999999</v>
      </c>
      <c r="F13" s="231">
        <v>24937.5</v>
      </c>
    </row>
    <row r="14" spans="1:6" ht="14.25" customHeight="1" x14ac:dyDescent="0.2">
      <c r="A14" s="101" t="s">
        <v>52</v>
      </c>
      <c r="B14" s="241">
        <v>150</v>
      </c>
      <c r="C14" s="250">
        <v>337321176.79000002</v>
      </c>
      <c r="D14" s="233">
        <v>764026</v>
      </c>
      <c r="E14" s="243">
        <v>8588413.7200000007</v>
      </c>
      <c r="F14" s="233">
        <v>20055.685000000001</v>
      </c>
    </row>
    <row r="15" spans="1:6" ht="14.25" customHeight="1" x14ac:dyDescent="0.2">
      <c r="A15" s="101" t="s">
        <v>49</v>
      </c>
      <c r="B15" s="241">
        <v>395</v>
      </c>
      <c r="C15" s="250">
        <v>2627548413.3000002</v>
      </c>
      <c r="D15" s="233">
        <v>977934.5</v>
      </c>
      <c r="E15" s="243">
        <v>67083273.310000002</v>
      </c>
      <c r="F15" s="233">
        <v>25670.78</v>
      </c>
    </row>
    <row r="16" spans="1:6" ht="14.25" customHeight="1" x14ac:dyDescent="0.2">
      <c r="A16" s="101" t="s">
        <v>45</v>
      </c>
      <c r="B16" s="241">
        <v>823</v>
      </c>
      <c r="C16" s="250">
        <v>1806926031.7</v>
      </c>
      <c r="D16" s="233">
        <v>1450000</v>
      </c>
      <c r="E16" s="243">
        <v>46832665.32</v>
      </c>
      <c r="F16" s="233">
        <v>37800</v>
      </c>
    </row>
    <row r="17" spans="1:6" ht="14.25" customHeight="1" x14ac:dyDescent="0.2">
      <c r="A17" s="171" t="s">
        <v>46</v>
      </c>
      <c r="B17" s="247">
        <v>347</v>
      </c>
      <c r="C17" s="244">
        <v>3373347383.5</v>
      </c>
      <c r="D17" s="246">
        <v>4850000</v>
      </c>
      <c r="E17" s="245">
        <v>88351206.629999995</v>
      </c>
      <c r="F17" s="246">
        <v>127312.5</v>
      </c>
    </row>
    <row r="18" spans="1:6" ht="14.25" customHeight="1" x14ac:dyDescent="0.2">
      <c r="A18" s="101" t="s">
        <v>47</v>
      </c>
      <c r="B18" s="240">
        <v>194</v>
      </c>
      <c r="C18" s="250">
        <v>5389259322.3999996</v>
      </c>
      <c r="D18" s="233">
        <v>2137500</v>
      </c>
      <c r="E18" s="243">
        <v>141392695.63999999</v>
      </c>
      <c r="F18" s="233">
        <v>56109.375</v>
      </c>
    </row>
    <row r="19" spans="1:6" ht="14.25" customHeight="1" x14ac:dyDescent="0.2">
      <c r="A19" s="101" t="s">
        <v>48</v>
      </c>
      <c r="B19" s="240">
        <v>384</v>
      </c>
      <c r="C19" s="250">
        <v>2639629284.9000001</v>
      </c>
      <c r="D19" s="233">
        <v>1800000</v>
      </c>
      <c r="E19" s="243">
        <v>69103947.390000001</v>
      </c>
      <c r="F19" s="233">
        <v>47250</v>
      </c>
    </row>
    <row r="20" spans="1:6" ht="14.25" customHeight="1" x14ac:dyDescent="0.2">
      <c r="A20" s="101" t="s">
        <v>55</v>
      </c>
      <c r="B20" s="241">
        <v>194</v>
      </c>
      <c r="C20" s="250">
        <v>2530915773.9000001</v>
      </c>
      <c r="D20" s="233">
        <v>4225000</v>
      </c>
      <c r="E20" s="243">
        <v>64002626.149999999</v>
      </c>
      <c r="F20" s="233">
        <v>110906.25</v>
      </c>
    </row>
    <row r="21" spans="1:6" ht="14.25" customHeight="1" x14ac:dyDescent="0.2">
      <c r="A21" s="101" t="s">
        <v>53</v>
      </c>
      <c r="B21" s="240">
        <v>67</v>
      </c>
      <c r="C21" s="250">
        <v>1923948487.5999999</v>
      </c>
      <c r="D21" s="233">
        <v>6600000</v>
      </c>
      <c r="E21" s="243">
        <v>49832745.350000001</v>
      </c>
      <c r="F21" s="233">
        <v>173250</v>
      </c>
    </row>
    <row r="22" spans="1:6" ht="14.25" customHeight="1" x14ac:dyDescent="0.2">
      <c r="A22" s="101" t="s">
        <v>50</v>
      </c>
      <c r="B22" s="240">
        <v>224</v>
      </c>
      <c r="C22" s="244">
        <v>1013505004</v>
      </c>
      <c r="D22" s="233">
        <v>1600000</v>
      </c>
      <c r="E22" s="243">
        <v>26452429.199999999</v>
      </c>
      <c r="F22" s="233">
        <v>42000</v>
      </c>
    </row>
    <row r="23" spans="1:6" s="117" customFormat="1" ht="14.25" customHeight="1" x14ac:dyDescent="0.25">
      <c r="A23" s="101" t="s">
        <v>51</v>
      </c>
      <c r="B23" s="241">
        <v>357</v>
      </c>
      <c r="C23" s="250">
        <v>810150982.46000004</v>
      </c>
      <c r="D23" s="233">
        <v>379807.25</v>
      </c>
      <c r="E23" s="243">
        <v>20753824.109999999</v>
      </c>
      <c r="F23" s="233">
        <v>5700</v>
      </c>
    </row>
    <row r="24" spans="1:6" ht="14.25" customHeight="1" x14ac:dyDescent="0.2">
      <c r="A24" s="101" t="s">
        <v>54</v>
      </c>
      <c r="B24" s="241">
        <v>72</v>
      </c>
      <c r="C24" s="250">
        <v>490946752.07999998</v>
      </c>
      <c r="D24" s="233">
        <v>1272500</v>
      </c>
      <c r="E24" s="243">
        <v>12837456.460000001</v>
      </c>
      <c r="F24" s="233">
        <v>33403.125</v>
      </c>
    </row>
    <row r="25" spans="1:6" ht="14.25" customHeight="1" x14ac:dyDescent="0.2">
      <c r="A25" s="101"/>
      <c r="B25" s="102"/>
      <c r="C25" s="42"/>
      <c r="D25" s="104"/>
      <c r="E25" s="113"/>
      <c r="F25" s="104"/>
    </row>
    <row r="26" spans="1:6" ht="14.25" customHeight="1" x14ac:dyDescent="0.25">
      <c r="A26" s="100" t="s">
        <v>4</v>
      </c>
      <c r="B26" s="118">
        <f>SUM(B13:B24)</f>
        <v>3687</v>
      </c>
      <c r="C26" s="178">
        <f>SUM(C13:C24)</f>
        <v>23652355149.91</v>
      </c>
      <c r="D26" s="252">
        <v>1400000</v>
      </c>
      <c r="E26" s="178">
        <f>SUM(E13:E24)</f>
        <v>613475014.5</v>
      </c>
      <c r="F26" s="252">
        <v>36225</v>
      </c>
    </row>
    <row r="27" spans="1:6" ht="14.25" customHeight="1" x14ac:dyDescent="0.25">
      <c r="A27" s="111"/>
      <c r="B27" s="120"/>
      <c r="C27" s="120"/>
      <c r="D27" s="73"/>
      <c r="E27" s="50"/>
      <c r="F27" s="50"/>
    </row>
    <row r="28" spans="1:6" ht="14.25" customHeight="1" x14ac:dyDescent="0.2">
      <c r="A28" s="285">
        <v>2019</v>
      </c>
      <c r="B28" s="286"/>
      <c r="C28" s="286"/>
      <c r="D28" s="286"/>
      <c r="E28" s="286"/>
      <c r="F28" s="287"/>
    </row>
    <row r="29" spans="1:6" ht="14.25" customHeight="1" x14ac:dyDescent="0.25">
      <c r="A29" s="101"/>
      <c r="B29" s="95"/>
      <c r="C29" s="268" t="s">
        <v>18</v>
      </c>
      <c r="D29" s="269"/>
      <c r="E29" s="273" t="s">
        <v>19</v>
      </c>
      <c r="F29" s="269"/>
    </row>
    <row r="30" spans="1:6" ht="14.25" customHeight="1" x14ac:dyDescent="0.25">
      <c r="A30" s="100" t="s">
        <v>56</v>
      </c>
      <c r="B30" s="121" t="s">
        <v>10</v>
      </c>
      <c r="C30" s="115" t="s">
        <v>40</v>
      </c>
      <c r="D30" s="116" t="s">
        <v>3</v>
      </c>
      <c r="E30" s="114" t="s">
        <v>40</v>
      </c>
      <c r="F30" s="116" t="s">
        <v>3</v>
      </c>
    </row>
    <row r="31" spans="1:6" ht="14.25" customHeight="1" x14ac:dyDescent="0.25">
      <c r="A31" s="181"/>
      <c r="B31" s="106"/>
      <c r="C31" s="107"/>
      <c r="D31" s="108"/>
      <c r="E31" s="109"/>
      <c r="F31" s="110"/>
    </row>
    <row r="32" spans="1:6" ht="14.25" customHeight="1" x14ac:dyDescent="0.2">
      <c r="A32" s="101" t="s">
        <v>88</v>
      </c>
      <c r="B32" s="240">
        <v>640</v>
      </c>
      <c r="C32" s="230">
        <v>894619511.19000006</v>
      </c>
      <c r="D32" s="231">
        <v>962500</v>
      </c>
      <c r="E32" s="242">
        <v>23038105.989999998</v>
      </c>
      <c r="F32" s="231">
        <v>25265.625</v>
      </c>
    </row>
    <row r="33" spans="1:6" ht="14.25" customHeight="1" x14ac:dyDescent="0.2">
      <c r="A33" s="101" t="s">
        <v>52</v>
      </c>
      <c r="B33" s="241">
        <v>155</v>
      </c>
      <c r="C33" s="250">
        <v>384618257.58999997</v>
      </c>
      <c r="D33" s="233">
        <v>850000</v>
      </c>
      <c r="E33" s="243">
        <v>9925935.7899999991</v>
      </c>
      <c r="F33" s="233">
        <v>22312.5</v>
      </c>
    </row>
    <row r="34" spans="1:6" ht="14.25" customHeight="1" x14ac:dyDescent="0.2">
      <c r="A34" s="101" t="s">
        <v>49</v>
      </c>
      <c r="B34" s="241">
        <v>647</v>
      </c>
      <c r="C34" s="250">
        <v>6523676722.6000004</v>
      </c>
      <c r="D34" s="233">
        <v>1210000</v>
      </c>
      <c r="E34" s="243">
        <v>169052613.86000001</v>
      </c>
      <c r="F34" s="233">
        <v>31762.5</v>
      </c>
    </row>
    <row r="35" spans="1:6" ht="14.25" customHeight="1" x14ac:dyDescent="0.2">
      <c r="A35" s="101" t="s">
        <v>45</v>
      </c>
      <c r="B35" s="241">
        <v>1212</v>
      </c>
      <c r="C35" s="250">
        <v>2958401525.4000001</v>
      </c>
      <c r="D35" s="233">
        <v>1425000</v>
      </c>
      <c r="E35" s="243">
        <v>77306740.939999998</v>
      </c>
      <c r="F35" s="233">
        <v>37406.25</v>
      </c>
    </row>
    <row r="36" spans="1:6" ht="14.25" customHeight="1" x14ac:dyDescent="0.2">
      <c r="A36" s="101" t="s">
        <v>46</v>
      </c>
      <c r="B36" s="247">
        <v>486</v>
      </c>
      <c r="C36" s="244">
        <v>6353181763.8000002</v>
      </c>
      <c r="D36" s="246">
        <v>4898975.5</v>
      </c>
      <c r="E36" s="245">
        <v>166539015.49000001</v>
      </c>
      <c r="F36" s="246">
        <v>128598.105</v>
      </c>
    </row>
    <row r="37" spans="1:6" ht="14.25" customHeight="1" x14ac:dyDescent="0.2">
      <c r="A37" s="101" t="s">
        <v>47</v>
      </c>
      <c r="B37" s="240">
        <v>288</v>
      </c>
      <c r="C37" s="250">
        <v>12081883971</v>
      </c>
      <c r="D37" s="233">
        <v>3460544</v>
      </c>
      <c r="E37" s="243">
        <v>315336557.30000001</v>
      </c>
      <c r="F37" s="233">
        <v>89906.25</v>
      </c>
    </row>
    <row r="38" spans="1:6" ht="14.25" customHeight="1" x14ac:dyDescent="0.2">
      <c r="A38" s="101" t="s">
        <v>48</v>
      </c>
      <c r="B38" s="240">
        <v>467</v>
      </c>
      <c r="C38" s="250">
        <v>2967310399.1999998</v>
      </c>
      <c r="D38" s="233">
        <v>2050000</v>
      </c>
      <c r="E38" s="243">
        <v>76546679.829999998</v>
      </c>
      <c r="F38" s="233">
        <v>53812.5</v>
      </c>
    </row>
    <row r="39" spans="1:6" ht="14.25" customHeight="1" x14ac:dyDescent="0.2">
      <c r="A39" s="101" t="s">
        <v>55</v>
      </c>
      <c r="B39" s="241">
        <v>267</v>
      </c>
      <c r="C39" s="250">
        <v>3334895816.6999998</v>
      </c>
      <c r="D39" s="233">
        <v>3500000</v>
      </c>
      <c r="E39" s="243">
        <v>87745292.359999999</v>
      </c>
      <c r="F39" s="233">
        <v>91875</v>
      </c>
    </row>
    <row r="40" spans="1:6" ht="14.25" customHeight="1" x14ac:dyDescent="0.2">
      <c r="A40" s="101" t="s">
        <v>53</v>
      </c>
      <c r="B40" s="240">
        <v>100</v>
      </c>
      <c r="C40" s="250">
        <v>2987632913.0999999</v>
      </c>
      <c r="D40" s="233">
        <v>6525000</v>
      </c>
      <c r="E40" s="243">
        <v>78414263.989999995</v>
      </c>
      <c r="F40" s="233">
        <v>171281.25</v>
      </c>
    </row>
    <row r="41" spans="1:6" ht="14.25" customHeight="1" x14ac:dyDescent="0.2">
      <c r="A41" s="101" t="s">
        <v>50</v>
      </c>
      <c r="B41" s="240">
        <v>230</v>
      </c>
      <c r="C41" s="244">
        <v>1095996419.3</v>
      </c>
      <c r="D41" s="233">
        <v>1365000</v>
      </c>
      <c r="E41" s="243">
        <v>28585350.879999999</v>
      </c>
      <c r="F41" s="233">
        <v>35831.25</v>
      </c>
    </row>
    <row r="42" spans="1:6" ht="14.25" customHeight="1" x14ac:dyDescent="0.2">
      <c r="A42" s="101" t="s">
        <v>51</v>
      </c>
      <c r="B42" s="241">
        <v>451</v>
      </c>
      <c r="C42" s="250">
        <v>2444219296.6999998</v>
      </c>
      <c r="D42" s="233">
        <v>547227.1</v>
      </c>
      <c r="E42" s="243">
        <v>63670444.57</v>
      </c>
      <c r="F42" s="233">
        <v>14364.71</v>
      </c>
    </row>
    <row r="43" spans="1:6" ht="14.25" customHeight="1" x14ac:dyDescent="0.2">
      <c r="A43" s="101" t="s">
        <v>54</v>
      </c>
      <c r="B43" s="241">
        <v>96</v>
      </c>
      <c r="C43" s="250">
        <v>1037883609.6</v>
      </c>
      <c r="D43" s="233">
        <v>1165000</v>
      </c>
      <c r="E43" s="243">
        <v>27164664.41</v>
      </c>
      <c r="F43" s="233">
        <v>30581.25</v>
      </c>
    </row>
    <row r="44" spans="1:6" ht="14.25" customHeight="1" x14ac:dyDescent="0.2">
      <c r="A44" s="56"/>
      <c r="B44" s="102"/>
      <c r="C44" s="175"/>
      <c r="D44" s="104"/>
      <c r="E44" s="113"/>
      <c r="F44" s="104"/>
    </row>
    <row r="45" spans="1:6" ht="14.25" customHeight="1" x14ac:dyDescent="0.25">
      <c r="A45" s="112" t="s">
        <v>4</v>
      </c>
      <c r="B45" s="118">
        <f>SUM(B32:B43)</f>
        <v>5039</v>
      </c>
      <c r="C45" s="178">
        <f>SUM(C32:C43)</f>
        <v>43064320206.18</v>
      </c>
      <c r="D45" s="252">
        <v>1500000</v>
      </c>
      <c r="E45" s="119">
        <f>SUM(E32:E43)</f>
        <v>1123325665.4100003</v>
      </c>
      <c r="F45" s="252">
        <v>39375</v>
      </c>
    </row>
    <row r="46" spans="1:6" ht="14.25" customHeight="1" x14ac:dyDescent="0.2">
      <c r="D46" s="99"/>
    </row>
    <row r="47" spans="1:6" ht="14.25" customHeight="1" x14ac:dyDescent="0.2">
      <c r="A47" s="282" t="s">
        <v>57</v>
      </c>
      <c r="B47" s="283"/>
      <c r="C47" s="283"/>
      <c r="D47" s="283"/>
      <c r="E47" s="283"/>
      <c r="F47" s="284"/>
    </row>
    <row r="48" spans="1:6" ht="14.25" customHeight="1" x14ac:dyDescent="0.25">
      <c r="A48" s="123"/>
      <c r="B48" s="124"/>
      <c r="C48" s="279" t="s">
        <v>18</v>
      </c>
      <c r="D48" s="280"/>
      <c r="E48" s="281" t="s">
        <v>19</v>
      </c>
      <c r="F48" s="280"/>
    </row>
    <row r="49" spans="1:6" ht="14.25" customHeight="1" x14ac:dyDescent="0.25">
      <c r="A49" s="100" t="s">
        <v>56</v>
      </c>
      <c r="B49" s="125" t="s">
        <v>10</v>
      </c>
      <c r="C49" s="126" t="s">
        <v>40</v>
      </c>
      <c r="D49" s="127" t="s">
        <v>3</v>
      </c>
      <c r="E49" s="128" t="s">
        <v>40</v>
      </c>
      <c r="F49" s="127" t="s">
        <v>3</v>
      </c>
    </row>
    <row r="50" spans="1:6" ht="14.25" customHeight="1" x14ac:dyDescent="0.25">
      <c r="A50" s="129"/>
      <c r="B50" s="130"/>
      <c r="C50" s="131"/>
      <c r="D50" s="132"/>
      <c r="E50" s="133"/>
      <c r="F50" s="134"/>
    </row>
    <row r="51" spans="1:6" ht="14.25" customHeight="1" x14ac:dyDescent="0.2">
      <c r="A51" s="101" t="s">
        <v>88</v>
      </c>
      <c r="B51" s="122">
        <f>B13/B32-1</f>
        <v>-0.25</v>
      </c>
      <c r="C51" s="68">
        <f>C13/C32-1</f>
        <v>-0.20764467081978</v>
      </c>
      <c r="D51" s="41">
        <f>D13/D32-1</f>
        <v>-1.2987012987012991E-2</v>
      </c>
      <c r="E51" s="136">
        <f>E13/E32-1</f>
        <v>-0.20810629016469773</v>
      </c>
      <c r="F51" s="41">
        <f>F13/F32-1</f>
        <v>-1.2987012987012991E-2</v>
      </c>
    </row>
    <row r="52" spans="1:6" ht="14.25" customHeight="1" x14ac:dyDescent="0.2">
      <c r="A52" s="101" t="s">
        <v>52</v>
      </c>
      <c r="B52" s="122">
        <f t="shared" ref="B52:D54" si="0">B14/B33-1</f>
        <v>-3.2258064516129004E-2</v>
      </c>
      <c r="C52" s="68">
        <f t="shared" si="0"/>
        <v>-0.12297149151566866</v>
      </c>
      <c r="D52" s="41">
        <f t="shared" si="0"/>
        <v>-0.1011458823529412</v>
      </c>
      <c r="E52" s="136">
        <f t="shared" ref="E52:E59" si="1">E14/E33-1</f>
        <v>-0.13475022388795832</v>
      </c>
      <c r="F52" s="41">
        <f t="shared" ref="F52:F62" si="2">F14/F33-1</f>
        <v>-0.10114577030812322</v>
      </c>
    </row>
    <row r="53" spans="1:6" ht="14.25" customHeight="1" x14ac:dyDescent="0.2">
      <c r="A53" s="101" t="s">
        <v>49</v>
      </c>
      <c r="B53" s="122">
        <f t="shared" si="0"/>
        <v>-0.38948995363214833</v>
      </c>
      <c r="C53" s="68">
        <f t="shared" si="0"/>
        <v>-0.59722890556526609</v>
      </c>
      <c r="D53" s="41">
        <f t="shared" si="0"/>
        <v>-0.19178966942148756</v>
      </c>
      <c r="E53" s="136">
        <f t="shared" si="1"/>
        <v>-0.6031810938720259</v>
      </c>
      <c r="F53" s="41">
        <f t="shared" si="2"/>
        <v>-0.19178968909878003</v>
      </c>
    </row>
    <row r="54" spans="1:6" ht="14.25" customHeight="1" x14ac:dyDescent="0.2">
      <c r="A54" s="101" t="s">
        <v>45</v>
      </c>
      <c r="B54" s="135">
        <f t="shared" si="0"/>
        <v>-0.32095709570957098</v>
      </c>
      <c r="C54" s="179">
        <f t="shared" si="0"/>
        <v>-0.38922218090200289</v>
      </c>
      <c r="D54" s="174">
        <f t="shared" si="0"/>
        <v>1.7543859649122862E-2</v>
      </c>
      <c r="E54" s="136">
        <f t="shared" si="1"/>
        <v>-0.39419687403006431</v>
      </c>
      <c r="F54" s="174">
        <f t="shared" si="2"/>
        <v>1.0526315789473717E-2</v>
      </c>
    </row>
    <row r="55" spans="1:6" ht="14.25" customHeight="1" x14ac:dyDescent="0.2">
      <c r="A55" s="101" t="s">
        <v>46</v>
      </c>
      <c r="B55" s="135">
        <f t="shared" ref="B55:D57" si="3">B17/B36-1</f>
        <v>-0.28600823045267487</v>
      </c>
      <c r="C55" s="179">
        <f t="shared" si="3"/>
        <v>-0.46903024202438137</v>
      </c>
      <c r="D55" s="174">
        <f t="shared" si="3"/>
        <v>-9.9970902079424828E-3</v>
      </c>
      <c r="E55" s="136">
        <f t="shared" si="1"/>
        <v>-0.46948643613601082</v>
      </c>
      <c r="F55" s="174">
        <f t="shared" si="2"/>
        <v>-9.9970757733949256E-3</v>
      </c>
    </row>
    <row r="56" spans="1:6" ht="14.25" customHeight="1" x14ac:dyDescent="0.2">
      <c r="A56" s="101" t="s">
        <v>47</v>
      </c>
      <c r="B56" s="135">
        <f t="shared" si="3"/>
        <v>-0.32638888888888884</v>
      </c>
      <c r="C56" s="179">
        <f t="shared" si="3"/>
        <v>-0.55393882813841167</v>
      </c>
      <c r="D56" s="174">
        <f t="shared" si="3"/>
        <v>-0.38232254813116084</v>
      </c>
      <c r="E56" s="136">
        <f t="shared" si="1"/>
        <v>-0.5516133719139833</v>
      </c>
      <c r="F56" s="174">
        <f t="shared" si="2"/>
        <v>-0.37591240875912413</v>
      </c>
    </row>
    <row r="57" spans="1:6" ht="14.25" customHeight="1" x14ac:dyDescent="0.2">
      <c r="A57" s="101" t="s">
        <v>48</v>
      </c>
      <c r="B57" s="135">
        <f t="shared" si="3"/>
        <v>-0.17773019271948609</v>
      </c>
      <c r="C57" s="179">
        <f t="shared" si="3"/>
        <v>-0.11043034607648194</v>
      </c>
      <c r="D57" s="174">
        <f t="shared" si="3"/>
        <v>-0.12195121951219512</v>
      </c>
      <c r="E57" s="136">
        <f t="shared" si="1"/>
        <v>-9.7231290194810804E-2</v>
      </c>
      <c r="F57" s="174">
        <f t="shared" si="2"/>
        <v>-0.12195121951219512</v>
      </c>
    </row>
    <row r="58" spans="1:6" ht="14.25" customHeight="1" x14ac:dyDescent="0.2">
      <c r="A58" s="101" t="s">
        <v>55</v>
      </c>
      <c r="B58" s="135">
        <f t="shared" ref="B58:C60" si="4">B20/B39-1</f>
        <v>-0.27340823970037453</v>
      </c>
      <c r="C58" s="179">
        <f t="shared" si="4"/>
        <v>-0.2410810073208125</v>
      </c>
      <c r="D58" s="174">
        <f>D20/D39-1</f>
        <v>0.20714285714285707</v>
      </c>
      <c r="E58" s="136">
        <f t="shared" si="1"/>
        <v>-0.27058621119625392</v>
      </c>
      <c r="F58" s="174">
        <f t="shared" si="2"/>
        <v>0.20714285714285707</v>
      </c>
    </row>
    <row r="59" spans="1:6" ht="14.25" customHeight="1" x14ac:dyDescent="0.2">
      <c r="A59" s="101" t="s">
        <v>53</v>
      </c>
      <c r="B59" s="135">
        <f t="shared" si="4"/>
        <v>-0.32999999999999996</v>
      </c>
      <c r="C59" s="179">
        <f t="shared" si="4"/>
        <v>-0.35602915633845711</v>
      </c>
      <c r="D59" s="174">
        <f>D21/D40-1</f>
        <v>1.1494252873563315E-2</v>
      </c>
      <c r="E59" s="136">
        <f t="shared" si="1"/>
        <v>-0.36449387121257604</v>
      </c>
      <c r="F59" s="174">
        <f t="shared" si="2"/>
        <v>1.1494252873563315E-2</v>
      </c>
    </row>
    <row r="60" spans="1:6" ht="14.25" customHeight="1" x14ac:dyDescent="0.2">
      <c r="A60" s="101" t="s">
        <v>50</v>
      </c>
      <c r="B60" s="135">
        <f t="shared" si="4"/>
        <v>-2.6086956521739091E-2</v>
      </c>
      <c r="C60" s="68">
        <f t="shared" si="4"/>
        <v>-7.5266135771398068E-2</v>
      </c>
      <c r="D60" s="41">
        <f>D22/D41-1</f>
        <v>0.17216117216117222</v>
      </c>
      <c r="E60" s="136">
        <f>E22/E41-1</f>
        <v>-7.4615899904601712E-2</v>
      </c>
      <c r="F60" s="41">
        <f t="shared" si="2"/>
        <v>0.17216117216117222</v>
      </c>
    </row>
    <row r="61" spans="1:6" ht="14.25" customHeight="1" x14ac:dyDescent="0.2">
      <c r="A61" s="101" t="s">
        <v>51</v>
      </c>
      <c r="B61" s="135">
        <f>B23/B42-1</f>
        <v>-0.20842572062084253</v>
      </c>
      <c r="C61" s="68">
        <f>C23/C42-1</f>
        <v>-0.66854406903922059</v>
      </c>
      <c r="D61" s="41">
        <f>D23/D42-1</f>
        <v>-0.3059421764748127</v>
      </c>
      <c r="E61" s="136">
        <f>E23/E42-1</f>
        <v>-0.67404304697161321</v>
      </c>
      <c r="F61" s="41">
        <f t="shared" si="2"/>
        <v>-0.60319421693859465</v>
      </c>
    </row>
    <row r="62" spans="1:6" ht="14.25" customHeight="1" x14ac:dyDescent="0.2">
      <c r="A62" s="101" t="s">
        <v>54</v>
      </c>
      <c r="B62" s="122">
        <f>B24/B43-1</f>
        <v>-0.25</v>
      </c>
      <c r="C62" s="68">
        <f>C24/C43-1</f>
        <v>-0.52697321015676246</v>
      </c>
      <c r="D62" s="41">
        <f>D24/D43-1</f>
        <v>9.227467811158796E-2</v>
      </c>
      <c r="E62" s="136">
        <f>E24/E43-1</f>
        <v>-0.52742076006379057</v>
      </c>
      <c r="F62" s="41">
        <f t="shared" si="2"/>
        <v>9.227467811158796E-2</v>
      </c>
    </row>
    <row r="63" spans="1:6" ht="14.25" customHeight="1" x14ac:dyDescent="0.2">
      <c r="A63" s="135"/>
      <c r="B63" s="122"/>
      <c r="C63" s="68"/>
      <c r="D63" s="103"/>
      <c r="E63" s="136"/>
      <c r="F63" s="103"/>
    </row>
    <row r="64" spans="1:6" ht="14.25" customHeight="1" x14ac:dyDescent="0.25">
      <c r="A64" s="137" t="s">
        <v>4</v>
      </c>
      <c r="B64" s="138">
        <f>B26/B45-1</f>
        <v>-0.26830720381027984</v>
      </c>
      <c r="C64" s="202">
        <f>C26/C45-1</f>
        <v>-0.45076678241595147</v>
      </c>
      <c r="D64" s="70">
        <f>D26/D45-1</f>
        <v>-6.6666666666666652E-2</v>
      </c>
      <c r="E64" s="201">
        <f>E26/E45-1</f>
        <v>-0.45387608118426725</v>
      </c>
      <c r="F64" s="70">
        <f>F26/F45-1</f>
        <v>-7.999999999999996E-2</v>
      </c>
    </row>
  </sheetData>
  <mergeCells count="15">
    <mergeCell ref="A7:F7"/>
    <mergeCell ref="C48:D48"/>
    <mergeCell ref="E48:F48"/>
    <mergeCell ref="E29:F29"/>
    <mergeCell ref="A47:F47"/>
    <mergeCell ref="A9:F9"/>
    <mergeCell ref="C10:D10"/>
    <mergeCell ref="E10:F10"/>
    <mergeCell ref="A28:F28"/>
    <mergeCell ref="C29:D29"/>
    <mergeCell ref="A1:F1"/>
    <mergeCell ref="A2:F2"/>
    <mergeCell ref="A4:F4"/>
    <mergeCell ref="A5:F5"/>
    <mergeCell ref="A6:F6"/>
  </mergeCells>
  <printOptions horizontalCentered="1"/>
  <pageMargins left="0.7" right="0.7" top="0.75" bottom="0.75" header="0.3" footer="0.3"/>
  <pageSetup scale="78" orientation="portrait" horizontalDpi="4294967295" verticalDpi="4294967295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1"/>
  <sheetViews>
    <sheetView showGridLines="0" zoomScaleNormal="100" workbookViewId="0">
      <selection activeCell="F68" sqref="F68"/>
    </sheetView>
  </sheetViews>
  <sheetFormatPr defaultColWidth="9.140625" defaultRowHeight="14.25" x14ac:dyDescent="0.2"/>
  <cols>
    <col min="1" max="1" width="10.5703125" style="55" customWidth="1"/>
    <col min="2" max="2" width="17.7109375" style="16" customWidth="1"/>
    <col min="3" max="3" width="18.28515625" style="16" customWidth="1"/>
    <col min="4" max="4" width="16.7109375" style="16" customWidth="1"/>
    <col min="5" max="5" width="18.28515625" style="16" customWidth="1"/>
    <col min="6" max="6" width="16.7109375" style="16" customWidth="1"/>
    <col min="7" max="16384" width="9.140625" style="16"/>
  </cols>
  <sheetData>
    <row r="1" spans="1:6" ht="15.75" x14ac:dyDescent="0.25">
      <c r="A1" s="289" t="s">
        <v>60</v>
      </c>
      <c r="B1" s="289"/>
      <c r="C1" s="289"/>
      <c r="D1" s="289"/>
      <c r="E1" s="289"/>
      <c r="F1" s="289"/>
    </row>
    <row r="2" spans="1:6" s="185" customFormat="1" ht="15.75" x14ac:dyDescent="0.25">
      <c r="A2" s="216"/>
      <c r="B2" s="217"/>
      <c r="C2" s="217"/>
      <c r="D2" s="217"/>
      <c r="E2" s="217"/>
      <c r="F2" s="217"/>
    </row>
    <row r="3" spans="1:6" s="185" customFormat="1" ht="15.75" x14ac:dyDescent="0.25">
      <c r="A3" s="289" t="s">
        <v>73</v>
      </c>
      <c r="B3" s="289"/>
      <c r="C3" s="289"/>
      <c r="D3" s="289"/>
      <c r="E3" s="289"/>
      <c r="F3" s="289"/>
    </row>
    <row r="4" spans="1:6" ht="15.75" x14ac:dyDescent="0.25">
      <c r="A4" s="289" t="s">
        <v>74</v>
      </c>
      <c r="B4" s="289"/>
      <c r="C4" s="289"/>
      <c r="D4" s="289"/>
      <c r="E4" s="289"/>
      <c r="F4" s="289"/>
    </row>
    <row r="5" spans="1:6" s="185" customFormat="1" ht="15.75" x14ac:dyDescent="0.25">
      <c r="A5" s="288" t="s">
        <v>87</v>
      </c>
      <c r="B5" s="288"/>
      <c r="C5" s="288"/>
      <c r="D5" s="288"/>
      <c r="E5" s="288"/>
      <c r="F5" s="288"/>
    </row>
    <row r="7" spans="1:6" ht="14.45" customHeight="1" x14ac:dyDescent="0.25">
      <c r="A7" s="292" t="s">
        <v>44</v>
      </c>
      <c r="B7" s="293"/>
      <c r="C7" s="293"/>
      <c r="D7" s="293"/>
      <c r="E7" s="293"/>
      <c r="F7" s="294"/>
    </row>
    <row r="8" spans="1:6" ht="15" x14ac:dyDescent="0.25">
      <c r="A8" s="13"/>
      <c r="B8" s="85"/>
      <c r="C8" s="290" t="s">
        <v>18</v>
      </c>
      <c r="D8" s="291"/>
      <c r="E8" s="290" t="s">
        <v>19</v>
      </c>
      <c r="F8" s="291"/>
    </row>
    <row r="9" spans="1:6" ht="15" x14ac:dyDescent="0.25">
      <c r="A9" s="86" t="s">
        <v>29</v>
      </c>
      <c r="B9" s="87" t="s">
        <v>10</v>
      </c>
      <c r="C9" s="88" t="s">
        <v>85</v>
      </c>
      <c r="D9" s="89" t="s">
        <v>3</v>
      </c>
      <c r="E9" s="88" t="s">
        <v>85</v>
      </c>
      <c r="F9" s="89" t="s">
        <v>3</v>
      </c>
    </row>
    <row r="10" spans="1:6" hidden="1" x14ac:dyDescent="0.2">
      <c r="A10" s="13">
        <v>2005</v>
      </c>
      <c r="B10" s="14">
        <v>77648</v>
      </c>
      <c r="C10" s="90">
        <v>43756580363</v>
      </c>
      <c r="D10" s="91">
        <v>440000</v>
      </c>
      <c r="E10" s="90">
        <v>561165394</v>
      </c>
      <c r="F10" s="91">
        <v>4400</v>
      </c>
    </row>
    <row r="11" spans="1:6" s="227" customFormat="1" x14ac:dyDescent="0.2">
      <c r="A11" s="225"/>
      <c r="B11" s="183"/>
      <c r="C11" s="90"/>
      <c r="D11" s="91"/>
      <c r="E11" s="90"/>
      <c r="F11" s="91"/>
    </row>
    <row r="12" spans="1:6" ht="13.9" customHeight="1" x14ac:dyDescent="0.2">
      <c r="A12" s="13">
        <v>2011</v>
      </c>
      <c r="B12" s="14">
        <v>42200</v>
      </c>
      <c r="C12" s="90">
        <v>29698596695</v>
      </c>
      <c r="D12" s="91">
        <v>450000</v>
      </c>
      <c r="E12" s="90">
        <v>393370182</v>
      </c>
      <c r="F12" s="91">
        <v>4500</v>
      </c>
    </row>
    <row r="13" spans="1:6" ht="13.9" customHeight="1" x14ac:dyDescent="0.2">
      <c r="A13" s="13">
        <v>2012</v>
      </c>
      <c r="B13" s="14">
        <v>44801</v>
      </c>
      <c r="C13" s="92">
        <v>34287446718</v>
      </c>
      <c r="D13" s="15">
        <v>463220</v>
      </c>
      <c r="E13" s="92">
        <v>458024920</v>
      </c>
      <c r="F13" s="15">
        <v>4650</v>
      </c>
    </row>
    <row r="14" spans="1:6" ht="13.9" customHeight="1" x14ac:dyDescent="0.2">
      <c r="A14" s="13">
        <v>2013</v>
      </c>
      <c r="B14" s="14">
        <v>51316</v>
      </c>
      <c r="C14" s="92">
        <v>39269927098</v>
      </c>
      <c r="D14" s="15">
        <v>480000</v>
      </c>
      <c r="E14" s="92">
        <v>525861172</v>
      </c>
      <c r="F14" s="15">
        <v>4800</v>
      </c>
    </row>
    <row r="15" spans="1:6" ht="13.9" customHeight="1" x14ac:dyDescent="0.2">
      <c r="A15" s="13">
        <v>2014</v>
      </c>
      <c r="B15" s="14">
        <v>50240</v>
      </c>
      <c r="C15" s="92">
        <v>42934290636</v>
      </c>
      <c r="D15" s="15">
        <v>500000</v>
      </c>
      <c r="E15" s="92">
        <v>579296150</v>
      </c>
      <c r="F15" s="15">
        <v>5000</v>
      </c>
    </row>
    <row r="16" spans="1:6" ht="13.9" customHeight="1" x14ac:dyDescent="0.2">
      <c r="A16" s="13">
        <v>2015</v>
      </c>
      <c r="B16" s="14">
        <v>52263</v>
      </c>
      <c r="C16" s="92">
        <v>47586437043</v>
      </c>
      <c r="D16" s="15">
        <v>542524.4</v>
      </c>
      <c r="E16" s="92">
        <v>639200988.27999997</v>
      </c>
      <c r="F16" s="15">
        <v>7695</v>
      </c>
    </row>
    <row r="17" spans="1:6" ht="13.9" customHeight="1" x14ac:dyDescent="0.2">
      <c r="A17" s="182">
        <v>2016</v>
      </c>
      <c r="B17" s="183">
        <v>52615</v>
      </c>
      <c r="C17" s="187">
        <v>50468732269</v>
      </c>
      <c r="D17" s="184">
        <v>570000</v>
      </c>
      <c r="E17" s="187">
        <v>688488176.47000003</v>
      </c>
      <c r="F17" s="184">
        <v>8122.5</v>
      </c>
    </row>
    <row r="18" spans="1:6" s="185" customFormat="1" ht="13.9" customHeight="1" x14ac:dyDescent="0.2">
      <c r="A18" s="182">
        <v>2017</v>
      </c>
      <c r="B18" s="221">
        <v>55448</v>
      </c>
      <c r="C18" s="187">
        <v>55037085725</v>
      </c>
      <c r="D18" s="184">
        <v>620000</v>
      </c>
      <c r="E18" s="187">
        <v>755099179.13999999</v>
      </c>
      <c r="F18" s="184">
        <v>8821.74</v>
      </c>
    </row>
    <row r="19" spans="1:6" s="227" customFormat="1" ht="13.9" customHeight="1" x14ac:dyDescent="0.2">
      <c r="A19" s="225">
        <v>2018</v>
      </c>
      <c r="B19" s="248">
        <v>50992</v>
      </c>
      <c r="C19" s="239">
        <v>50117073307</v>
      </c>
      <c r="D19" s="226">
        <v>640000</v>
      </c>
      <c r="E19" s="239">
        <v>689211401.38</v>
      </c>
      <c r="F19" s="226">
        <v>9120</v>
      </c>
    </row>
    <row r="20" spans="1:6" s="227" customFormat="1" ht="13.9" customHeight="1" x14ac:dyDescent="0.2">
      <c r="A20" s="225">
        <v>2019</v>
      </c>
      <c r="B20" s="248">
        <v>48522</v>
      </c>
      <c r="C20" s="239">
        <v>49682204170</v>
      </c>
      <c r="D20" s="226">
        <v>656768.84</v>
      </c>
      <c r="E20" s="239">
        <v>685270156.71000004</v>
      </c>
      <c r="F20" s="226">
        <v>9335.18</v>
      </c>
    </row>
    <row r="21" spans="1:6" s="185" customFormat="1" ht="13.9" customHeight="1" x14ac:dyDescent="0.2">
      <c r="A21" s="188">
        <v>2020</v>
      </c>
      <c r="B21" s="191">
        <f>'1. by Transaction Type'!B11</f>
        <v>37414</v>
      </c>
      <c r="C21" s="189">
        <f>'1. by Transaction Type'!C11</f>
        <v>37330250301.639999</v>
      </c>
      <c r="D21" s="190">
        <f>'1. by Transaction Type'!D11</f>
        <v>679000</v>
      </c>
      <c r="E21" s="189">
        <f>'1. by Transaction Type'!E11</f>
        <v>514843200.06999999</v>
      </c>
      <c r="F21" s="190">
        <f>'1. by Transaction Type'!F11</f>
        <v>9618.75</v>
      </c>
    </row>
    <row r="23" spans="1:6" ht="14.45" customHeight="1" x14ac:dyDescent="0.25">
      <c r="A23" s="292" t="s">
        <v>42</v>
      </c>
      <c r="B23" s="293"/>
      <c r="C23" s="293"/>
      <c r="D23" s="293"/>
      <c r="E23" s="293"/>
      <c r="F23" s="294"/>
    </row>
    <row r="24" spans="1:6" ht="15" x14ac:dyDescent="0.25">
      <c r="A24" s="93"/>
      <c r="B24" s="85"/>
      <c r="C24" s="290" t="s">
        <v>18</v>
      </c>
      <c r="D24" s="291"/>
      <c r="E24" s="290" t="s">
        <v>19</v>
      </c>
      <c r="F24" s="291"/>
    </row>
    <row r="25" spans="1:6" ht="15" customHeight="1" x14ac:dyDescent="0.25">
      <c r="A25" s="86" t="s">
        <v>29</v>
      </c>
      <c r="B25" s="87" t="s">
        <v>10</v>
      </c>
      <c r="C25" s="88" t="s">
        <v>85</v>
      </c>
      <c r="D25" s="89" t="s">
        <v>3</v>
      </c>
      <c r="E25" s="88" t="s">
        <v>85</v>
      </c>
      <c r="F25" s="89" t="s">
        <v>3</v>
      </c>
    </row>
    <row r="26" spans="1:6" hidden="1" x14ac:dyDescent="0.2">
      <c r="A26" s="13">
        <v>2005</v>
      </c>
      <c r="B26" s="14">
        <v>11367</v>
      </c>
      <c r="C26" s="90">
        <v>41169470729</v>
      </c>
      <c r="D26" s="91">
        <v>630000</v>
      </c>
      <c r="E26" s="90">
        <v>1069010675.9</v>
      </c>
      <c r="F26" s="91">
        <v>16537.5</v>
      </c>
    </row>
    <row r="27" spans="1:6" s="227" customFormat="1" x14ac:dyDescent="0.2">
      <c r="A27" s="225"/>
      <c r="B27" s="183"/>
      <c r="C27" s="90"/>
      <c r="D27" s="91"/>
      <c r="E27" s="90"/>
      <c r="F27" s="91"/>
    </row>
    <row r="28" spans="1:6" x14ac:dyDescent="0.2">
      <c r="A28" s="13">
        <v>2011</v>
      </c>
      <c r="B28" s="14">
        <v>4900</v>
      </c>
      <c r="C28" s="90">
        <v>28996264500</v>
      </c>
      <c r="D28" s="91">
        <v>830000</v>
      </c>
      <c r="E28" s="90">
        <v>740382870.57000005</v>
      </c>
      <c r="F28" s="91">
        <v>21787.5</v>
      </c>
    </row>
    <row r="29" spans="1:6" x14ac:dyDescent="0.2">
      <c r="A29" s="13">
        <v>2012</v>
      </c>
      <c r="B29" s="14">
        <v>6724</v>
      </c>
      <c r="C29" s="92">
        <v>39885438839</v>
      </c>
      <c r="D29" s="15">
        <v>941000</v>
      </c>
      <c r="E29" s="92">
        <v>1033625689.9</v>
      </c>
      <c r="F29" s="15">
        <v>24734.064999999999</v>
      </c>
    </row>
    <row r="30" spans="1:6" x14ac:dyDescent="0.2">
      <c r="A30" s="13">
        <v>2013</v>
      </c>
      <c r="B30" s="14">
        <v>7095</v>
      </c>
      <c r="C30" s="92">
        <v>43309465524</v>
      </c>
      <c r="D30" s="15">
        <v>999000</v>
      </c>
      <c r="E30" s="92">
        <v>1130256780.7</v>
      </c>
      <c r="F30" s="15">
        <v>26223.75</v>
      </c>
    </row>
    <row r="31" spans="1:6" x14ac:dyDescent="0.2">
      <c r="A31" s="13">
        <v>2014</v>
      </c>
      <c r="B31" s="14">
        <v>8139</v>
      </c>
      <c r="C31" s="92">
        <v>61141512862</v>
      </c>
      <c r="D31" s="15">
        <v>1075000</v>
      </c>
      <c r="E31" s="92">
        <v>1578430911.2</v>
      </c>
      <c r="F31" s="15">
        <v>28218.75</v>
      </c>
    </row>
    <row r="32" spans="1:6" x14ac:dyDescent="0.2">
      <c r="A32" s="13">
        <v>2015</v>
      </c>
      <c r="B32" s="14">
        <v>9824</v>
      </c>
      <c r="C32" s="92">
        <v>74701948952</v>
      </c>
      <c r="D32" s="15">
        <v>899858.67</v>
      </c>
      <c r="E32" s="92">
        <v>1948624532.3</v>
      </c>
      <c r="F32" s="15">
        <v>23470.78</v>
      </c>
    </row>
    <row r="33" spans="1:6" x14ac:dyDescent="0.2">
      <c r="A33" s="182">
        <v>2016</v>
      </c>
      <c r="B33" s="183">
        <v>7840</v>
      </c>
      <c r="C33" s="187">
        <v>53647830074</v>
      </c>
      <c r="D33" s="184">
        <v>1015062.52</v>
      </c>
      <c r="E33" s="187">
        <v>1402007132.0999999</v>
      </c>
      <c r="F33" s="184">
        <v>26616.09</v>
      </c>
    </row>
    <row r="34" spans="1:6" s="185" customFormat="1" x14ac:dyDescent="0.2">
      <c r="A34" s="182">
        <v>2017</v>
      </c>
      <c r="B34" s="221">
        <v>8479</v>
      </c>
      <c r="C34" s="187">
        <v>35307719935</v>
      </c>
      <c r="D34" s="184">
        <v>635000</v>
      </c>
      <c r="E34" s="187">
        <v>918236901.40999997</v>
      </c>
      <c r="F34" s="184">
        <v>16668.75</v>
      </c>
    </row>
    <row r="35" spans="1:6" s="227" customFormat="1" x14ac:dyDescent="0.2">
      <c r="A35" s="225">
        <v>2018</v>
      </c>
      <c r="B35" s="248">
        <v>7701</v>
      </c>
      <c r="C35" s="239">
        <v>53207659397</v>
      </c>
      <c r="D35" s="226">
        <v>920000</v>
      </c>
      <c r="E35" s="239">
        <v>1387675209.0999999</v>
      </c>
      <c r="F35" s="226">
        <v>24150</v>
      </c>
    </row>
    <row r="36" spans="1:6" s="227" customFormat="1" x14ac:dyDescent="0.2">
      <c r="A36" s="225">
        <v>2019</v>
      </c>
      <c r="B36" s="248">
        <v>6442</v>
      </c>
      <c r="C36" s="239">
        <v>43185674366</v>
      </c>
      <c r="D36" s="226">
        <v>990000</v>
      </c>
      <c r="E36" s="239">
        <v>1125135070.4000001</v>
      </c>
      <c r="F36" s="226">
        <v>25987.5</v>
      </c>
    </row>
    <row r="37" spans="1:6" s="185" customFormat="1" x14ac:dyDescent="0.2">
      <c r="A37" s="188">
        <v>2020</v>
      </c>
      <c r="B37" s="191">
        <f>'1. by Transaction Type'!B12</f>
        <v>3981</v>
      </c>
      <c r="C37" s="189">
        <f>'1. by Transaction Type'!C12</f>
        <v>23677430471.57</v>
      </c>
      <c r="D37" s="190">
        <f>'1. by Transaction Type'!D12</f>
        <v>1220000</v>
      </c>
      <c r="E37" s="189">
        <f>'1. by Transaction Type'!E12</f>
        <v>613832337.91999996</v>
      </c>
      <c r="F37" s="190">
        <f>'1. by Transaction Type'!F12</f>
        <v>31500</v>
      </c>
    </row>
    <row r="39" spans="1:6" ht="14.45" customHeight="1" x14ac:dyDescent="0.25">
      <c r="A39" s="292" t="s">
        <v>43</v>
      </c>
      <c r="B39" s="293"/>
      <c r="C39" s="293"/>
      <c r="D39" s="293"/>
      <c r="E39" s="293"/>
      <c r="F39" s="294"/>
    </row>
    <row r="40" spans="1:6" ht="15" x14ac:dyDescent="0.25">
      <c r="A40" s="93"/>
      <c r="B40" s="85"/>
      <c r="C40" s="290" t="s">
        <v>18</v>
      </c>
      <c r="D40" s="291"/>
      <c r="E40" s="290" t="s">
        <v>19</v>
      </c>
      <c r="F40" s="291"/>
    </row>
    <row r="41" spans="1:6" ht="15" x14ac:dyDescent="0.25">
      <c r="A41" s="86" t="s">
        <v>29</v>
      </c>
      <c r="B41" s="87" t="s">
        <v>10</v>
      </c>
      <c r="C41" s="88" t="s">
        <v>85</v>
      </c>
      <c r="D41" s="89" t="s">
        <v>3</v>
      </c>
      <c r="E41" s="88" t="s">
        <v>85</v>
      </c>
      <c r="F41" s="89" t="s">
        <v>3</v>
      </c>
    </row>
    <row r="42" spans="1:6" hidden="1" x14ac:dyDescent="0.2">
      <c r="A42" s="13">
        <v>2005</v>
      </c>
      <c r="B42" s="14">
        <v>89015</v>
      </c>
      <c r="C42" s="90">
        <v>84926051092</v>
      </c>
      <c r="D42" s="91">
        <v>450000</v>
      </c>
      <c r="E42" s="90">
        <v>1630176070</v>
      </c>
      <c r="F42" s="91">
        <v>4600</v>
      </c>
    </row>
    <row r="43" spans="1:6" s="227" customFormat="1" x14ac:dyDescent="0.2">
      <c r="A43" s="225"/>
      <c r="B43" s="183"/>
      <c r="C43" s="90"/>
      <c r="D43" s="91"/>
      <c r="E43" s="90"/>
      <c r="F43" s="91"/>
    </row>
    <row r="44" spans="1:6" x14ac:dyDescent="0.2">
      <c r="A44" s="13">
        <v>2011</v>
      </c>
      <c r="B44" s="14">
        <v>47100</v>
      </c>
      <c r="C44" s="90">
        <v>58694986758</v>
      </c>
      <c r="D44" s="91">
        <v>465426</v>
      </c>
      <c r="E44" s="90">
        <v>1133754842</v>
      </c>
      <c r="F44" s="91">
        <v>4750</v>
      </c>
    </row>
    <row r="45" spans="1:6" x14ac:dyDescent="0.2">
      <c r="A45" s="13">
        <v>2012</v>
      </c>
      <c r="B45" s="14">
        <v>51525</v>
      </c>
      <c r="C45" s="92">
        <v>74172885557</v>
      </c>
      <c r="D45" s="15">
        <v>491250</v>
      </c>
      <c r="E45" s="92">
        <v>1491650610</v>
      </c>
      <c r="F45" s="15">
        <v>5000</v>
      </c>
    </row>
    <row r="46" spans="1:6" x14ac:dyDescent="0.2">
      <c r="A46" s="13">
        <v>2013</v>
      </c>
      <c r="B46" s="14">
        <v>58411</v>
      </c>
      <c r="C46" s="92">
        <v>82579392622</v>
      </c>
      <c r="D46" s="15">
        <v>507250</v>
      </c>
      <c r="E46" s="92">
        <v>1656117953</v>
      </c>
      <c r="F46" s="15">
        <v>7253</v>
      </c>
    </row>
    <row r="47" spans="1:6" x14ac:dyDescent="0.2">
      <c r="A47" s="13">
        <v>2014</v>
      </c>
      <c r="B47" s="14">
        <v>58379</v>
      </c>
      <c r="C47" s="92">
        <v>104075837498</v>
      </c>
      <c r="D47" s="15">
        <v>535000</v>
      </c>
      <c r="E47" s="92">
        <v>2157727546</v>
      </c>
      <c r="F47" s="15">
        <v>7690</v>
      </c>
    </row>
    <row r="48" spans="1:6" x14ac:dyDescent="0.2">
      <c r="A48" s="13">
        <v>2015</v>
      </c>
      <c r="B48" s="14">
        <v>62087</v>
      </c>
      <c r="C48" s="92">
        <v>122288385995</v>
      </c>
      <c r="D48" s="15">
        <v>560000</v>
      </c>
      <c r="E48" s="92">
        <v>2587825520.5799999</v>
      </c>
      <c r="F48" s="15">
        <v>8037</v>
      </c>
    </row>
    <row r="49" spans="1:6" x14ac:dyDescent="0.2">
      <c r="A49" s="182">
        <v>2016</v>
      </c>
      <c r="B49" s="183">
        <v>60455</v>
      </c>
      <c r="C49" s="187">
        <v>104116562342.64</v>
      </c>
      <c r="D49" s="184">
        <v>595000</v>
      </c>
      <c r="E49" s="187">
        <v>2090495308.54</v>
      </c>
      <c r="F49" s="184">
        <v>8550</v>
      </c>
    </row>
    <row r="50" spans="1:6" s="185" customFormat="1" x14ac:dyDescent="0.2">
      <c r="A50" s="182">
        <v>2017</v>
      </c>
      <c r="B50" s="221">
        <v>63927</v>
      </c>
      <c r="C50" s="187">
        <v>90344805660</v>
      </c>
      <c r="D50" s="184">
        <v>620000</v>
      </c>
      <c r="E50" s="187">
        <v>1673336080.55</v>
      </c>
      <c r="F50" s="184">
        <v>8906.25</v>
      </c>
    </row>
    <row r="51" spans="1:6" s="227" customFormat="1" x14ac:dyDescent="0.2">
      <c r="A51" s="225">
        <v>2018</v>
      </c>
      <c r="B51" s="248">
        <v>58693</v>
      </c>
      <c r="C51" s="239">
        <v>103324732704</v>
      </c>
      <c r="D51" s="226">
        <v>650000</v>
      </c>
      <c r="E51" s="239">
        <v>2076886610.48</v>
      </c>
      <c r="F51" s="226">
        <v>9333.75</v>
      </c>
    </row>
    <row r="52" spans="1:6" s="227" customFormat="1" x14ac:dyDescent="0.2">
      <c r="A52" s="225">
        <v>2019</v>
      </c>
      <c r="B52" s="248">
        <v>54964</v>
      </c>
      <c r="C52" s="239">
        <v>92867878536</v>
      </c>
      <c r="D52" s="226">
        <v>670000</v>
      </c>
      <c r="E52" s="239">
        <v>1810405227.1100001</v>
      </c>
      <c r="F52" s="226">
        <v>9618.75</v>
      </c>
    </row>
    <row r="53" spans="1:6" s="185" customFormat="1" x14ac:dyDescent="0.2">
      <c r="A53" s="188">
        <v>2020</v>
      </c>
      <c r="B53" s="191">
        <f>B21+B37</f>
        <v>41395</v>
      </c>
      <c r="C53" s="189">
        <f>C21+C37</f>
        <v>61007680773.209999</v>
      </c>
      <c r="D53" s="190">
        <f>'1. by Transaction Type'!D13</f>
        <v>699000</v>
      </c>
      <c r="E53" s="189">
        <f>E21+E37</f>
        <v>1128675537.99</v>
      </c>
      <c r="F53" s="190">
        <f>'1. by Transaction Type'!F13</f>
        <v>9975</v>
      </c>
    </row>
    <row r="54" spans="1:6" x14ac:dyDescent="0.2">
      <c r="A54" s="196"/>
      <c r="C54" s="94"/>
      <c r="E54" s="94"/>
    </row>
    <row r="55" spans="1:6" x14ac:dyDescent="0.2">
      <c r="C55" s="94"/>
      <c r="E55" s="94"/>
    </row>
    <row r="56" spans="1:6" x14ac:dyDescent="0.2">
      <c r="C56" s="94"/>
      <c r="E56" s="94"/>
    </row>
    <row r="57" spans="1:6" x14ac:dyDescent="0.2">
      <c r="C57" s="94"/>
      <c r="E57" s="94"/>
    </row>
    <row r="58" spans="1:6" x14ac:dyDescent="0.2">
      <c r="C58" s="94"/>
      <c r="E58" s="94"/>
    </row>
    <row r="59" spans="1:6" x14ac:dyDescent="0.2">
      <c r="C59" s="94"/>
      <c r="E59" s="94"/>
    </row>
    <row r="60" spans="1:6" x14ac:dyDescent="0.2">
      <c r="C60" s="94"/>
      <c r="E60" s="94"/>
    </row>
    <row r="61" spans="1:6" x14ac:dyDescent="0.2">
      <c r="C61" s="94"/>
      <c r="E61" s="94"/>
    </row>
  </sheetData>
  <mergeCells count="13">
    <mergeCell ref="C40:D40"/>
    <mergeCell ref="E40:F40"/>
    <mergeCell ref="A7:F7"/>
    <mergeCell ref="A23:F23"/>
    <mergeCell ref="A39:F39"/>
    <mergeCell ref="C8:D8"/>
    <mergeCell ref="E8:F8"/>
    <mergeCell ref="A5:F5"/>
    <mergeCell ref="A4:F4"/>
    <mergeCell ref="A3:F3"/>
    <mergeCell ref="A1:F1"/>
    <mergeCell ref="C24:D24"/>
    <mergeCell ref="E24:F24"/>
  </mergeCells>
  <pageMargins left="0.7" right="0.7" top="0.75" bottom="0.75" header="0.3" footer="0.3"/>
  <pageSetup scale="92" orientation="portrait" r:id="rId1"/>
  <ignoredErrors>
    <ignoredError sqref="D5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4271A7-0CFE-4321-A12B-83539D886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412F28-8CFC-4B73-AC81-FD08B9BE8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ACCC95-B27C-4E05-B767-2530BE5C728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1. by Transaction Type</vt:lpstr>
      <vt:lpstr>2. Revenue Usage</vt:lpstr>
      <vt:lpstr>3. Sale Price x Prop Type</vt:lpstr>
      <vt:lpstr>4. Boro x Prop Type</vt:lpstr>
      <vt:lpstr>5. Sale Price x Prop (Entities)</vt:lpstr>
      <vt:lpstr>6. Boro x Prop Type (Entities)</vt:lpstr>
      <vt:lpstr>7. Comm by Prop Type YoY</vt:lpstr>
      <vt:lpstr>8. Historical</vt:lpstr>
      <vt:lpstr>'1. by Transaction Type'!Print_Area</vt:lpstr>
      <vt:lpstr>'3. Sale Price x Prop Type'!Print_Area</vt:lpstr>
      <vt:lpstr>'4. Boro x Prop Type'!Print_Area</vt:lpstr>
      <vt:lpstr>'5. Sale Price x Prop (Entities)'!Print_Area</vt:lpstr>
      <vt:lpstr>'6. Boro x Prop Type (Entities)'!Print_Area</vt:lpstr>
      <vt:lpstr>'7. Comm by Prop Type YoY'!Print_Area</vt:lpstr>
      <vt:lpstr>'3. Sale Price x Prop Type'!Print_Titles</vt:lpstr>
      <vt:lpstr>'4. Boro x Prop Type'!Print_Titles</vt:lpstr>
      <vt:lpstr>'5. Sale Price x Prop (Entities)'!Print_Titles</vt:lpstr>
      <vt:lpstr>'6. Boro x Prop Type (Entities)'!Print_Titles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HanDi</dc:creator>
  <cp:lastModifiedBy>Di Han</cp:lastModifiedBy>
  <cp:lastPrinted>2021-07-08T17:33:43Z</cp:lastPrinted>
  <dcterms:created xsi:type="dcterms:W3CDTF">2015-04-14T19:02:55Z</dcterms:created>
  <dcterms:modified xsi:type="dcterms:W3CDTF">2021-07-29T18:41:55Z</dcterms:modified>
</cp:coreProperties>
</file>