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PTT\RPTT TY2019 Report\"/>
    </mc:Choice>
  </mc:AlternateContent>
  <xr:revisionPtr revIDLastSave="0" documentId="13_ncr:1_{8C2158C2-F0EE-41D8-9B6D-D8819F10F6C7}" xr6:coauthVersionLast="45" xr6:coauthVersionMax="45" xr10:uidLastSave="{00000000-0000-0000-0000-000000000000}"/>
  <bookViews>
    <workbookView xWindow="-60" yWindow="-60" windowWidth="28920" windowHeight="15660" xr2:uid="{00000000-000D-0000-FFFF-FFFF00000000}"/>
  </bookViews>
  <sheets>
    <sheet name="1. by Transaction Type" sheetId="13" r:id="rId1"/>
    <sheet name="2. Revenue Usage" sheetId="11" r:id="rId2"/>
    <sheet name="3. Sale Price x Prop Type" sheetId="3" r:id="rId3"/>
    <sheet name="4. Boro x Prop Type" sheetId="10" r:id="rId4"/>
    <sheet name="5. Sale Price x Prop (Entities)" sheetId="9" r:id="rId5"/>
    <sheet name="6. Boro x Prop Type (Entities)" sheetId="4" r:id="rId6"/>
    <sheet name="7. Comm by Prop Type YoY" sheetId="15" r:id="rId7"/>
    <sheet name="8. Historical" sheetId="12" r:id="rId8"/>
  </sheets>
  <definedNames>
    <definedName name="_AMO_UniqueIdentifier" hidden="1">"'22a3229e-6ef7-40f4-9d94-1f4b6cd3d14f'"</definedName>
    <definedName name="_xlnm.Print_Area" localSheetId="0">'1. by Transaction Type'!$A$1:$F$24</definedName>
    <definedName name="_xlnm.Print_Area" localSheetId="2">'3. Sale Price x Prop Type'!$A$8:$F$77</definedName>
    <definedName name="_xlnm.Print_Area" localSheetId="4">'5. Sale Price x Prop (Entities)'!$A$9:$H$69</definedName>
    <definedName name="_xlnm.Print_Area" localSheetId="5">'6. Boro x Prop Type (Entities)'!$A$9:$H$61</definedName>
    <definedName name="_xlnm.Print_Area" localSheetId="6">'7. Comm by Prop Type YoY'!$A$9:$F$64</definedName>
    <definedName name="_xlnm.Print_Titles" localSheetId="2">'3. Sale Price x Prop Type'!$1:$7</definedName>
    <definedName name="_xlnm.Print_Titles" localSheetId="3">'4. Boro x Prop Type'!$1:$7</definedName>
    <definedName name="_xlnm.Print_Titles" localSheetId="4">'5. Sale Price x Prop (Entities)'!$1:$8</definedName>
    <definedName name="_xlnm.Print_Titles" localSheetId="5">'6. Boro x Prop Type (Entities)'!$1:$8</definedName>
    <definedName name="_xlnm.Print_Titles" localSheetId="6">'7. Comm by Prop Type YoY'!$1:$8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15" l="1"/>
  <c r="C58" i="15"/>
  <c r="G49" i="4"/>
  <c r="G55" i="4" s="1"/>
  <c r="G50" i="4"/>
  <c r="G51" i="4"/>
  <c r="G52" i="4"/>
  <c r="G53" i="4"/>
  <c r="D49" i="4"/>
  <c r="D50" i="4"/>
  <c r="D51" i="4"/>
  <c r="D52" i="4"/>
  <c r="E52" i="4" s="1"/>
  <c r="D53" i="4"/>
  <c r="G43" i="4"/>
  <c r="D43" i="4"/>
  <c r="G31" i="4"/>
  <c r="D31" i="4"/>
  <c r="E31" i="4" s="1"/>
  <c r="G19" i="4"/>
  <c r="D19" i="4"/>
  <c r="B43" i="4"/>
  <c r="D56" i="9"/>
  <c r="D57" i="9"/>
  <c r="D58" i="9"/>
  <c r="D59" i="9"/>
  <c r="D60" i="9"/>
  <c r="D61" i="9"/>
  <c r="D55" i="9"/>
  <c r="B56" i="9"/>
  <c r="C56" i="9" s="1"/>
  <c r="B57" i="9"/>
  <c r="C57" i="9" s="1"/>
  <c r="B58" i="9"/>
  <c r="B59" i="9"/>
  <c r="B60" i="9"/>
  <c r="C60" i="9" s="1"/>
  <c r="B61" i="9"/>
  <c r="B55" i="9"/>
  <c r="D11" i="11"/>
  <c r="C13" i="9"/>
  <c r="E13" i="9"/>
  <c r="C14" i="9"/>
  <c r="E14" i="9"/>
  <c r="C15" i="9"/>
  <c r="E15" i="9"/>
  <c r="C16" i="9"/>
  <c r="E16" i="9"/>
  <c r="C17" i="9"/>
  <c r="E17" i="9"/>
  <c r="C18" i="9"/>
  <c r="E18" i="9"/>
  <c r="C19" i="9"/>
  <c r="E19" i="9"/>
  <c r="E66" i="10"/>
  <c r="C66" i="10"/>
  <c r="B66" i="10"/>
  <c r="B68" i="3"/>
  <c r="E54" i="10"/>
  <c r="C54" i="10"/>
  <c r="B54" i="10"/>
  <c r="E42" i="10"/>
  <c r="C42" i="10"/>
  <c r="E43" i="4" s="1"/>
  <c r="B42" i="10"/>
  <c r="E30" i="10"/>
  <c r="C30" i="10"/>
  <c r="B30" i="10"/>
  <c r="E74" i="3"/>
  <c r="E73" i="3"/>
  <c r="E72" i="3"/>
  <c r="E71" i="3"/>
  <c r="E76" i="3" s="1"/>
  <c r="E70" i="3"/>
  <c r="E69" i="3"/>
  <c r="E68" i="3"/>
  <c r="E62" i="3"/>
  <c r="C62" i="3"/>
  <c r="B62" i="3"/>
  <c r="E11" i="11"/>
  <c r="C11" i="11"/>
  <c r="B11" i="11"/>
  <c r="B41" i="12"/>
  <c r="C41" i="12"/>
  <c r="D41" i="12"/>
  <c r="E41" i="12"/>
  <c r="F41" i="12"/>
  <c r="G63" i="9"/>
  <c r="C41" i="9"/>
  <c r="E41" i="9"/>
  <c r="C42" i="9"/>
  <c r="E42" i="9"/>
  <c r="C43" i="9"/>
  <c r="E43" i="9"/>
  <c r="C44" i="9"/>
  <c r="E44" i="9"/>
  <c r="C45" i="9"/>
  <c r="E45" i="9"/>
  <c r="C46" i="9"/>
  <c r="E46" i="9"/>
  <c r="C47" i="9"/>
  <c r="E47" i="9"/>
  <c r="G35" i="9"/>
  <c r="B21" i="9"/>
  <c r="E26" i="15"/>
  <c r="C26" i="15"/>
  <c r="B26" i="15"/>
  <c r="B50" i="4"/>
  <c r="B51" i="4"/>
  <c r="B52" i="4"/>
  <c r="B53" i="4"/>
  <c r="B49" i="4"/>
  <c r="B55" i="4" s="1"/>
  <c r="B31" i="4"/>
  <c r="B19" i="4"/>
  <c r="G49" i="9"/>
  <c r="D49" i="9"/>
  <c r="B49" i="9"/>
  <c r="B35" i="9"/>
  <c r="D35" i="9"/>
  <c r="G21" i="9"/>
  <c r="D21" i="9"/>
  <c r="E21" i="9" s="1"/>
  <c r="E18" i="10"/>
  <c r="C18" i="10"/>
  <c r="C70" i="3"/>
  <c r="E57" i="9" s="1"/>
  <c r="C71" i="3"/>
  <c r="C72" i="3"/>
  <c r="C73" i="3"/>
  <c r="C74" i="3"/>
  <c r="C69" i="3"/>
  <c r="C68" i="3"/>
  <c r="B69" i="3"/>
  <c r="B70" i="3"/>
  <c r="B71" i="3"/>
  <c r="B72" i="3"/>
  <c r="B73" i="3"/>
  <c r="B74" i="3"/>
  <c r="B48" i="3"/>
  <c r="C49" i="9" s="1"/>
  <c r="B34" i="3"/>
  <c r="E20" i="3"/>
  <c r="C20" i="3"/>
  <c r="B18" i="10"/>
  <c r="E48" i="3"/>
  <c r="C48" i="3"/>
  <c r="E34" i="3"/>
  <c r="C34" i="3"/>
  <c r="B20" i="3"/>
  <c r="E45" i="15"/>
  <c r="E64" i="15" s="1"/>
  <c r="C45" i="15"/>
  <c r="B45" i="15"/>
  <c r="C13" i="4"/>
  <c r="E13" i="4"/>
  <c r="C14" i="4"/>
  <c r="E14" i="4"/>
  <c r="C15" i="4"/>
  <c r="E15" i="4"/>
  <c r="C16" i="4"/>
  <c r="E16" i="4"/>
  <c r="C17" i="4"/>
  <c r="E17" i="4"/>
  <c r="F64" i="15"/>
  <c r="F23" i="12"/>
  <c r="E23" i="12"/>
  <c r="D23" i="12"/>
  <c r="C23" i="12"/>
  <c r="B23" i="12"/>
  <c r="F62" i="15"/>
  <c r="F61" i="15"/>
  <c r="F59" i="15"/>
  <c r="F57" i="15"/>
  <c r="F55" i="15"/>
  <c r="F51" i="15"/>
  <c r="E62" i="15"/>
  <c r="E61" i="15"/>
  <c r="E59" i="15"/>
  <c r="E58" i="15"/>
  <c r="E57" i="15"/>
  <c r="E56" i="15"/>
  <c r="E55" i="15"/>
  <c r="E54" i="15"/>
  <c r="E53" i="15"/>
  <c r="E52" i="15"/>
  <c r="E51" i="15"/>
  <c r="D64" i="15"/>
  <c r="D57" i="15"/>
  <c r="D56" i="15"/>
  <c r="D55" i="15"/>
  <c r="C62" i="15"/>
  <c r="C60" i="15"/>
  <c r="C59" i="15"/>
  <c r="C57" i="15"/>
  <c r="C56" i="15"/>
  <c r="C55" i="15"/>
  <c r="C52" i="15"/>
  <c r="C51" i="15"/>
  <c r="B62" i="15"/>
  <c r="B61" i="15"/>
  <c r="B60" i="15"/>
  <c r="B59" i="15"/>
  <c r="B57" i="15"/>
  <c r="B56" i="15"/>
  <c r="B55" i="15"/>
  <c r="B53" i="15"/>
  <c r="B52" i="15"/>
  <c r="B51" i="15"/>
  <c r="C25" i="4"/>
  <c r="E25" i="4"/>
  <c r="C26" i="4"/>
  <c r="E26" i="4"/>
  <c r="C27" i="4"/>
  <c r="E27" i="4"/>
  <c r="C28" i="4"/>
  <c r="E28" i="4"/>
  <c r="C29" i="4"/>
  <c r="E29" i="4"/>
  <c r="E61" i="9"/>
  <c r="E60" i="9"/>
  <c r="E28" i="9"/>
  <c r="E29" i="9"/>
  <c r="E30" i="9"/>
  <c r="E31" i="9"/>
  <c r="E32" i="9"/>
  <c r="E33" i="9"/>
  <c r="E27" i="9"/>
  <c r="C28" i="9"/>
  <c r="C29" i="9"/>
  <c r="C30" i="9"/>
  <c r="C31" i="9"/>
  <c r="C32" i="9"/>
  <c r="C33" i="9"/>
  <c r="C27" i="9"/>
  <c r="B54" i="15"/>
  <c r="D52" i="15"/>
  <c r="F52" i="15"/>
  <c r="C53" i="15"/>
  <c r="D53" i="15"/>
  <c r="F53" i="15"/>
  <c r="C54" i="15"/>
  <c r="D54" i="15"/>
  <c r="F54" i="15"/>
  <c r="F56" i="15"/>
  <c r="D58" i="15"/>
  <c r="F58" i="15"/>
  <c r="D59" i="15"/>
  <c r="D60" i="15"/>
  <c r="E60" i="15"/>
  <c r="F60" i="15"/>
  <c r="C61" i="15"/>
  <c r="D61" i="15"/>
  <c r="D62" i="15"/>
  <c r="D51" i="15"/>
  <c r="C50" i="4"/>
  <c r="C51" i="4"/>
  <c r="C52" i="4"/>
  <c r="C53" i="4"/>
  <c r="C49" i="4"/>
  <c r="C61" i="9"/>
  <c r="E53" i="4"/>
  <c r="E41" i="4"/>
  <c r="C41" i="4"/>
  <c r="E40" i="4"/>
  <c r="C40" i="4"/>
  <c r="E39" i="4"/>
  <c r="C39" i="4"/>
  <c r="E38" i="4"/>
  <c r="C38" i="4"/>
  <c r="E37" i="4"/>
  <c r="C37" i="4"/>
  <c r="E35" i="9"/>
  <c r="B64" i="15"/>
  <c r="E59" i="12" l="1"/>
  <c r="C64" i="15"/>
  <c r="C43" i="4"/>
  <c r="C19" i="4"/>
  <c r="C31" i="4"/>
  <c r="E19" i="4"/>
  <c r="C35" i="9"/>
  <c r="B63" i="9"/>
  <c r="E59" i="9"/>
  <c r="C21" i="9"/>
  <c r="C55" i="4"/>
  <c r="E49" i="4"/>
  <c r="E50" i="4"/>
  <c r="D55" i="4"/>
  <c r="E51" i="4"/>
  <c r="C55" i="9"/>
  <c r="E56" i="9"/>
  <c r="E55" i="9"/>
  <c r="D63" i="9"/>
  <c r="B76" i="3"/>
  <c r="C76" i="3"/>
  <c r="C58" i="9"/>
  <c r="C59" i="9"/>
  <c r="E58" i="9"/>
  <c r="E49" i="9"/>
  <c r="C59" i="12"/>
  <c r="B59" i="12"/>
  <c r="E55" i="4" l="1"/>
  <c r="C63" i="9"/>
  <c r="E63" i="9"/>
</calcChain>
</file>

<file path=xl/sharedStrings.xml><?xml version="1.0" encoding="utf-8"?>
<sst xmlns="http://schemas.openxmlformats.org/spreadsheetml/2006/main" count="480" uniqueCount="87">
  <si>
    <t>1-3 FAMILY</t>
  </si>
  <si>
    <t>CONDOS</t>
  </si>
  <si>
    <t>COOPS</t>
  </si>
  <si>
    <t>Median</t>
  </si>
  <si>
    <t>Manhattan</t>
  </si>
  <si>
    <t>Bronx</t>
  </si>
  <si>
    <t>Brooklyn</t>
  </si>
  <si>
    <t>Queens</t>
  </si>
  <si>
    <t>Staten Island</t>
  </si>
  <si>
    <t>Transactions</t>
  </si>
  <si>
    <t>$500K-$1M</t>
  </si>
  <si>
    <t>$1M-$2M</t>
  </si>
  <si>
    <t>$2M-$5M</t>
  </si>
  <si>
    <t>$5M-$15M</t>
  </si>
  <si>
    <t>$15M-$20M</t>
  </si>
  <si>
    <t>More than $20M</t>
  </si>
  <si>
    <t>Borough</t>
  </si>
  <si>
    <t>Taxable Consideration</t>
  </si>
  <si>
    <t>RPTT Liability</t>
  </si>
  <si>
    <r>
      <t xml:space="preserve">Total                   </t>
    </r>
    <r>
      <rPr>
        <b/>
        <sz val="10"/>
        <color rgb="FF000000"/>
        <rFont val="Arial Narrow"/>
        <family val="2"/>
      </rPr>
      <t>($ millions)</t>
    </r>
  </si>
  <si>
    <t>Transaction Type</t>
  </si>
  <si>
    <t>Table 1</t>
  </si>
  <si>
    <t>All Transactions</t>
  </si>
  <si>
    <t>ALL RESIDENTIAL PROPERTY TYPES</t>
  </si>
  <si>
    <t>Number</t>
  </si>
  <si>
    <t xml:space="preserve">Total </t>
  </si>
  <si>
    <t>Table 2</t>
  </si>
  <si>
    <r>
      <t xml:space="preserve"> RPTT Liability</t>
    </r>
    <r>
      <rPr>
        <sz val="11"/>
        <color theme="1"/>
        <rFont val="Arial"/>
        <family val="2"/>
      </rPr>
      <t xml:space="preserve"> ($ millions)</t>
    </r>
  </si>
  <si>
    <t xml:space="preserve">All Transactions </t>
  </si>
  <si>
    <t>Year</t>
  </si>
  <si>
    <t>Revenue Usage</t>
  </si>
  <si>
    <t>General Fund</t>
  </si>
  <si>
    <r>
      <t>Dedicated to General Fund Only</t>
    </r>
    <r>
      <rPr>
        <b/>
        <vertAlign val="superscript"/>
        <sz val="11"/>
        <color rgb="FF000000"/>
        <rFont val="Arial"/>
        <family val="2"/>
      </rPr>
      <t>1</t>
    </r>
  </si>
  <si>
    <r>
      <t>Dedicated to General Fund and NYC Transit Authority</t>
    </r>
    <r>
      <rPr>
        <b/>
        <vertAlign val="superscript"/>
        <sz val="11"/>
        <color rgb="FF000000"/>
        <rFont val="Arial"/>
        <family val="2"/>
      </rPr>
      <t>2</t>
    </r>
  </si>
  <si>
    <r>
      <t>NYC Transit Authority</t>
    </r>
    <r>
      <rPr>
        <b/>
        <vertAlign val="superscript"/>
        <sz val="11"/>
        <color rgb="FF000000"/>
        <rFont val="Arial"/>
        <family val="2"/>
      </rPr>
      <t>2</t>
    </r>
  </si>
  <si>
    <t>Non-Timeshare Transactions</t>
  </si>
  <si>
    <t xml:space="preserve">   Residential</t>
  </si>
  <si>
    <t xml:space="preserve">   Commercial</t>
  </si>
  <si>
    <t>Timeshare Transactions</t>
  </si>
  <si>
    <t>Total                   ($ millions)</t>
  </si>
  <si>
    <r>
      <rPr>
        <b/>
        <sz val="10"/>
        <color rgb="FF000000"/>
        <rFont val="Arial"/>
        <family val="2"/>
      </rPr>
      <t>Percent of All Transactions</t>
    </r>
    <r>
      <rPr>
        <sz val="12"/>
        <color rgb="FF000000"/>
        <rFont val="Arial"/>
        <family val="2"/>
      </rPr>
      <t>²</t>
    </r>
  </si>
  <si>
    <r>
      <rPr>
        <b/>
        <sz val="11"/>
        <color theme="1"/>
        <rFont val="Arial"/>
        <family val="2"/>
      </rPr>
      <t>Total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($ millions)</t>
    </r>
  </si>
  <si>
    <t>COMMERCIAL</t>
  </si>
  <si>
    <t>ALL PROPERTY TYPES</t>
  </si>
  <si>
    <t>RESIDENTIAL</t>
  </si>
  <si>
    <t>4-10 Family Rentals</t>
  </si>
  <si>
    <t>Rentals</t>
  </si>
  <si>
    <t>Office Buildings</t>
  </si>
  <si>
    <t>Store Buildings</t>
  </si>
  <si>
    <t>Commercial Condos</t>
  </si>
  <si>
    <t>Garages</t>
  </si>
  <si>
    <t>Vacant Land</t>
  </si>
  <si>
    <t>Commercial Coops</t>
  </si>
  <si>
    <t>Culture/Health/Hotel/Recreation</t>
  </si>
  <si>
    <t>Other Commercial</t>
  </si>
  <si>
    <t>Industrial buildings</t>
  </si>
  <si>
    <t>Property Type</t>
  </si>
  <si>
    <t xml:space="preserve">Year-Over-Year Change </t>
  </si>
  <si>
    <r>
      <t>Percent of All Consideration</t>
    </r>
    <r>
      <rPr>
        <sz val="12"/>
        <color rgb="FF000000"/>
        <rFont val="Arial"/>
        <family val="2"/>
      </rPr>
      <t>²</t>
    </r>
  </si>
  <si>
    <t>Percent of All Consideration²</t>
  </si>
  <si>
    <t>REAL PROPERTY TRANSFER TAX</t>
  </si>
  <si>
    <t>DISTRIBUTION BY TRANSACTION TYPE AND TIMESHARE STATUS</t>
  </si>
  <si>
    <t>DISTRIBUTION OF COMMERCIAL LIABILITY BY REVENUE USAGE</t>
  </si>
  <si>
    <t>Table 3</t>
  </si>
  <si>
    <t>DISTRIBUTION BY TAXABLE CONSIDERATION AND PROPERTY TYPE</t>
  </si>
  <si>
    <t>(EXCLUDING TIMESHARE TRANSACTIONS)</t>
  </si>
  <si>
    <t>Table 4</t>
  </si>
  <si>
    <t>DISTRIBUTION BY BOROUGH AND PROPERTY TYPE</t>
  </si>
  <si>
    <t>Table 5</t>
  </si>
  <si>
    <t>Table 6</t>
  </si>
  <si>
    <t>Table 7</t>
  </si>
  <si>
    <t>REAL PROPERTY TRANSFER TAX ON COMMERCIAL PURCHASES BY PROPERTY TYPE</t>
  </si>
  <si>
    <t>YEAR-OVER-YEAR COMPARISON</t>
  </si>
  <si>
    <t>Table 8</t>
  </si>
  <si>
    <t>TAXABLE CONSIDERATION AND LIABILITY BY PROPERTY TYPE</t>
  </si>
  <si>
    <t>1. Most residential transfers involve individuals, but a significant number involve legal entities.  This table includes only transactions</t>
  </si>
  <si>
    <t xml:space="preserve">   number.</t>
  </si>
  <si>
    <t xml:space="preserve">   where the grantee was an entity, such as a trust, limited-liability company, or any other business, using an employer identification</t>
  </si>
  <si>
    <t>2. All transactions and their related consideration are shown in Table 3.</t>
  </si>
  <si>
    <r>
      <t>REAL PROPERTY TRANSFER TAX ON RESIDENTIAL PURCHASES BY ENTITIES</t>
    </r>
    <r>
      <rPr>
        <b/>
        <vertAlign val="superscript"/>
        <sz val="10.199999999999999"/>
        <rFont val="Arial"/>
        <family val="2"/>
      </rPr>
      <t>1</t>
    </r>
  </si>
  <si>
    <t>CALENDAR YEAR 2019</t>
  </si>
  <si>
    <t>Mixed-use 1-3 Family Homes</t>
  </si>
  <si>
    <t>2007 - 2019</t>
  </si>
  <si>
    <t>TOTAL</t>
  </si>
  <si>
    <r>
      <t xml:space="preserve">Total                  </t>
    </r>
    <r>
      <rPr>
        <sz val="11"/>
        <color rgb="FF000000"/>
        <rFont val="Arial"/>
        <family val="2"/>
      </rPr>
      <t xml:space="preserve"> </t>
    </r>
    <r>
      <rPr>
        <sz val="10"/>
        <color rgb="FF000000"/>
        <rFont val="Arial Narrow"/>
        <family val="2"/>
      </rPr>
      <t>($ millions)</t>
    </r>
  </si>
  <si>
    <t>$500K or Less</t>
  </si>
  <si>
    <r>
      <t xml:space="preserve">Total                   </t>
    </r>
    <r>
      <rPr>
        <sz val="11"/>
        <color rgb="FF000000"/>
        <rFont val="Arial Narrow"/>
        <family val="2"/>
      </rPr>
      <t>($ millions)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</si>
</sst>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#,##0.0,,"/>
    <numFmt numFmtId="165" formatCode="&quot;$&quot;#,##0.0,,"/>
    <numFmt numFmtId="166" formatCode="&quot;$&quot;#,##0"/>
    <numFmt numFmtId="167" formatCode="0.0%"/>
    <numFmt numFmtId="169" formatCode="_(* #,##0_);_(* \(#,##0\);_(* &quot;-&quot;??_);_(@_)"/>
    <numFmt numFmtId="170" formatCode="&quot;$&quot;#,##0.0_);\(&quot;$&quot;#,##0.0\)"/>
    <numFmt numFmtId="172" formatCode="&quot;$&quot;#,##0.00"/>
  </numFmts>
  <fonts count="3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3399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3399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1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i/>
      <sz val="11"/>
      <color rgb="FF0070C0"/>
      <name val="Arial"/>
      <family val="2"/>
    </font>
    <font>
      <b/>
      <sz val="11"/>
      <color rgb="FFC0000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b/>
      <vertAlign val="superscript"/>
      <sz val="10.199999999999999"/>
      <name val="Arial"/>
      <family val="2"/>
    </font>
    <font>
      <i/>
      <sz val="11"/>
      <color rgb="FFFF0000"/>
      <name val="Arial"/>
      <family val="2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 Narrow"/>
      <family val="2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8" fillId="0" borderId="0"/>
    <xf numFmtId="0" fontId="21" fillId="0" borderId="0"/>
    <xf numFmtId="0" fontId="22" fillId="0" borderId="0"/>
    <xf numFmtId="0" fontId="18" fillId="0" borderId="0"/>
    <xf numFmtId="0" fontId="18" fillId="0" borderId="0"/>
    <xf numFmtId="0" fontId="30" fillId="0" borderId="0"/>
    <xf numFmtId="0" fontId="18" fillId="0" borderId="0"/>
    <xf numFmtId="0" fontId="31" fillId="0" borderId="0"/>
  </cellStyleXfs>
  <cellXfs count="306">
    <xf numFmtId="0" fontId="0" fillId="0" borderId="0" xfId="0"/>
    <xf numFmtId="0" fontId="6" fillId="0" borderId="0" xfId="0" applyFont="1"/>
    <xf numFmtId="0" fontId="9" fillId="0" borderId="6" xfId="0" applyFont="1" applyBorder="1" applyAlignment="1">
      <alignment horizontal="right" wrapText="1"/>
    </xf>
    <xf numFmtId="0" fontId="9" fillId="0" borderId="7" xfId="0" applyFont="1" applyBorder="1" applyAlignment="1">
      <alignment horizontal="right" wrapText="1"/>
    </xf>
    <xf numFmtId="0" fontId="6" fillId="0" borderId="8" xfId="0" applyFont="1" applyBorder="1"/>
    <xf numFmtId="0" fontId="9" fillId="0" borderId="5" xfId="0" applyFont="1" applyBorder="1" applyAlignment="1">
      <alignment horizontal="right" wrapText="1"/>
    </xf>
    <xf numFmtId="0" fontId="6" fillId="0" borderId="10" xfId="0" applyFont="1" applyBorder="1"/>
    <xf numFmtId="0" fontId="9" fillId="0" borderId="5" xfId="0" applyFont="1" applyBorder="1" applyAlignment="1">
      <alignment horizontal="left" wrapText="1"/>
    </xf>
    <xf numFmtId="0" fontId="9" fillId="0" borderId="11" xfId="0" applyFont="1" applyBorder="1" applyAlignment="1">
      <alignment horizontal="left" vertical="center" wrapText="1"/>
    </xf>
    <xf numFmtId="169" fontId="7" fillId="0" borderId="1" xfId="1" applyNumberFormat="1" applyFont="1" applyBorder="1" applyAlignment="1">
      <alignment vertical="center"/>
    </xf>
    <xf numFmtId="0" fontId="16" fillId="0" borderId="0" xfId="0" applyFont="1" applyBorder="1" applyAlignment="1">
      <alignment horizontal="left"/>
    </xf>
    <xf numFmtId="0" fontId="17" fillId="0" borderId="0" xfId="0" applyFont="1"/>
    <xf numFmtId="167" fontId="17" fillId="0" borderId="0" xfId="2" applyNumberFormat="1" applyFont="1"/>
    <xf numFmtId="0" fontId="6" fillId="0" borderId="11" xfId="0" applyFont="1" applyFill="1" applyBorder="1" applyAlignment="1">
      <alignment horizontal="left"/>
    </xf>
    <xf numFmtId="37" fontId="6" fillId="0" borderId="1" xfId="1" applyNumberFormat="1" applyFont="1" applyFill="1" applyBorder="1"/>
    <xf numFmtId="37" fontId="6" fillId="0" borderId="9" xfId="1" applyNumberFormat="1" applyFont="1" applyFill="1" applyBorder="1"/>
    <xf numFmtId="0" fontId="6" fillId="0" borderId="0" xfId="0" applyFont="1" applyFill="1"/>
    <xf numFmtId="37" fontId="6" fillId="0" borderId="0" xfId="0" applyNumberFormat="1" applyFont="1" applyFill="1"/>
    <xf numFmtId="170" fontId="6" fillId="0" borderId="0" xfId="0" applyNumberFormat="1" applyFont="1" applyFill="1"/>
    <xf numFmtId="169" fontId="6" fillId="0" borderId="0" xfId="1" applyNumberFormat="1" applyFont="1" applyFill="1"/>
    <xf numFmtId="0" fontId="9" fillId="0" borderId="4" xfId="0" applyFont="1" applyBorder="1" applyAlignment="1">
      <alignment horizontal="left" wrapText="1"/>
    </xf>
    <xf numFmtId="169" fontId="9" fillId="0" borderId="5" xfId="1" applyNumberFormat="1" applyFont="1" applyBorder="1" applyAlignment="1"/>
    <xf numFmtId="165" fontId="10" fillId="0" borderId="0" xfId="1" applyNumberFormat="1" applyFont="1" applyBorder="1" applyAlignment="1" applyProtection="1">
      <alignment horizontal="right" vertical="center"/>
    </xf>
    <xf numFmtId="165" fontId="10" fillId="0" borderId="0" xfId="1" applyNumberFormat="1" applyFont="1" applyBorder="1" applyAlignment="1" applyProtection="1">
      <alignment vertical="center"/>
    </xf>
    <xf numFmtId="165" fontId="11" fillId="0" borderId="2" xfId="1" applyNumberFormat="1" applyFont="1" applyBorder="1" applyAlignment="1" applyProtection="1">
      <alignment horizontal="right"/>
    </xf>
    <xf numFmtId="165" fontId="10" fillId="0" borderId="14" xfId="1" applyNumberFormat="1" applyFont="1" applyBorder="1" applyAlignment="1" applyProtection="1">
      <alignment vertical="center"/>
    </xf>
    <xf numFmtId="165" fontId="11" fillId="0" borderId="3" xfId="1" applyNumberFormat="1" applyFont="1" applyBorder="1" applyAlignment="1" applyProtection="1">
      <alignment horizontal="right"/>
    </xf>
    <xf numFmtId="3" fontId="6" fillId="0" borderId="0" xfId="0" applyNumberFormat="1" applyFont="1"/>
    <xf numFmtId="166" fontId="9" fillId="0" borderId="3" xfId="0" applyNumberFormat="1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/>
    <xf numFmtId="0" fontId="9" fillId="0" borderId="10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right" wrapText="1"/>
    </xf>
    <xf numFmtId="0" fontId="9" fillId="0" borderId="7" xfId="0" applyFont="1" applyFill="1" applyBorder="1" applyAlignment="1">
      <alignment horizontal="right" wrapText="1"/>
    </xf>
    <xf numFmtId="0" fontId="9" fillId="0" borderId="11" xfId="0" applyFont="1" applyFill="1" applyBorder="1" applyAlignment="1">
      <alignment horizontal="left" wrapText="1"/>
    </xf>
    <xf numFmtId="0" fontId="6" fillId="0" borderId="1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3" fillId="0" borderId="9" xfId="0" applyFont="1" applyFill="1" applyBorder="1" applyAlignment="1"/>
    <xf numFmtId="0" fontId="6" fillId="0" borderId="9" xfId="0" applyFont="1" applyFill="1" applyBorder="1" applyAlignment="1"/>
    <xf numFmtId="3" fontId="7" fillId="0" borderId="1" xfId="0" applyNumberFormat="1" applyFont="1" applyFill="1" applyBorder="1" applyAlignment="1">
      <alignment wrapText="1"/>
    </xf>
    <xf numFmtId="165" fontId="10" fillId="0" borderId="0" xfId="1" applyNumberFormat="1" applyFont="1" applyFill="1" applyBorder="1" applyAlignment="1" applyProtection="1"/>
    <xf numFmtId="9" fontId="7" fillId="0" borderId="0" xfId="2" applyFont="1" applyFill="1" applyBorder="1" applyAlignment="1">
      <alignment wrapText="1"/>
    </xf>
    <xf numFmtId="9" fontId="7" fillId="0" borderId="9" xfId="2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3" fontId="7" fillId="0" borderId="9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3" fontId="9" fillId="0" borderId="5" xfId="0" applyNumberFormat="1" applyFont="1" applyFill="1" applyBorder="1" applyAlignment="1">
      <alignment wrapText="1"/>
    </xf>
    <xf numFmtId="165" fontId="11" fillId="0" borderId="2" xfId="1" applyNumberFormat="1" applyFont="1" applyFill="1" applyBorder="1" applyAlignment="1" applyProtection="1"/>
    <xf numFmtId="0" fontId="9" fillId="0" borderId="0" xfId="0" applyFont="1" applyFill="1" applyBorder="1" applyAlignment="1">
      <alignment horizontal="left" wrapText="1"/>
    </xf>
    <xf numFmtId="3" fontId="9" fillId="0" borderId="0" xfId="0" applyNumberFormat="1" applyFont="1" applyFill="1" applyBorder="1" applyAlignment="1">
      <alignment wrapText="1"/>
    </xf>
    <xf numFmtId="165" fontId="11" fillId="0" borderId="0" xfId="1" applyNumberFormat="1" applyFont="1" applyFill="1" applyBorder="1" applyAlignment="1" applyProtection="1"/>
    <xf numFmtId="166" fontId="9" fillId="0" borderId="0" xfId="0" applyNumberFormat="1" applyFont="1" applyFill="1" applyBorder="1" applyAlignment="1">
      <alignment wrapText="1"/>
    </xf>
    <xf numFmtId="0" fontId="12" fillId="0" borderId="0" xfId="0" applyFont="1" applyFill="1" applyBorder="1" applyAlignment="1">
      <alignment horizontal="left"/>
    </xf>
    <xf numFmtId="0" fontId="0" fillId="0" borderId="0" xfId="0" applyFill="1" applyAlignment="1"/>
    <xf numFmtId="0" fontId="8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/>
    <xf numFmtId="165" fontId="10" fillId="0" borderId="0" xfId="1" applyNumberFormat="1" applyFont="1" applyFill="1" applyBorder="1" applyProtection="1"/>
    <xf numFmtId="164" fontId="10" fillId="0" borderId="0" xfId="1" applyNumberFormat="1" applyFont="1" applyFill="1" applyBorder="1" applyProtection="1"/>
    <xf numFmtId="0" fontId="6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vertical="top" wrapText="1"/>
    </xf>
    <xf numFmtId="165" fontId="11" fillId="0" borderId="0" xfId="1" applyNumberFormat="1" applyFont="1" applyFill="1" applyBorder="1" applyProtection="1"/>
    <xf numFmtId="166" fontId="9" fillId="0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right" wrapText="1"/>
    </xf>
    <xf numFmtId="0" fontId="9" fillId="0" borderId="12" xfId="0" applyFont="1" applyFill="1" applyBorder="1" applyAlignment="1">
      <alignment horizontal="right" wrapText="1"/>
    </xf>
    <xf numFmtId="0" fontId="19" fillId="0" borderId="6" xfId="0" applyFont="1" applyFill="1" applyBorder="1" applyAlignment="1">
      <alignment horizontal="right" wrapText="1"/>
    </xf>
    <xf numFmtId="9" fontId="10" fillId="0" borderId="0" xfId="2" applyFont="1" applyFill="1" applyBorder="1" applyAlignment="1" applyProtection="1"/>
    <xf numFmtId="0" fontId="7" fillId="0" borderId="9" xfId="0" applyFont="1" applyFill="1" applyBorder="1" applyAlignment="1">
      <alignment wrapText="1"/>
    </xf>
    <xf numFmtId="9" fontId="9" fillId="0" borderId="3" xfId="2" applyFont="1" applyFill="1" applyBorder="1" applyAlignment="1">
      <alignment wrapText="1"/>
    </xf>
    <xf numFmtId="9" fontId="11" fillId="0" borderId="2" xfId="2" applyFont="1" applyFill="1" applyBorder="1" applyAlignment="1" applyProtection="1"/>
    <xf numFmtId="9" fontId="9" fillId="0" borderId="0" xfId="2" applyFont="1" applyFill="1" applyBorder="1" applyAlignment="1">
      <alignment wrapText="1"/>
    </xf>
    <xf numFmtId="9" fontId="11" fillId="0" borderId="0" xfId="2" applyFont="1" applyFill="1" applyBorder="1" applyAlignment="1" applyProtection="1"/>
    <xf numFmtId="9" fontId="9" fillId="0" borderId="3" xfId="2" applyNumberFormat="1" applyFont="1" applyFill="1" applyBorder="1" applyAlignment="1">
      <alignment wrapText="1"/>
    </xf>
    <xf numFmtId="9" fontId="6" fillId="0" borderId="0" xfId="2" applyFont="1" applyFill="1" applyAlignment="1"/>
    <xf numFmtId="0" fontId="9" fillId="0" borderId="11" xfId="0" applyFont="1" applyFill="1" applyBorder="1" applyAlignment="1">
      <alignment horizontal="left"/>
    </xf>
    <xf numFmtId="0" fontId="7" fillId="0" borderId="1" xfId="0" applyFont="1" applyFill="1" applyBorder="1" applyAlignment="1"/>
    <xf numFmtId="9" fontId="10" fillId="0" borderId="0" xfId="2" applyFont="1" applyFill="1" applyBorder="1" applyAlignment="1" applyProtection="1">
      <alignment wrapText="1"/>
    </xf>
    <xf numFmtId="0" fontId="6" fillId="0" borderId="0" xfId="0" applyFont="1" applyFill="1" applyAlignment="1">
      <alignment wrapText="1"/>
    </xf>
    <xf numFmtId="164" fontId="10" fillId="0" borderId="0" xfId="1" applyNumberFormat="1" applyFont="1" applyFill="1" applyBorder="1" applyAlignment="1" applyProtection="1">
      <alignment wrapText="1"/>
    </xf>
    <xf numFmtId="9" fontId="11" fillId="0" borderId="2" xfId="2" applyFont="1" applyFill="1" applyBorder="1" applyAlignment="1" applyProtection="1">
      <alignment wrapText="1"/>
    </xf>
    <xf numFmtId="3" fontId="7" fillId="0" borderId="0" xfId="0" applyNumberFormat="1" applyFont="1" applyFill="1" applyBorder="1" applyAlignment="1">
      <alignment vertical="top" wrapText="1"/>
    </xf>
    <xf numFmtId="166" fontId="7" fillId="0" borderId="0" xfId="0" applyNumberFormat="1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/>
    </xf>
    <xf numFmtId="0" fontId="14" fillId="0" borderId="1" xfId="0" applyFont="1" applyFill="1" applyBorder="1"/>
    <xf numFmtId="0" fontId="14" fillId="0" borderId="4" xfId="0" applyFont="1" applyFill="1" applyBorder="1" applyAlignment="1">
      <alignment horizontal="left" wrapText="1"/>
    </xf>
    <xf numFmtId="0" fontId="14" fillId="0" borderId="5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165" fontId="6" fillId="0" borderId="0" xfId="1" applyNumberFormat="1" applyFont="1" applyFill="1" applyBorder="1"/>
    <xf numFmtId="5" fontId="6" fillId="0" borderId="9" xfId="1" applyNumberFormat="1" applyFont="1" applyFill="1" applyBorder="1"/>
    <xf numFmtId="164" fontId="6" fillId="0" borderId="0" xfId="1" applyNumberFormat="1" applyFont="1" applyFill="1" applyBorder="1"/>
    <xf numFmtId="0" fontId="6" fillId="0" borderId="1" xfId="0" applyFont="1" applyFill="1" applyBorder="1" applyAlignment="1">
      <alignment horizontal="left"/>
    </xf>
    <xf numFmtId="7" fontId="6" fillId="0" borderId="0" xfId="0" applyNumberFormat="1" applyFont="1" applyFill="1"/>
    <xf numFmtId="0" fontId="9" fillId="0" borderId="8" xfId="0" applyFont="1" applyFill="1" applyBorder="1" applyAlignment="1">
      <alignment horizontal="center" wrapText="1"/>
    </xf>
    <xf numFmtId="3" fontId="6" fillId="0" borderId="0" xfId="0" applyNumberFormat="1" applyFont="1" applyFill="1"/>
    <xf numFmtId="3" fontId="6" fillId="0" borderId="0" xfId="0" applyNumberFormat="1" applyFont="1" applyFill="1" applyBorder="1"/>
    <xf numFmtId="9" fontId="6" fillId="0" borderId="0" xfId="2" applyFont="1" applyFill="1" applyBorder="1"/>
    <xf numFmtId="172" fontId="6" fillId="0" borderId="0" xfId="0" applyNumberFormat="1" applyFont="1"/>
    <xf numFmtId="0" fontId="14" fillId="0" borderId="4" xfId="0" applyFont="1" applyFill="1" applyBorder="1"/>
    <xf numFmtId="0" fontId="6" fillId="0" borderId="11" xfId="0" applyFont="1" applyFill="1" applyBorder="1"/>
    <xf numFmtId="3" fontId="6" fillId="0" borderId="1" xfId="0" applyNumberFormat="1" applyFont="1" applyBorder="1"/>
    <xf numFmtId="9" fontId="6" fillId="0" borderId="9" xfId="2" applyFont="1" applyBorder="1"/>
    <xf numFmtId="0" fontId="6" fillId="0" borderId="9" xfId="0" applyFont="1" applyBorder="1"/>
    <xf numFmtId="0" fontId="14" fillId="0" borderId="11" xfId="0" applyFont="1" applyFill="1" applyBorder="1"/>
    <xf numFmtId="0" fontId="6" fillId="0" borderId="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9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14" fillId="0" borderId="0" xfId="0" applyFont="1" applyFill="1" applyBorder="1"/>
    <xf numFmtId="164" fontId="10" fillId="0" borderId="1" xfId="1" applyNumberFormat="1" applyFont="1" applyFill="1" applyBorder="1" applyAlignment="1" applyProtection="1"/>
    <xf numFmtId="0" fontId="14" fillId="0" borderId="12" xfId="0" applyFont="1" applyBorder="1" applyAlignment="1">
      <alignment horizontal="right" wrapText="1"/>
    </xf>
    <xf numFmtId="0" fontId="14" fillId="0" borderId="6" xfId="0" applyFont="1" applyBorder="1" applyAlignment="1">
      <alignment horizontal="right" wrapText="1"/>
    </xf>
    <xf numFmtId="0" fontId="14" fillId="0" borderId="7" xfId="0" applyFont="1" applyBorder="1" applyAlignment="1">
      <alignment horizontal="right" wrapText="1"/>
    </xf>
    <xf numFmtId="0" fontId="14" fillId="0" borderId="0" xfId="0" applyFont="1"/>
    <xf numFmtId="3" fontId="14" fillId="0" borderId="5" xfId="0" applyNumberFormat="1" applyFont="1" applyBorder="1"/>
    <xf numFmtId="165" fontId="11" fillId="0" borderId="5" xfId="1" applyNumberFormat="1" applyFont="1" applyFill="1" applyBorder="1" applyAlignment="1" applyProtection="1"/>
    <xf numFmtId="3" fontId="14" fillId="0" borderId="0" xfId="0" applyNumberFormat="1" applyFont="1" applyBorder="1"/>
    <xf numFmtId="0" fontId="14" fillId="0" borderId="5" xfId="0" applyFont="1" applyBorder="1" applyAlignment="1">
      <alignment horizontal="right" wrapText="1"/>
    </xf>
    <xf numFmtId="9" fontId="6" fillId="0" borderId="1" xfId="2" applyFont="1" applyBorder="1"/>
    <xf numFmtId="9" fontId="6" fillId="0" borderId="11" xfId="2" applyFont="1" applyFill="1" applyBorder="1"/>
    <xf numFmtId="9" fontId="9" fillId="0" borderId="8" xfId="2" applyFont="1" applyFill="1" applyBorder="1" applyAlignment="1">
      <alignment horizontal="center" wrapText="1"/>
    </xf>
    <xf numFmtId="9" fontId="14" fillId="0" borderId="5" xfId="2" applyFont="1" applyBorder="1" applyAlignment="1">
      <alignment horizontal="right" wrapText="1"/>
    </xf>
    <xf numFmtId="9" fontId="14" fillId="0" borderId="6" xfId="2" applyFont="1" applyBorder="1" applyAlignment="1">
      <alignment horizontal="right" wrapText="1"/>
    </xf>
    <xf numFmtId="9" fontId="14" fillId="0" borderId="7" xfId="2" applyFont="1" applyBorder="1" applyAlignment="1">
      <alignment horizontal="right" wrapText="1"/>
    </xf>
    <xf numFmtId="9" fontId="14" fillId="0" borderId="12" xfId="2" applyFont="1" applyBorder="1" applyAlignment="1">
      <alignment horizontal="right" wrapText="1"/>
    </xf>
    <xf numFmtId="9" fontId="14" fillId="0" borderId="8" xfId="2" applyFont="1" applyFill="1" applyBorder="1"/>
    <xf numFmtId="9" fontId="6" fillId="0" borderId="1" xfId="2" applyFont="1" applyBorder="1" applyAlignment="1">
      <alignment horizontal="right" wrapText="1"/>
    </xf>
    <xf numFmtId="9" fontId="6" fillId="0" borderId="0" xfId="2" applyFont="1" applyBorder="1" applyAlignment="1">
      <alignment horizontal="right" wrapText="1"/>
    </xf>
    <xf numFmtId="9" fontId="6" fillId="0" borderId="9" xfId="2" applyFont="1" applyBorder="1" applyAlignment="1">
      <alignment horizontal="right" wrapText="1"/>
    </xf>
    <xf numFmtId="9" fontId="6" fillId="0" borderId="8" xfId="2" applyFont="1" applyBorder="1" applyAlignment="1">
      <alignment horizontal="right" wrapText="1"/>
    </xf>
    <xf numFmtId="9" fontId="6" fillId="0" borderId="14" xfId="2" applyFont="1" applyBorder="1" applyAlignment="1">
      <alignment horizontal="right" wrapText="1"/>
    </xf>
    <xf numFmtId="9" fontId="6" fillId="0" borderId="1" xfId="2" applyFont="1" applyFill="1" applyBorder="1"/>
    <xf numFmtId="9" fontId="10" fillId="0" borderId="1" xfId="2" applyFont="1" applyFill="1" applyBorder="1" applyAlignment="1" applyProtection="1"/>
    <xf numFmtId="9" fontId="14" fillId="0" borderId="5" xfId="2" applyFont="1" applyBorder="1"/>
    <xf numFmtId="165" fontId="6" fillId="0" borderId="0" xfId="0" applyNumberFormat="1" applyFont="1"/>
    <xf numFmtId="0" fontId="0" fillId="2" borderId="0" xfId="0" applyFill="1"/>
    <xf numFmtId="0" fontId="9" fillId="2" borderId="8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right" wrapText="1"/>
    </xf>
    <xf numFmtId="0" fontId="9" fillId="2" borderId="12" xfId="0" applyFont="1" applyFill="1" applyBorder="1" applyAlignment="1">
      <alignment horizontal="right" wrapText="1"/>
    </xf>
    <xf numFmtId="0" fontId="9" fillId="2" borderId="7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wrapText="1"/>
    </xf>
    <xf numFmtId="0" fontId="9" fillId="2" borderId="9" xfId="0" applyFont="1" applyFill="1" applyBorder="1" applyAlignment="1">
      <alignment horizontal="right" wrapText="1"/>
    </xf>
    <xf numFmtId="0" fontId="9" fillId="2" borderId="11" xfId="0" applyFont="1" applyFill="1" applyBorder="1" applyAlignment="1">
      <alignment horizontal="left"/>
    </xf>
    <xf numFmtId="169" fontId="7" fillId="2" borderId="1" xfId="1" applyNumberFormat="1" applyFont="1" applyFill="1" applyBorder="1" applyAlignment="1"/>
    <xf numFmtId="164" fontId="10" fillId="2" borderId="0" xfId="1" applyNumberFormat="1" applyFont="1" applyFill="1" applyBorder="1" applyAlignment="1" applyProtection="1"/>
    <xf numFmtId="37" fontId="7" fillId="2" borderId="0" xfId="1" applyNumberFormat="1" applyFont="1" applyFill="1" applyBorder="1" applyAlignment="1"/>
    <xf numFmtId="37" fontId="7" fillId="2" borderId="9" xfId="1" applyNumberFormat="1" applyFont="1" applyFill="1" applyBorder="1" applyAlignment="1"/>
    <xf numFmtId="0" fontId="7" fillId="2" borderId="11" xfId="0" applyFont="1" applyFill="1" applyBorder="1" applyAlignment="1">
      <alignment horizontal="left" wrapText="1"/>
    </xf>
    <xf numFmtId="169" fontId="9" fillId="2" borderId="1" xfId="1" applyNumberFormat="1" applyFont="1" applyFill="1" applyBorder="1" applyAlignment="1"/>
    <xf numFmtId="0" fontId="0" fillId="2" borderId="11" xfId="0" applyFill="1" applyBorder="1" applyAlignment="1"/>
    <xf numFmtId="0" fontId="0" fillId="2" borderId="9" xfId="0" applyFill="1" applyBorder="1"/>
    <xf numFmtId="165" fontId="10" fillId="2" borderId="0" xfId="1" applyNumberFormat="1" applyFont="1" applyFill="1" applyBorder="1" applyAlignment="1" applyProtection="1"/>
    <xf numFmtId="5" fontId="7" fillId="2" borderId="0" xfId="1" applyNumberFormat="1" applyFont="1" applyFill="1" applyBorder="1" applyAlignment="1"/>
    <xf numFmtId="165" fontId="10" fillId="2" borderId="1" xfId="1" applyNumberFormat="1" applyFont="1" applyFill="1" applyBorder="1" applyAlignment="1" applyProtection="1"/>
    <xf numFmtId="5" fontId="7" fillId="2" borderId="9" xfId="1" applyNumberFormat="1" applyFont="1" applyFill="1" applyBorder="1" applyAlignment="1"/>
    <xf numFmtId="0" fontId="9" fillId="2" borderId="4" xfId="0" applyFont="1" applyFill="1" applyBorder="1" applyAlignment="1">
      <alignment horizontal="left" wrapText="1"/>
    </xf>
    <xf numFmtId="169" fontId="9" fillId="2" borderId="5" xfId="1" applyNumberFormat="1" applyFont="1" applyFill="1" applyBorder="1" applyAlignment="1"/>
    <xf numFmtId="169" fontId="7" fillId="2" borderId="13" xfId="1" applyNumberFormat="1" applyFont="1" applyFill="1" applyBorder="1" applyAlignment="1"/>
    <xf numFmtId="164" fontId="10" fillId="2" borderId="13" xfId="1" applyNumberFormat="1" applyFont="1" applyFill="1" applyBorder="1" applyAlignment="1" applyProtection="1"/>
    <xf numFmtId="37" fontId="7" fillId="2" borderId="13" xfId="1" applyNumberFormat="1" applyFont="1" applyFill="1" applyBorder="1" applyAlignment="1"/>
    <xf numFmtId="0" fontId="23" fillId="0" borderId="0" xfId="0" applyFont="1" applyFill="1"/>
    <xf numFmtId="0" fontId="6" fillId="2" borderId="0" xfId="0" applyFont="1" applyFill="1"/>
    <xf numFmtId="0" fontId="6" fillId="2" borderId="11" xfId="0" applyFont="1" applyFill="1" applyBorder="1"/>
    <xf numFmtId="9" fontId="10" fillId="0" borderId="0" xfId="2" applyFont="1" applyFill="1" applyBorder="1" applyAlignment="1" applyProtection="1">
      <alignment wrapText="1"/>
    </xf>
    <xf numFmtId="166" fontId="9" fillId="0" borderId="3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165" fontId="10" fillId="0" borderId="0" xfId="1" applyNumberFormat="1" applyFont="1" applyFill="1" applyBorder="1" applyAlignment="1" applyProtection="1"/>
    <xf numFmtId="9" fontId="7" fillId="0" borderId="9" xfId="2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3" fontId="7" fillId="0" borderId="9" xfId="0" applyNumberFormat="1" applyFont="1" applyFill="1" applyBorder="1" applyAlignment="1">
      <alignment wrapText="1"/>
    </xf>
    <xf numFmtId="3" fontId="9" fillId="0" borderId="5" xfId="0" applyNumberFormat="1" applyFont="1" applyFill="1" applyBorder="1" applyAlignment="1">
      <alignment wrapText="1"/>
    </xf>
    <xf numFmtId="165" fontId="11" fillId="0" borderId="2" xfId="1" applyNumberFormat="1" applyFont="1" applyFill="1" applyBorder="1" applyAlignment="1" applyProtection="1"/>
    <xf numFmtId="9" fontId="10" fillId="0" borderId="0" xfId="2" applyFont="1" applyFill="1" applyBorder="1" applyAlignment="1" applyProtection="1"/>
    <xf numFmtId="0" fontId="24" fillId="0" borderId="0" xfId="0" applyFont="1"/>
    <xf numFmtId="0" fontId="9" fillId="2" borderId="4" xfId="0" applyFont="1" applyFill="1" applyBorder="1" applyAlignment="1">
      <alignment horizontal="left" wrapText="1"/>
    </xf>
    <xf numFmtId="0" fontId="25" fillId="0" borderId="8" xfId="0" applyFont="1" applyFill="1" applyBorder="1"/>
    <xf numFmtId="0" fontId="10" fillId="0" borderId="11" xfId="0" applyFont="1" applyFill="1" applyBorder="1"/>
    <xf numFmtId="0" fontId="6" fillId="0" borderId="11" xfId="0" applyFont="1" applyFill="1" applyBorder="1" applyAlignment="1">
      <alignment horizontal="left"/>
    </xf>
    <xf numFmtId="37" fontId="6" fillId="0" borderId="1" xfId="1" applyNumberFormat="1" applyFont="1" applyFill="1" applyBorder="1"/>
    <xf numFmtId="37" fontId="6" fillId="0" borderId="9" xfId="1" applyNumberFormat="1" applyFont="1" applyFill="1" applyBorder="1"/>
    <xf numFmtId="0" fontId="6" fillId="0" borderId="0" xfId="0" applyFont="1" applyFill="1"/>
    <xf numFmtId="37" fontId="6" fillId="0" borderId="0" xfId="0" applyNumberFormat="1" applyFont="1" applyFill="1"/>
    <xf numFmtId="170" fontId="6" fillId="0" borderId="0" xfId="0" applyNumberFormat="1" applyFont="1" applyFill="1"/>
    <xf numFmtId="169" fontId="6" fillId="0" borderId="0" xfId="1" applyNumberFormat="1" applyFont="1" applyFill="1"/>
    <xf numFmtId="9" fontId="9" fillId="0" borderId="3" xfId="2" applyFont="1" applyFill="1" applyBorder="1" applyAlignment="1">
      <alignment wrapText="1"/>
    </xf>
    <xf numFmtId="164" fontId="6" fillId="0" borderId="0" xfId="1" applyNumberFormat="1" applyFont="1" applyFill="1" applyBorder="1"/>
    <xf numFmtId="0" fontId="6" fillId="0" borderId="4" xfId="0" applyFont="1" applyFill="1" applyBorder="1" applyAlignment="1">
      <alignment horizontal="left"/>
    </xf>
    <xf numFmtId="164" fontId="6" fillId="0" borderId="2" xfId="1" applyNumberFormat="1" applyFont="1" applyFill="1" applyBorder="1"/>
    <xf numFmtId="37" fontId="6" fillId="0" borderId="3" xfId="1" applyNumberFormat="1" applyFont="1" applyFill="1" applyBorder="1"/>
    <xf numFmtId="37" fontId="6" fillId="0" borderId="2" xfId="1" applyNumberFormat="1" applyFont="1" applyFill="1" applyBorder="1"/>
    <xf numFmtId="165" fontId="11" fillId="2" borderId="2" xfId="1" applyNumberFormat="1" applyFont="1" applyFill="1" applyBorder="1" applyAlignment="1" applyProtection="1"/>
    <xf numFmtId="5" fontId="9" fillId="2" borderId="2" xfId="1" applyNumberFormat="1" applyFont="1" applyFill="1" applyBorder="1" applyAlignment="1"/>
    <xf numFmtId="165" fontId="11" fillId="2" borderId="5" xfId="1" applyNumberFormat="1" applyFont="1" applyFill="1" applyBorder="1" applyAlignment="1" applyProtection="1"/>
    <xf numFmtId="5" fontId="9" fillId="2" borderId="3" xfId="1" applyNumberFormat="1" applyFont="1" applyFill="1" applyBorder="1" applyAlignment="1"/>
    <xf numFmtId="0" fontId="2" fillId="0" borderId="0" xfId="0" applyFont="1" applyFill="1"/>
    <xf numFmtId="9" fontId="6" fillId="0" borderId="0" xfId="2" applyFont="1"/>
    <xf numFmtId="0" fontId="7" fillId="0" borderId="0" xfId="0" applyFont="1" applyFill="1" applyBorder="1" applyAlignment="1">
      <alignment wrapText="1"/>
    </xf>
    <xf numFmtId="9" fontId="9" fillId="0" borderId="2" xfId="2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165" fontId="11" fillId="2" borderId="0" xfId="1" applyNumberFormat="1" applyFont="1" applyFill="1" applyBorder="1" applyAlignment="1" applyProtection="1"/>
    <xf numFmtId="5" fontId="9" fillId="2" borderId="0" xfId="1" applyNumberFormat="1" applyFont="1" applyFill="1" applyBorder="1" applyAlignment="1"/>
    <xf numFmtId="165" fontId="11" fillId="2" borderId="1" xfId="1" applyNumberFormat="1" applyFont="1" applyFill="1" applyBorder="1" applyAlignment="1" applyProtection="1"/>
    <xf numFmtId="5" fontId="9" fillId="2" borderId="9" xfId="1" applyNumberFormat="1" applyFont="1" applyFill="1" applyBorder="1" applyAlignment="1"/>
    <xf numFmtId="169" fontId="7" fillId="0" borderId="1" xfId="1" applyNumberFormat="1" applyFont="1" applyBorder="1" applyAlignment="1">
      <alignment horizontal="right" vertical="center"/>
    </xf>
    <xf numFmtId="164" fontId="10" fillId="2" borderId="0" xfId="1" applyNumberFormat="1" applyFont="1" applyFill="1" applyBorder="1" applyAlignment="1" applyProtection="1">
      <alignment horizontal="right" vertical="center"/>
    </xf>
    <xf numFmtId="164" fontId="10" fillId="2" borderId="9" xfId="1" applyNumberFormat="1" applyFont="1" applyFill="1" applyBorder="1" applyAlignment="1" applyProtection="1">
      <alignment horizontal="right" vertical="center"/>
    </xf>
    <xf numFmtId="0" fontId="0" fillId="2" borderId="0" xfId="0" applyFill="1" applyAlignment="1"/>
    <xf numFmtId="0" fontId="26" fillId="2" borderId="0" xfId="0" applyFont="1" applyFill="1" applyAlignment="1">
      <alignment vertical="top"/>
    </xf>
    <xf numFmtId="0" fontId="27" fillId="2" borderId="0" xfId="0" applyFont="1" applyFill="1"/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/>
    <xf numFmtId="0" fontId="26" fillId="2" borderId="0" xfId="0" applyFont="1" applyFill="1" applyAlignment="1">
      <alignment horizontal="center"/>
    </xf>
    <xf numFmtId="0" fontId="26" fillId="0" borderId="0" xfId="0" applyFont="1" applyFill="1" applyAlignment="1">
      <alignment horizontal="left"/>
    </xf>
    <xf numFmtId="0" fontId="26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quotePrefix="1" applyFont="1" applyFill="1" applyBorder="1" applyAlignment="1">
      <alignment horizontal="left" wrapText="1"/>
    </xf>
    <xf numFmtId="0" fontId="16" fillId="0" borderId="0" xfId="0" quotePrefix="1" applyFont="1" applyFill="1" applyBorder="1" applyAlignment="1">
      <alignment horizontal="left"/>
    </xf>
    <xf numFmtId="37" fontId="6" fillId="0" borderId="0" xfId="1" applyNumberFormat="1" applyFont="1" applyFill="1" applyBorder="1"/>
    <xf numFmtId="0" fontId="29" fillId="0" borderId="0" xfId="0" applyFont="1"/>
    <xf numFmtId="0" fontId="9" fillId="0" borderId="8" xfId="0" applyFont="1" applyFill="1" applyBorder="1" applyAlignment="1">
      <alignment horizontal="center" wrapText="1"/>
    </xf>
    <xf numFmtId="0" fontId="9" fillId="0" borderId="10" xfId="0" applyFont="1" applyFill="1" applyBorder="1" applyAlignment="1">
      <alignment horizontal="left" wrapText="1"/>
    </xf>
    <xf numFmtId="0" fontId="6" fillId="0" borderId="11" xfId="0" applyFont="1" applyFill="1" applyBorder="1" applyAlignment="1">
      <alignment horizontal="left"/>
    </xf>
    <xf numFmtId="37" fontId="6" fillId="0" borderId="9" xfId="1" applyNumberFormat="1" applyFont="1" applyFill="1" applyBorder="1"/>
    <xf numFmtId="0" fontId="6" fillId="0" borderId="0" xfId="0" applyFont="1" applyFill="1"/>
    <xf numFmtId="37" fontId="6" fillId="0" borderId="0" xfId="0" applyNumberFormat="1" applyFont="1" applyFill="1"/>
    <xf numFmtId="170" fontId="6" fillId="0" borderId="0" xfId="0" applyNumberFormat="1" applyFont="1" applyFill="1"/>
    <xf numFmtId="169" fontId="6" fillId="0" borderId="0" xfId="1" applyNumberFormat="1" applyFont="1" applyFill="1"/>
    <xf numFmtId="166" fontId="9" fillId="0" borderId="3" xfId="0" applyNumberFormat="1" applyFont="1" applyFill="1" applyBorder="1" applyAlignment="1">
      <alignment wrapText="1"/>
    </xf>
    <xf numFmtId="3" fontId="7" fillId="0" borderId="1" xfId="0" applyNumberFormat="1" applyFont="1" applyFill="1" applyBorder="1" applyAlignment="1">
      <alignment wrapText="1"/>
    </xf>
    <xf numFmtId="165" fontId="10" fillId="0" borderId="0" xfId="1" applyNumberFormat="1" applyFont="1" applyFill="1" applyBorder="1" applyAlignment="1" applyProtection="1"/>
    <xf numFmtId="166" fontId="7" fillId="0" borderId="9" xfId="0" applyNumberFormat="1" applyFont="1" applyFill="1" applyBorder="1" applyAlignment="1">
      <alignment wrapText="1"/>
    </xf>
    <xf numFmtId="164" fontId="10" fillId="0" borderId="0" xfId="1" applyNumberFormat="1" applyFont="1" applyFill="1" applyBorder="1" applyAlignment="1" applyProtection="1"/>
    <xf numFmtId="3" fontId="7" fillId="0" borderId="9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165" fontId="11" fillId="0" borderId="2" xfId="1" applyNumberFormat="1" applyFont="1" applyFill="1" applyBorder="1" applyAlignment="1" applyProtection="1"/>
    <xf numFmtId="165" fontId="10" fillId="0" borderId="0" xfId="1" applyNumberFormat="1" applyFont="1" applyFill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wrapText="1"/>
    </xf>
    <xf numFmtId="164" fontId="6" fillId="0" borderId="0" xfId="1" applyNumberFormat="1" applyFont="1" applyFill="1" applyBorder="1"/>
    <xf numFmtId="3" fontId="6" fillId="0" borderId="1" xfId="0" applyNumberFormat="1" applyFont="1" applyBorder="1"/>
    <xf numFmtId="3" fontId="6" fillId="0" borderId="1" xfId="0" applyNumberFormat="1" applyFont="1" applyFill="1" applyBorder="1"/>
    <xf numFmtId="165" fontId="10" fillId="0" borderId="1" xfId="1" applyNumberFormat="1" applyFont="1" applyFill="1" applyBorder="1" applyAlignment="1" applyProtection="1"/>
    <xf numFmtId="164" fontId="10" fillId="0" borderId="1" xfId="1" applyNumberFormat="1" applyFont="1" applyFill="1" applyBorder="1" applyAlignment="1" applyProtection="1"/>
    <xf numFmtId="164" fontId="10" fillId="2" borderId="0" xfId="1" applyNumberFormat="1" applyFont="1" applyFill="1" applyBorder="1" applyAlignment="1" applyProtection="1"/>
    <xf numFmtId="164" fontId="10" fillId="2" borderId="1" xfId="1" applyNumberFormat="1" applyFont="1" applyFill="1" applyBorder="1" applyAlignment="1" applyProtection="1"/>
    <xf numFmtId="3" fontId="7" fillId="2" borderId="9" xfId="0" applyNumberFormat="1" applyFont="1" applyFill="1" applyBorder="1" applyAlignment="1">
      <alignment wrapText="1"/>
    </xf>
    <xf numFmtId="3" fontId="6" fillId="2" borderId="1" xfId="0" applyNumberFormat="1" applyFont="1" applyFill="1" applyBorder="1"/>
    <xf numFmtId="37" fontId="6" fillId="0" borderId="0" xfId="1" applyNumberFormat="1" applyFont="1" applyFill="1" applyBorder="1"/>
    <xf numFmtId="0" fontId="9" fillId="0" borderId="11" xfId="0" applyFont="1" applyFill="1" applyBorder="1" applyAlignment="1">
      <alignment horizontal="left" wrapText="1"/>
    </xf>
    <xf numFmtId="9" fontId="11" fillId="0" borderId="2" xfId="2" applyNumberFormat="1" applyFont="1" applyFill="1" applyBorder="1" applyAlignment="1" applyProtection="1"/>
    <xf numFmtId="9" fontId="6" fillId="0" borderId="0" xfId="0" applyNumberFormat="1" applyFont="1"/>
    <xf numFmtId="9" fontId="11" fillId="0" borderId="5" xfId="2" applyNumberFormat="1" applyFont="1" applyFill="1" applyBorder="1" applyAlignment="1" applyProtection="1"/>
    <xf numFmtId="0" fontId="9" fillId="0" borderId="11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0" fontId="26" fillId="2" borderId="0" xfId="0" applyFont="1" applyFill="1" applyAlignment="1">
      <alignment horizontal="center" vertical="top"/>
    </xf>
    <xf numFmtId="0" fontId="26" fillId="2" borderId="0" xfId="0" applyFont="1" applyFill="1" applyAlignment="1">
      <alignment horizontal="center" vertical="top" wrapText="1"/>
    </xf>
    <xf numFmtId="0" fontId="26" fillId="2" borderId="0" xfId="0" applyFont="1" applyFill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9" fillId="0" borderId="6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 wrapText="1"/>
    </xf>
    <xf numFmtId="0" fontId="9" fillId="3" borderId="12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11" fillId="3" borderId="12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1" fillId="3" borderId="7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9" fontId="9" fillId="0" borderId="6" xfId="2" applyFont="1" applyFill="1" applyBorder="1" applyAlignment="1">
      <alignment horizontal="center" wrapText="1"/>
    </xf>
    <xf numFmtId="9" fontId="9" fillId="0" borderId="7" xfId="2" applyFont="1" applyFill="1" applyBorder="1" applyAlignment="1">
      <alignment horizontal="center" wrapText="1"/>
    </xf>
    <xf numFmtId="9" fontId="9" fillId="0" borderId="12" xfId="2" applyFont="1" applyFill="1" applyBorder="1" applyAlignment="1">
      <alignment horizontal="center" wrapText="1"/>
    </xf>
    <xf numFmtId="9" fontId="14" fillId="3" borderId="12" xfId="2" applyFont="1" applyFill="1" applyBorder="1" applyAlignment="1">
      <alignment horizontal="center" vertical="center"/>
    </xf>
    <xf numFmtId="9" fontId="14" fillId="3" borderId="6" xfId="2" applyFont="1" applyFill="1" applyBorder="1" applyAlignment="1">
      <alignment horizontal="center" vertical="center"/>
    </xf>
    <xf numFmtId="9" fontId="14" fillId="3" borderId="7" xfId="2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26" fillId="0" borderId="0" xfId="0" quotePrefix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left" wrapText="1"/>
    </xf>
  </cellXfs>
  <cellStyles count="11">
    <cellStyle name="Comma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Normal 3 2" xfId="6" xr:uid="{00000000-0005-0000-0000-000004000000}"/>
    <cellStyle name="Normal 4" xfId="5" xr:uid="{00000000-0005-0000-0000-000005000000}"/>
    <cellStyle name="Normal 4 2" xfId="7" xr:uid="{00000000-0005-0000-0000-000006000000}"/>
    <cellStyle name="Normal 5" xfId="8" xr:uid="{00000000-0005-0000-0000-000007000000}"/>
    <cellStyle name="Normal 5 2" xfId="9" xr:uid="{06E0747D-CB25-413A-9B17-321D3BBBDA7B}"/>
    <cellStyle name="Normal 6" xfId="10" xr:uid="{A3EAC1CF-6303-475B-BB10-FF6A75085F7C}"/>
    <cellStyle name="Percent" xfId="2" builtinId="5"/>
  </cellStyles>
  <dxfs count="0"/>
  <tableStyles count="0" defaultTableStyle="TableStyleMedium2" defaultPivotStyle="PivotStyleLight16"/>
  <colors>
    <mruColors>
      <color rgb="FFCCECFF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114300</xdr:rowOff>
    </xdr:from>
    <xdr:to>
      <xdr:col>4</xdr:col>
      <xdr:colOff>962025</xdr:colOff>
      <xdr:row>16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0" y="3314700"/>
          <a:ext cx="6448425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1. Revenue is dedicated entirely to the NYC general fund if the transaction is commercial and the tax rate is 1.425 percent.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2. Revenue is dedicated to the NYC general fund and the NYC Transit Authority and certain paratransit and franchised bus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operators if the transaction is commercial, and either the tax rate is 2.625 percent or half that rate because the </a:t>
          </a:r>
        </a:p>
        <a:p>
          <a:r>
            <a:rPr lang="en-U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transaction is eligible for a reduced REIT rate.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abSelected="1" zoomScaleNormal="100" workbookViewId="0">
      <selection sqref="A1:F1"/>
    </sheetView>
  </sheetViews>
  <sheetFormatPr defaultRowHeight="15" x14ac:dyDescent="0.25"/>
  <cols>
    <col min="1" max="1" width="31.42578125" style="143" customWidth="1"/>
    <col min="2" max="4" width="15.28515625" style="143"/>
    <col min="5" max="5" width="14.85546875" style="143" customWidth="1"/>
    <col min="6" max="6" width="15.28515625" style="143"/>
    <col min="7" max="16384" width="9.140625" style="143"/>
  </cols>
  <sheetData>
    <row r="1" spans="1:6" s="218" customFormat="1" ht="15.75" x14ac:dyDescent="0.25">
      <c r="A1" s="265" t="s">
        <v>60</v>
      </c>
      <c r="B1" s="265"/>
      <c r="C1" s="265"/>
      <c r="D1" s="265"/>
      <c r="E1" s="265"/>
      <c r="F1" s="265"/>
    </row>
    <row r="2" spans="1:6" ht="15.75" x14ac:dyDescent="0.25">
      <c r="A2" s="266" t="s">
        <v>80</v>
      </c>
      <c r="B2" s="266"/>
      <c r="C2" s="266"/>
      <c r="D2" s="266"/>
      <c r="E2" s="266"/>
      <c r="F2" s="266"/>
    </row>
    <row r="3" spans="1:6" ht="15.75" x14ac:dyDescent="0.25">
      <c r="A3" s="219"/>
      <c r="B3" s="220"/>
      <c r="C3" s="220"/>
      <c r="D3" s="220"/>
      <c r="E3" s="220"/>
      <c r="F3" s="220"/>
    </row>
    <row r="4" spans="1:6" ht="15.75" x14ac:dyDescent="0.25">
      <c r="A4" s="265" t="s">
        <v>21</v>
      </c>
      <c r="B4" s="265"/>
      <c r="C4" s="265"/>
      <c r="D4" s="265"/>
      <c r="E4" s="265"/>
      <c r="F4" s="265"/>
    </row>
    <row r="5" spans="1:6" ht="15.75" x14ac:dyDescent="0.25">
      <c r="A5" s="267" t="s">
        <v>61</v>
      </c>
      <c r="B5" s="267"/>
      <c r="C5" s="267"/>
      <c r="D5" s="267"/>
      <c r="E5" s="267"/>
      <c r="F5" s="267"/>
    </row>
    <row r="7" spans="1:6" ht="15" customHeight="1" x14ac:dyDescent="0.25">
      <c r="A7" s="270" t="s">
        <v>20</v>
      </c>
      <c r="B7" s="144"/>
      <c r="C7" s="268" t="s">
        <v>17</v>
      </c>
      <c r="D7" s="269"/>
      <c r="E7" s="268" t="s">
        <v>18</v>
      </c>
      <c r="F7" s="269"/>
    </row>
    <row r="8" spans="1:6" ht="29.25" customHeight="1" x14ac:dyDescent="0.25">
      <c r="A8" s="271"/>
      <c r="B8" s="145" t="s">
        <v>9</v>
      </c>
      <c r="C8" s="146" t="s">
        <v>19</v>
      </c>
      <c r="D8" s="146" t="s">
        <v>3</v>
      </c>
      <c r="E8" s="147" t="s">
        <v>19</v>
      </c>
      <c r="F8" s="148" t="s">
        <v>3</v>
      </c>
    </row>
    <row r="9" spans="1:6" x14ac:dyDescent="0.25">
      <c r="A9" s="149"/>
      <c r="B9" s="150"/>
      <c r="C9" s="151"/>
      <c r="D9" s="151"/>
      <c r="E9" s="152"/>
      <c r="F9" s="153"/>
    </row>
    <row r="10" spans="1:6" x14ac:dyDescent="0.25">
      <c r="A10" s="154" t="s">
        <v>22</v>
      </c>
      <c r="B10" s="155"/>
      <c r="C10" s="254"/>
      <c r="D10" s="157"/>
      <c r="E10" s="255"/>
      <c r="F10" s="158"/>
    </row>
    <row r="11" spans="1:6" x14ac:dyDescent="0.25">
      <c r="A11" s="159" t="s">
        <v>36</v>
      </c>
      <c r="B11" s="155">
        <v>48522</v>
      </c>
      <c r="C11" s="163">
        <v>49682204170</v>
      </c>
      <c r="D11" s="164">
        <v>656768.84</v>
      </c>
      <c r="E11" s="165">
        <v>685270156.71000004</v>
      </c>
      <c r="F11" s="166">
        <v>9335.18</v>
      </c>
    </row>
    <row r="12" spans="1:6" x14ac:dyDescent="0.25">
      <c r="A12" s="159" t="s">
        <v>37</v>
      </c>
      <c r="B12" s="155">
        <v>6442</v>
      </c>
      <c r="C12" s="254">
        <v>43185674366</v>
      </c>
      <c r="D12" s="157">
        <v>990000</v>
      </c>
      <c r="E12" s="255">
        <v>1125135070.4000001</v>
      </c>
      <c r="F12" s="158">
        <v>25987.5</v>
      </c>
    </row>
    <row r="13" spans="1:6" x14ac:dyDescent="0.25">
      <c r="A13" s="186" t="s">
        <v>83</v>
      </c>
      <c r="B13" s="168">
        <v>54964</v>
      </c>
      <c r="C13" s="202">
        <v>92867878536</v>
      </c>
      <c r="D13" s="203">
        <v>670000</v>
      </c>
      <c r="E13" s="204">
        <v>1810405227.0999999</v>
      </c>
      <c r="F13" s="205">
        <v>9618.75</v>
      </c>
    </row>
    <row r="14" spans="1:6" x14ac:dyDescent="0.25">
      <c r="A14" s="161"/>
      <c r="D14" s="162"/>
      <c r="F14" s="162"/>
    </row>
    <row r="15" spans="1:6" x14ac:dyDescent="0.25">
      <c r="A15" s="154" t="s">
        <v>38</v>
      </c>
      <c r="D15" s="162"/>
      <c r="F15" s="162"/>
    </row>
    <row r="16" spans="1:6" x14ac:dyDescent="0.25">
      <c r="A16" s="159" t="s">
        <v>36</v>
      </c>
      <c r="B16" s="155">
        <v>750</v>
      </c>
      <c r="C16" s="163">
        <v>60143773.829999998</v>
      </c>
      <c r="D16" s="164">
        <v>54990</v>
      </c>
      <c r="E16" s="165">
        <v>607187.99</v>
      </c>
      <c r="F16" s="166">
        <v>549.9</v>
      </c>
    </row>
    <row r="17" spans="1:6" ht="14.45" customHeight="1" x14ac:dyDescent="0.25">
      <c r="A17" s="159" t="s">
        <v>37</v>
      </c>
      <c r="B17" s="155">
        <v>1403</v>
      </c>
      <c r="C17" s="254">
        <v>121354159.75</v>
      </c>
      <c r="D17" s="157">
        <v>68582</v>
      </c>
      <c r="E17" s="255">
        <v>1809404.94</v>
      </c>
      <c r="F17" s="158">
        <v>977.29</v>
      </c>
    </row>
    <row r="18" spans="1:6" x14ac:dyDescent="0.25">
      <c r="A18" s="149" t="s">
        <v>83</v>
      </c>
      <c r="B18" s="160">
        <v>2153</v>
      </c>
      <c r="C18" s="211">
        <v>181497933.58000001</v>
      </c>
      <c r="D18" s="212">
        <v>63990</v>
      </c>
      <c r="E18" s="213">
        <v>2416592.9300000002</v>
      </c>
      <c r="F18" s="214">
        <v>839.33</v>
      </c>
    </row>
    <row r="19" spans="1:6" x14ac:dyDescent="0.25">
      <c r="A19" s="149"/>
      <c r="D19" s="162"/>
      <c r="F19" s="162"/>
    </row>
    <row r="20" spans="1:6" x14ac:dyDescent="0.25">
      <c r="A20" s="154" t="s">
        <v>35</v>
      </c>
      <c r="D20" s="162"/>
      <c r="F20" s="162"/>
    </row>
    <row r="21" spans="1:6" x14ac:dyDescent="0.25">
      <c r="A21" s="159" t="s">
        <v>36</v>
      </c>
      <c r="B21" s="155">
        <v>47772</v>
      </c>
      <c r="C21" s="163">
        <v>49622060396</v>
      </c>
      <c r="D21" s="164">
        <v>665000</v>
      </c>
      <c r="E21" s="165">
        <v>684662968.72000003</v>
      </c>
      <c r="F21" s="166">
        <v>9476.25</v>
      </c>
    </row>
    <row r="22" spans="1:6" ht="14.45" customHeight="1" x14ac:dyDescent="0.25">
      <c r="A22" s="159" t="s">
        <v>37</v>
      </c>
      <c r="B22" s="155">
        <v>5039</v>
      </c>
      <c r="C22" s="254">
        <v>43064320206</v>
      </c>
      <c r="D22" s="157">
        <v>1500000</v>
      </c>
      <c r="E22" s="255">
        <v>1123325665.4000001</v>
      </c>
      <c r="F22" s="158">
        <v>39375</v>
      </c>
    </row>
    <row r="23" spans="1:6" x14ac:dyDescent="0.25">
      <c r="A23" s="167" t="s">
        <v>83</v>
      </c>
      <c r="B23" s="168">
        <v>52811</v>
      </c>
      <c r="C23" s="202">
        <v>92686380602</v>
      </c>
      <c r="D23" s="203">
        <v>695000</v>
      </c>
      <c r="E23" s="204">
        <v>1807988634.0999999</v>
      </c>
      <c r="F23" s="205">
        <v>9975</v>
      </c>
    </row>
    <row r="24" spans="1:6" x14ac:dyDescent="0.25">
      <c r="A24" s="305"/>
      <c r="B24" s="169"/>
      <c r="C24" s="170"/>
      <c r="D24" s="171"/>
      <c r="E24" s="156"/>
      <c r="F24" s="171"/>
    </row>
  </sheetData>
  <mergeCells count="7">
    <mergeCell ref="A7:A8"/>
    <mergeCell ref="C7:D7"/>
    <mergeCell ref="E7:F7"/>
    <mergeCell ref="A1:F1"/>
    <mergeCell ref="A2:F2"/>
    <mergeCell ref="A4:F4"/>
    <mergeCell ref="A5:F5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zoomScaleNormal="100" workbookViewId="0">
      <selection sqref="A1:E1"/>
    </sheetView>
  </sheetViews>
  <sheetFormatPr defaultColWidth="9.140625" defaultRowHeight="14.25" x14ac:dyDescent="0.2"/>
  <cols>
    <col min="1" max="1" width="38.85546875" style="1" customWidth="1"/>
    <col min="2" max="2" width="18.7109375" style="1" bestFit="1" customWidth="1"/>
    <col min="3" max="5" width="14.85546875" style="1" customWidth="1"/>
    <col min="6" max="16384" width="9.140625" style="1"/>
  </cols>
  <sheetData>
    <row r="1" spans="1:5" ht="15.75" x14ac:dyDescent="0.2">
      <c r="A1" s="265" t="s">
        <v>60</v>
      </c>
      <c r="B1" s="265"/>
      <c r="C1" s="265"/>
      <c r="D1" s="265"/>
      <c r="E1" s="265"/>
    </row>
    <row r="2" spans="1:5" ht="15.75" x14ac:dyDescent="0.2">
      <c r="A2" s="266" t="s">
        <v>80</v>
      </c>
      <c r="B2" s="266"/>
      <c r="C2" s="266"/>
      <c r="D2" s="266"/>
      <c r="E2" s="266"/>
    </row>
    <row r="3" spans="1:5" ht="15.75" x14ac:dyDescent="0.25">
      <c r="A3" s="221"/>
      <c r="B3" s="220"/>
      <c r="C3" s="220"/>
      <c r="D3" s="220"/>
      <c r="E3" s="220"/>
    </row>
    <row r="4" spans="1:5" ht="15.75" x14ac:dyDescent="0.2">
      <c r="A4" s="265" t="s">
        <v>26</v>
      </c>
      <c r="B4" s="265"/>
      <c r="C4" s="265"/>
      <c r="D4" s="265"/>
      <c r="E4" s="265"/>
    </row>
    <row r="5" spans="1:5" ht="15.75" x14ac:dyDescent="0.25">
      <c r="A5" s="267" t="s">
        <v>62</v>
      </c>
      <c r="B5" s="267"/>
      <c r="C5" s="267"/>
      <c r="D5" s="267"/>
      <c r="E5" s="267"/>
    </row>
    <row r="7" spans="1:5" ht="15" x14ac:dyDescent="0.25">
      <c r="A7" s="6"/>
      <c r="B7" s="4"/>
      <c r="C7" s="272" t="s">
        <v>27</v>
      </c>
      <c r="D7" s="272"/>
      <c r="E7" s="273"/>
    </row>
    <row r="8" spans="1:5" ht="33.75" customHeight="1" x14ac:dyDescent="0.25">
      <c r="A8" s="7" t="s">
        <v>30</v>
      </c>
      <c r="B8" s="5" t="s">
        <v>9</v>
      </c>
      <c r="C8" s="2" t="s">
        <v>31</v>
      </c>
      <c r="D8" s="2" t="s">
        <v>34</v>
      </c>
      <c r="E8" s="3" t="s">
        <v>25</v>
      </c>
    </row>
    <row r="9" spans="1:5" ht="43.5" customHeight="1" x14ac:dyDescent="0.2">
      <c r="A9" s="8" t="s">
        <v>32</v>
      </c>
      <c r="B9" s="9">
        <v>2288</v>
      </c>
      <c r="C9" s="22">
        <v>4680751.83</v>
      </c>
      <c r="D9" s="23">
        <v>0</v>
      </c>
      <c r="E9" s="25">
        <v>4680751.83</v>
      </c>
    </row>
    <row r="10" spans="1:5" ht="36" customHeight="1" x14ac:dyDescent="0.2">
      <c r="A10" s="8" t="s">
        <v>33</v>
      </c>
      <c r="B10" s="215">
        <v>4154</v>
      </c>
      <c r="C10" s="216">
        <v>693614578.13</v>
      </c>
      <c r="D10" s="216">
        <v>426839740.38999999</v>
      </c>
      <c r="E10" s="217">
        <v>1120454318.5</v>
      </c>
    </row>
    <row r="11" spans="1:5" ht="30.6" customHeight="1" x14ac:dyDescent="0.25">
      <c r="A11" s="20" t="s">
        <v>28</v>
      </c>
      <c r="B11" s="21">
        <f>B10+B9</f>
        <v>6442</v>
      </c>
      <c r="C11" s="24">
        <f>C10+C9</f>
        <v>698295329.96000004</v>
      </c>
      <c r="D11" s="24">
        <f>D10+D9</f>
        <v>426839740.38999999</v>
      </c>
      <c r="E11" s="26">
        <f>E10+E9</f>
        <v>1125135070.3299999</v>
      </c>
    </row>
    <row r="13" spans="1:5" customFormat="1" ht="15" x14ac:dyDescent="0.25">
      <c r="A13" s="10"/>
      <c r="B13" s="11"/>
      <c r="C13" s="11"/>
      <c r="D13" s="11"/>
      <c r="E13" s="12"/>
    </row>
    <row r="14" spans="1:5" ht="14.25" customHeight="1" x14ac:dyDescent="0.2">
      <c r="A14" s="274"/>
      <c r="B14" s="274"/>
      <c r="C14" s="274"/>
      <c r="D14" s="274"/>
      <c r="E14" s="274"/>
    </row>
    <row r="15" spans="1:5" x14ac:dyDescent="0.2">
      <c r="A15" s="10"/>
      <c r="C15" s="142"/>
    </row>
    <row r="16" spans="1:5" x14ac:dyDescent="0.2">
      <c r="A16" s="27"/>
      <c r="C16" s="207"/>
      <c r="D16" s="207"/>
    </row>
    <row r="18" spans="2:2" x14ac:dyDescent="0.2">
      <c r="B18" s="230"/>
    </row>
    <row r="36" ht="15" x14ac:dyDescent="0.25"/>
  </sheetData>
  <mergeCells count="6">
    <mergeCell ref="C7:E7"/>
    <mergeCell ref="A14:E14"/>
    <mergeCell ref="A1:E1"/>
    <mergeCell ref="A2:E2"/>
    <mergeCell ref="A4:E4"/>
    <mergeCell ref="A5:E5"/>
  </mergeCells>
  <pageMargins left="0.7" right="0.7" top="0.75" bottom="0.75" header="0.3" footer="0.3"/>
  <pageSetup scale="90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9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9.28515625" style="30" customWidth="1"/>
    <col min="2" max="6" width="14.7109375" style="30" customWidth="1"/>
    <col min="7" max="16384" width="9.140625" style="30"/>
  </cols>
  <sheetData>
    <row r="1" spans="1:6" ht="15.75" x14ac:dyDescent="0.2">
      <c r="A1" s="265" t="s">
        <v>60</v>
      </c>
      <c r="B1" s="265"/>
      <c r="C1" s="265"/>
      <c r="D1" s="265"/>
      <c r="E1" s="265"/>
      <c r="F1" s="265"/>
    </row>
    <row r="2" spans="1:6" ht="15.75" x14ac:dyDescent="0.2">
      <c r="A2" s="266" t="s">
        <v>80</v>
      </c>
      <c r="B2" s="266"/>
      <c r="C2" s="266"/>
      <c r="D2" s="266"/>
      <c r="E2" s="266"/>
      <c r="F2" s="266"/>
    </row>
    <row r="3" spans="1:6" ht="15.75" x14ac:dyDescent="0.25">
      <c r="A3" s="219"/>
      <c r="B3" s="220"/>
      <c r="C3" s="220"/>
      <c r="D3" s="220"/>
      <c r="E3" s="220"/>
      <c r="F3" s="220"/>
    </row>
    <row r="4" spans="1:6" ht="15.75" x14ac:dyDescent="0.2">
      <c r="A4" s="265" t="s">
        <v>63</v>
      </c>
      <c r="B4" s="265"/>
      <c r="C4" s="265"/>
      <c r="D4" s="265"/>
      <c r="E4" s="265"/>
      <c r="F4" s="265"/>
    </row>
    <row r="5" spans="1:6" ht="15.75" x14ac:dyDescent="0.25">
      <c r="A5" s="267" t="s">
        <v>64</v>
      </c>
      <c r="B5" s="267"/>
      <c r="C5" s="267"/>
      <c r="D5" s="267"/>
      <c r="E5" s="267"/>
      <c r="F5" s="267"/>
    </row>
    <row r="6" spans="1:6" ht="15.75" x14ac:dyDescent="0.25">
      <c r="A6" s="267" t="s">
        <v>65</v>
      </c>
      <c r="B6" s="267"/>
      <c r="C6" s="267"/>
      <c r="D6" s="267"/>
      <c r="E6" s="267"/>
      <c r="F6" s="267"/>
    </row>
    <row r="7" spans="1:6" ht="15" x14ac:dyDescent="0.25">
      <c r="A7" s="29"/>
    </row>
    <row r="8" spans="1:6" ht="15" customHeight="1" x14ac:dyDescent="0.25">
      <c r="A8" s="278" t="s">
        <v>0</v>
      </c>
      <c r="B8" s="279"/>
      <c r="C8" s="279"/>
      <c r="D8" s="279"/>
      <c r="E8" s="279"/>
      <c r="F8" s="280"/>
    </row>
    <row r="9" spans="1:6" ht="15" customHeight="1" x14ac:dyDescent="0.25">
      <c r="A9" s="31"/>
      <c r="B9" s="32"/>
      <c r="C9" s="275" t="s">
        <v>17</v>
      </c>
      <c r="D9" s="276"/>
      <c r="E9" s="275" t="s">
        <v>18</v>
      </c>
      <c r="F9" s="276"/>
    </row>
    <row r="10" spans="1:6" ht="28.5" customHeight="1" x14ac:dyDescent="0.25">
      <c r="A10" s="33" t="s">
        <v>17</v>
      </c>
      <c r="B10" s="34" t="s">
        <v>9</v>
      </c>
      <c r="C10" s="35" t="s">
        <v>84</v>
      </c>
      <c r="D10" s="36" t="s">
        <v>3</v>
      </c>
      <c r="E10" s="35" t="s">
        <v>84</v>
      </c>
      <c r="F10" s="36" t="s">
        <v>3</v>
      </c>
    </row>
    <row r="11" spans="1:6" ht="15" x14ac:dyDescent="0.25">
      <c r="A11" s="37"/>
      <c r="B11" s="38"/>
      <c r="C11" s="39"/>
      <c r="D11" s="40"/>
      <c r="E11" s="39"/>
      <c r="F11" s="41"/>
    </row>
    <row r="12" spans="1:6" ht="15" x14ac:dyDescent="0.25">
      <c r="A12" s="263" t="s">
        <v>85</v>
      </c>
      <c r="B12" s="240">
        <v>5961</v>
      </c>
      <c r="C12" s="241">
        <v>2203401810.4000001</v>
      </c>
      <c r="D12" s="242">
        <v>400000</v>
      </c>
      <c r="E12" s="241">
        <v>22042743.699999999</v>
      </c>
      <c r="F12" s="242">
        <v>4000</v>
      </c>
    </row>
    <row r="13" spans="1:6" ht="15" x14ac:dyDescent="0.25">
      <c r="A13" s="37" t="s">
        <v>10</v>
      </c>
      <c r="B13" s="240">
        <v>12894</v>
      </c>
      <c r="C13" s="243">
        <v>9288131183.1000004</v>
      </c>
      <c r="D13" s="244">
        <v>700000</v>
      </c>
      <c r="E13" s="243">
        <v>132352761.18000001</v>
      </c>
      <c r="F13" s="244">
        <v>9975</v>
      </c>
    </row>
    <row r="14" spans="1:6" ht="15" x14ac:dyDescent="0.25">
      <c r="A14" s="37" t="s">
        <v>11</v>
      </c>
      <c r="B14" s="240">
        <v>3124</v>
      </c>
      <c r="C14" s="243">
        <v>4204102594.0999999</v>
      </c>
      <c r="D14" s="244">
        <v>1295000</v>
      </c>
      <c r="E14" s="243">
        <v>59908462.509999998</v>
      </c>
      <c r="F14" s="244">
        <v>18453.75</v>
      </c>
    </row>
    <row r="15" spans="1:6" ht="15" x14ac:dyDescent="0.25">
      <c r="A15" s="37" t="s">
        <v>12</v>
      </c>
      <c r="B15" s="245">
        <v>631</v>
      </c>
      <c r="C15" s="243">
        <v>1795345737.2</v>
      </c>
      <c r="D15" s="244">
        <v>2560000</v>
      </c>
      <c r="E15" s="243">
        <v>25583676.879999999</v>
      </c>
      <c r="F15" s="244">
        <v>36480</v>
      </c>
    </row>
    <row r="16" spans="1:6" ht="15" x14ac:dyDescent="0.25">
      <c r="A16" s="37" t="s">
        <v>13</v>
      </c>
      <c r="B16" s="245">
        <v>94</v>
      </c>
      <c r="C16" s="243">
        <v>775389039.00999999</v>
      </c>
      <c r="D16" s="244">
        <v>7525000</v>
      </c>
      <c r="E16" s="243">
        <v>11049293.85</v>
      </c>
      <c r="F16" s="244">
        <v>107231.25</v>
      </c>
    </row>
    <row r="17" spans="1:6" ht="15" x14ac:dyDescent="0.25">
      <c r="A17" s="37" t="s">
        <v>14</v>
      </c>
      <c r="B17" s="245">
        <v>13</v>
      </c>
      <c r="C17" s="243">
        <v>228725000</v>
      </c>
      <c r="D17" s="244">
        <v>17450000</v>
      </c>
      <c r="E17" s="243">
        <v>3259331.25</v>
      </c>
      <c r="F17" s="244">
        <v>248662.5</v>
      </c>
    </row>
    <row r="18" spans="1:6" ht="15" x14ac:dyDescent="0.25">
      <c r="A18" s="37" t="s">
        <v>15</v>
      </c>
      <c r="B18" s="245">
        <v>10</v>
      </c>
      <c r="C18" s="243">
        <v>301266492.5</v>
      </c>
      <c r="D18" s="244">
        <v>25375000</v>
      </c>
      <c r="E18" s="243">
        <v>4293047.5199999996</v>
      </c>
      <c r="F18" s="244">
        <v>361593.75</v>
      </c>
    </row>
    <row r="19" spans="1:6" ht="13.9" customHeight="1" x14ac:dyDescent="0.25">
      <c r="A19" s="37"/>
      <c r="B19" s="48"/>
      <c r="C19" s="46"/>
      <c r="D19" s="47"/>
      <c r="E19" s="46"/>
      <c r="F19" s="47"/>
    </row>
    <row r="20" spans="1:6" ht="13.9" customHeight="1" x14ac:dyDescent="0.25">
      <c r="A20" s="33" t="s">
        <v>83</v>
      </c>
      <c r="B20" s="182">
        <f>SUM(B12:B18)</f>
        <v>22727</v>
      </c>
      <c r="C20" s="183">
        <f>SUM(C12:C18)</f>
        <v>18796361856.309998</v>
      </c>
      <c r="D20" s="28">
        <v>665000</v>
      </c>
      <c r="E20" s="183">
        <f>SUM(E12:E18)</f>
        <v>258489316.88999999</v>
      </c>
      <c r="F20" s="239">
        <v>9475.5400000000009</v>
      </c>
    </row>
    <row r="21" spans="1:6" ht="13.9" customHeight="1" x14ac:dyDescent="0.25">
      <c r="A21" s="51"/>
      <c r="B21" s="52"/>
      <c r="C21" s="53"/>
      <c r="D21" s="54"/>
      <c r="E21" s="53"/>
      <c r="F21" s="54"/>
    </row>
    <row r="22" spans="1:6" ht="15" customHeight="1" x14ac:dyDescent="0.25">
      <c r="A22" s="278" t="s">
        <v>2</v>
      </c>
      <c r="B22" s="279"/>
      <c r="C22" s="279"/>
      <c r="D22" s="279"/>
      <c r="E22" s="279"/>
      <c r="F22" s="280"/>
    </row>
    <row r="23" spans="1:6" ht="15" customHeight="1" x14ac:dyDescent="0.25">
      <c r="A23" s="232"/>
      <c r="B23" s="231"/>
      <c r="C23" s="275" t="s">
        <v>17</v>
      </c>
      <c r="D23" s="276"/>
      <c r="E23" s="277" t="s">
        <v>18</v>
      </c>
      <c r="F23" s="276"/>
    </row>
    <row r="24" spans="1:6" ht="28.5" customHeight="1" x14ac:dyDescent="0.25">
      <c r="A24" s="33" t="s">
        <v>17</v>
      </c>
      <c r="B24" s="34" t="s">
        <v>9</v>
      </c>
      <c r="C24" s="35" t="s">
        <v>84</v>
      </c>
      <c r="D24" s="36" t="s">
        <v>3</v>
      </c>
      <c r="E24" s="35" t="s">
        <v>84</v>
      </c>
      <c r="F24" s="36" t="s">
        <v>3</v>
      </c>
    </row>
    <row r="25" spans="1:6" ht="13.9" customHeight="1" x14ac:dyDescent="0.25">
      <c r="A25" s="37"/>
      <c r="B25" s="38"/>
      <c r="C25" s="39"/>
      <c r="D25" s="40"/>
      <c r="E25" s="39"/>
      <c r="F25" s="41"/>
    </row>
    <row r="26" spans="1:6" ht="13.9" customHeight="1" x14ac:dyDescent="0.25">
      <c r="A26" s="263" t="s">
        <v>85</v>
      </c>
      <c r="B26" s="240">
        <v>7147</v>
      </c>
      <c r="C26" s="241">
        <v>2142227729.8</v>
      </c>
      <c r="D26" s="242">
        <v>300000</v>
      </c>
      <c r="E26" s="241">
        <v>21315679.5</v>
      </c>
      <c r="F26" s="242">
        <v>3000</v>
      </c>
    </row>
    <row r="27" spans="1:6" ht="13.9" customHeight="1" x14ac:dyDescent="0.25">
      <c r="A27" s="37" t="s">
        <v>10</v>
      </c>
      <c r="B27" s="240">
        <v>3737</v>
      </c>
      <c r="C27" s="243">
        <v>2662901828.3000002</v>
      </c>
      <c r="D27" s="244">
        <v>695000</v>
      </c>
      <c r="E27" s="243">
        <v>37880324.840000004</v>
      </c>
      <c r="F27" s="244">
        <v>9903.75</v>
      </c>
    </row>
    <row r="28" spans="1:6" ht="13.9" customHeight="1" x14ac:dyDescent="0.25">
      <c r="A28" s="37" t="s">
        <v>11</v>
      </c>
      <c r="B28" s="240">
        <v>1679</v>
      </c>
      <c r="C28" s="243">
        <v>2383548491.3000002</v>
      </c>
      <c r="D28" s="244">
        <v>1375000</v>
      </c>
      <c r="E28" s="243">
        <v>33875300.950000003</v>
      </c>
      <c r="F28" s="244">
        <v>19522.5</v>
      </c>
    </row>
    <row r="29" spans="1:6" ht="13.9" customHeight="1" x14ac:dyDescent="0.25">
      <c r="A29" s="37" t="s">
        <v>12</v>
      </c>
      <c r="B29" s="245">
        <v>795</v>
      </c>
      <c r="C29" s="243">
        <v>2330271361.0999999</v>
      </c>
      <c r="D29" s="244">
        <v>2749865.63</v>
      </c>
      <c r="E29" s="243">
        <v>32959290.57</v>
      </c>
      <c r="F29" s="244">
        <v>38902.5</v>
      </c>
    </row>
    <row r="30" spans="1:6" ht="15" x14ac:dyDescent="0.25">
      <c r="A30" s="37" t="s">
        <v>13</v>
      </c>
      <c r="B30" s="245">
        <v>133</v>
      </c>
      <c r="C30" s="243">
        <v>956543951.34000003</v>
      </c>
      <c r="D30" s="244">
        <v>6255000</v>
      </c>
      <c r="E30" s="243">
        <v>13350398.300000001</v>
      </c>
      <c r="F30" s="244">
        <v>89062.5</v>
      </c>
    </row>
    <row r="31" spans="1:6" ht="15" x14ac:dyDescent="0.25">
      <c r="A31" s="37" t="s">
        <v>14</v>
      </c>
      <c r="B31" s="245">
        <v>6</v>
      </c>
      <c r="C31" s="243">
        <v>102950000</v>
      </c>
      <c r="D31" s="244">
        <v>17150000</v>
      </c>
      <c r="E31" s="243">
        <v>1467037.5</v>
      </c>
      <c r="F31" s="244">
        <v>244387.5</v>
      </c>
    </row>
    <row r="32" spans="1:6" ht="15" x14ac:dyDescent="0.25">
      <c r="A32" s="37" t="s">
        <v>15</v>
      </c>
      <c r="B32" s="245">
        <v>7</v>
      </c>
      <c r="C32" s="243">
        <v>222500000</v>
      </c>
      <c r="D32" s="244">
        <v>27000000</v>
      </c>
      <c r="E32" s="243">
        <v>3170625</v>
      </c>
      <c r="F32" s="244">
        <v>384750</v>
      </c>
    </row>
    <row r="33" spans="1:6" ht="15" x14ac:dyDescent="0.25">
      <c r="A33" s="37"/>
      <c r="B33" s="48"/>
      <c r="C33" s="46"/>
      <c r="D33" s="47"/>
      <c r="E33" s="46"/>
      <c r="F33" s="47"/>
    </row>
    <row r="34" spans="1:6" ht="15" x14ac:dyDescent="0.25">
      <c r="A34" s="264" t="s">
        <v>83</v>
      </c>
      <c r="B34" s="182">
        <f>SUM(B26:B32)</f>
        <v>13504</v>
      </c>
      <c r="C34" s="183">
        <f>SUM(C26:C32)</f>
        <v>10800943361.84</v>
      </c>
      <c r="D34" s="239">
        <v>470000</v>
      </c>
      <c r="E34" s="183">
        <f>SUM(E26:E32)</f>
        <v>144018656.66000003</v>
      </c>
      <c r="F34" s="28">
        <v>4700</v>
      </c>
    </row>
    <row r="35" spans="1:6" ht="15" x14ac:dyDescent="0.25">
      <c r="A35" s="51"/>
      <c r="B35" s="52"/>
      <c r="C35" s="53"/>
      <c r="D35" s="54"/>
      <c r="E35" s="53"/>
      <c r="F35" s="54"/>
    </row>
    <row r="36" spans="1:6" ht="15" customHeight="1" x14ac:dyDescent="0.25">
      <c r="A36" s="278" t="s">
        <v>1</v>
      </c>
      <c r="B36" s="279"/>
      <c r="C36" s="279"/>
      <c r="D36" s="279"/>
      <c r="E36" s="279"/>
      <c r="F36" s="280"/>
    </row>
    <row r="37" spans="1:6" ht="15" customHeight="1" x14ac:dyDescent="0.25">
      <c r="A37" s="31"/>
      <c r="B37" s="32"/>
      <c r="C37" s="275" t="s">
        <v>17</v>
      </c>
      <c r="D37" s="276"/>
      <c r="E37" s="275" t="s">
        <v>18</v>
      </c>
      <c r="F37" s="276"/>
    </row>
    <row r="38" spans="1:6" ht="28.5" customHeight="1" x14ac:dyDescent="0.25">
      <c r="A38" s="33" t="s">
        <v>17</v>
      </c>
      <c r="B38" s="34" t="s">
        <v>9</v>
      </c>
      <c r="C38" s="35" t="s">
        <v>84</v>
      </c>
      <c r="D38" s="36" t="s">
        <v>3</v>
      </c>
      <c r="E38" s="35" t="s">
        <v>84</v>
      </c>
      <c r="F38" s="36" t="s">
        <v>3</v>
      </c>
    </row>
    <row r="39" spans="1:6" ht="15" x14ac:dyDescent="0.25">
      <c r="A39" s="37"/>
      <c r="B39" s="38"/>
      <c r="C39" s="39"/>
      <c r="D39" s="40"/>
      <c r="E39" s="39"/>
      <c r="F39" s="41"/>
    </row>
    <row r="40" spans="1:6" ht="15" x14ac:dyDescent="0.25">
      <c r="A40" s="263" t="s">
        <v>85</v>
      </c>
      <c r="B40" s="240">
        <v>2236</v>
      </c>
      <c r="C40" s="241">
        <v>725827372.25999999</v>
      </c>
      <c r="D40" s="242">
        <v>350000</v>
      </c>
      <c r="E40" s="241">
        <v>7261381.1600000001</v>
      </c>
      <c r="F40" s="242">
        <v>3500</v>
      </c>
    </row>
    <row r="41" spans="1:6" ht="15" x14ac:dyDescent="0.25">
      <c r="A41" s="37" t="s">
        <v>10</v>
      </c>
      <c r="B41" s="240">
        <v>4053</v>
      </c>
      <c r="C41" s="243">
        <v>3010450871</v>
      </c>
      <c r="D41" s="244">
        <v>733140</v>
      </c>
      <c r="E41" s="243">
        <v>42899490.060000002</v>
      </c>
      <c r="F41" s="244">
        <v>10447.25</v>
      </c>
    </row>
    <row r="42" spans="1:6" ht="15" x14ac:dyDescent="0.25">
      <c r="A42" s="37" t="s">
        <v>11</v>
      </c>
      <c r="B42" s="240">
        <v>2845</v>
      </c>
      <c r="C42" s="243">
        <v>4089701924.8000002</v>
      </c>
      <c r="D42" s="244">
        <v>1400093.75</v>
      </c>
      <c r="E42" s="243">
        <v>58278252.789999999</v>
      </c>
      <c r="F42" s="244">
        <v>19951.34</v>
      </c>
    </row>
    <row r="43" spans="1:6" ht="15" x14ac:dyDescent="0.25">
      <c r="A43" s="37" t="s">
        <v>12</v>
      </c>
      <c r="B43" s="240">
        <v>1815</v>
      </c>
      <c r="C43" s="243">
        <v>5520999529.1999998</v>
      </c>
      <c r="D43" s="244">
        <v>2780000</v>
      </c>
      <c r="E43" s="243">
        <v>78676040.340000004</v>
      </c>
      <c r="F43" s="244">
        <v>39615</v>
      </c>
    </row>
    <row r="44" spans="1:6" ht="15" x14ac:dyDescent="0.25">
      <c r="A44" s="37" t="s">
        <v>13</v>
      </c>
      <c r="B44" s="240">
        <v>489</v>
      </c>
      <c r="C44" s="243">
        <v>3691079411.5999999</v>
      </c>
      <c r="D44" s="244">
        <v>6715358.75</v>
      </c>
      <c r="E44" s="243">
        <v>52479411.810000002</v>
      </c>
      <c r="F44" s="244">
        <v>95589</v>
      </c>
    </row>
    <row r="45" spans="1:6" ht="15" x14ac:dyDescent="0.25">
      <c r="A45" s="37" t="s">
        <v>14</v>
      </c>
      <c r="B45" s="240">
        <v>45</v>
      </c>
      <c r="C45" s="243">
        <v>778422170.47000003</v>
      </c>
      <c r="D45" s="244">
        <v>17000000</v>
      </c>
      <c r="E45" s="243">
        <v>11092515.93</v>
      </c>
      <c r="F45" s="244">
        <v>242250</v>
      </c>
    </row>
    <row r="46" spans="1:6" ht="15" x14ac:dyDescent="0.25">
      <c r="A46" s="37" t="s">
        <v>15</v>
      </c>
      <c r="B46" s="240">
        <v>58</v>
      </c>
      <c r="C46" s="243">
        <v>2208273898.9000001</v>
      </c>
      <c r="D46" s="244">
        <v>30095556.25</v>
      </c>
      <c r="E46" s="243">
        <v>31467903.079999998</v>
      </c>
      <c r="F46" s="244">
        <v>428861.67499999999</v>
      </c>
    </row>
    <row r="47" spans="1:6" ht="15" x14ac:dyDescent="0.25">
      <c r="A47" s="37"/>
      <c r="B47" s="48"/>
      <c r="C47" s="46"/>
      <c r="D47" s="47"/>
      <c r="E47" s="46"/>
      <c r="F47" s="47"/>
    </row>
    <row r="48" spans="1:6" ht="15" x14ac:dyDescent="0.25">
      <c r="A48" s="264" t="s">
        <v>83</v>
      </c>
      <c r="B48" s="182">
        <f>SUM(B40:B46)</f>
        <v>11541</v>
      </c>
      <c r="C48" s="183">
        <f>SUM(C40:C46)</f>
        <v>20024755178.230003</v>
      </c>
      <c r="D48" s="239">
        <v>940000</v>
      </c>
      <c r="E48" s="183">
        <f>SUM(E40:E46)</f>
        <v>282154995.17000002</v>
      </c>
      <c r="F48" s="239">
        <v>13395</v>
      </c>
    </row>
    <row r="49" spans="1:6" x14ac:dyDescent="0.2">
      <c r="A49" s="55"/>
    </row>
    <row r="50" spans="1:6" ht="15" customHeight="1" x14ac:dyDescent="0.25">
      <c r="A50" s="278" t="s">
        <v>42</v>
      </c>
      <c r="B50" s="279"/>
      <c r="C50" s="279"/>
      <c r="D50" s="279"/>
      <c r="E50" s="279"/>
      <c r="F50" s="280"/>
    </row>
    <row r="51" spans="1:6" ht="15" customHeight="1" x14ac:dyDescent="0.25">
      <c r="A51" s="31"/>
      <c r="B51" s="32"/>
      <c r="C51" s="275" t="s">
        <v>17</v>
      </c>
      <c r="D51" s="276"/>
      <c r="E51" s="275" t="s">
        <v>18</v>
      </c>
      <c r="F51" s="276"/>
    </row>
    <row r="52" spans="1:6" ht="28.5" customHeight="1" x14ac:dyDescent="0.25">
      <c r="A52" s="33" t="s">
        <v>17</v>
      </c>
      <c r="B52" s="34" t="s">
        <v>9</v>
      </c>
      <c r="C52" s="35" t="s">
        <v>84</v>
      </c>
      <c r="D52" s="36" t="s">
        <v>3</v>
      </c>
      <c r="E52" s="35" t="s">
        <v>84</v>
      </c>
      <c r="F52" s="36" t="s">
        <v>3</v>
      </c>
    </row>
    <row r="53" spans="1:6" ht="15" x14ac:dyDescent="0.25">
      <c r="A53" s="37"/>
      <c r="B53" s="38"/>
      <c r="C53" s="39"/>
      <c r="D53" s="40"/>
      <c r="E53" s="39"/>
      <c r="F53" s="41"/>
    </row>
    <row r="54" spans="1:6" ht="15" x14ac:dyDescent="0.25">
      <c r="A54" s="263" t="s">
        <v>85</v>
      </c>
      <c r="B54" s="240">
        <v>972</v>
      </c>
      <c r="C54" s="241">
        <v>227142171.94999999</v>
      </c>
      <c r="D54" s="242">
        <v>225000</v>
      </c>
      <c r="E54" s="241">
        <v>3400267.26</v>
      </c>
      <c r="F54" s="242">
        <v>3206.25</v>
      </c>
    </row>
    <row r="55" spans="1:6" ht="15" x14ac:dyDescent="0.25">
      <c r="A55" s="37" t="s">
        <v>10</v>
      </c>
      <c r="B55" s="240">
        <v>925</v>
      </c>
      <c r="C55" s="243">
        <v>729437188.26999998</v>
      </c>
      <c r="D55" s="244">
        <v>800000</v>
      </c>
      <c r="E55" s="243">
        <v>19150809.620000001</v>
      </c>
      <c r="F55" s="244">
        <v>21000</v>
      </c>
    </row>
    <row r="56" spans="1:6" ht="15" x14ac:dyDescent="0.25">
      <c r="A56" s="37" t="s">
        <v>11</v>
      </c>
      <c r="B56" s="240">
        <v>1158</v>
      </c>
      <c r="C56" s="243">
        <v>1702952486.5</v>
      </c>
      <c r="D56" s="244">
        <v>1450000</v>
      </c>
      <c r="E56" s="243">
        <v>44703482.869999997</v>
      </c>
      <c r="F56" s="244">
        <v>38062.5</v>
      </c>
    </row>
    <row r="57" spans="1:6" ht="15" x14ac:dyDescent="0.25">
      <c r="A57" s="37" t="s">
        <v>12</v>
      </c>
      <c r="B57" s="240">
        <v>984</v>
      </c>
      <c r="C57" s="243">
        <v>3112355352.9000001</v>
      </c>
      <c r="D57" s="244">
        <v>3000000</v>
      </c>
      <c r="E57" s="243">
        <v>81584086.109999999</v>
      </c>
      <c r="F57" s="244">
        <v>78750</v>
      </c>
    </row>
    <row r="58" spans="1:6" ht="15" x14ac:dyDescent="0.25">
      <c r="A58" s="37" t="s">
        <v>13</v>
      </c>
      <c r="B58" s="240">
        <v>593</v>
      </c>
      <c r="C58" s="243">
        <v>5118067858.8999996</v>
      </c>
      <c r="D58" s="244">
        <v>8000000</v>
      </c>
      <c r="E58" s="243">
        <v>134065435.92</v>
      </c>
      <c r="F58" s="244">
        <v>210000</v>
      </c>
    </row>
    <row r="59" spans="1:6" ht="15" x14ac:dyDescent="0.25">
      <c r="A59" s="37" t="s">
        <v>14</v>
      </c>
      <c r="B59" s="240">
        <v>94</v>
      </c>
      <c r="C59" s="243">
        <v>1631083712.8</v>
      </c>
      <c r="D59" s="244">
        <v>17172534</v>
      </c>
      <c r="E59" s="243">
        <v>42815947.490000002</v>
      </c>
      <c r="F59" s="244">
        <v>450779.02</v>
      </c>
    </row>
    <row r="60" spans="1:6" ht="15" x14ac:dyDescent="0.25">
      <c r="A60" s="37" t="s">
        <v>15</v>
      </c>
      <c r="B60" s="240">
        <v>313</v>
      </c>
      <c r="C60" s="243">
        <v>30543281435</v>
      </c>
      <c r="D60" s="244">
        <v>51222306</v>
      </c>
      <c r="E60" s="243">
        <v>797605636.13999999</v>
      </c>
      <c r="F60" s="244">
        <v>1324659</v>
      </c>
    </row>
    <row r="61" spans="1:6" ht="15" x14ac:dyDescent="0.25">
      <c r="A61" s="37"/>
      <c r="B61" s="48"/>
      <c r="C61" s="46"/>
      <c r="D61" s="47"/>
      <c r="E61" s="46"/>
      <c r="F61" s="47"/>
    </row>
    <row r="62" spans="1:6" ht="15" x14ac:dyDescent="0.25">
      <c r="A62" s="264" t="s">
        <v>83</v>
      </c>
      <c r="B62" s="182">
        <f>SUM(B54:B60)</f>
        <v>5039</v>
      </c>
      <c r="C62" s="246">
        <f>SUM(C54:C60)</f>
        <v>43064320206.32</v>
      </c>
      <c r="D62" s="28">
        <v>1500000</v>
      </c>
      <c r="E62" s="246">
        <f>SUM(E54:E60)</f>
        <v>1123325665.4100001</v>
      </c>
      <c r="F62" s="239">
        <v>39375</v>
      </c>
    </row>
    <row r="63" spans="1:6" ht="15" x14ac:dyDescent="0.25">
      <c r="A63" s="51"/>
      <c r="B63" s="52"/>
      <c r="C63" s="53"/>
      <c r="D63" s="54"/>
      <c r="E63" s="53"/>
      <c r="F63" s="54"/>
    </row>
    <row r="64" spans="1:6" ht="15" customHeight="1" x14ac:dyDescent="0.25">
      <c r="A64" s="278" t="s">
        <v>43</v>
      </c>
      <c r="B64" s="279"/>
      <c r="C64" s="279"/>
      <c r="D64" s="279"/>
      <c r="E64" s="279"/>
      <c r="F64" s="280"/>
    </row>
    <row r="65" spans="1:6" ht="15" customHeight="1" x14ac:dyDescent="0.25">
      <c r="A65" s="31"/>
      <c r="B65" s="32"/>
      <c r="C65" s="275" t="s">
        <v>17</v>
      </c>
      <c r="D65" s="276"/>
      <c r="E65" s="275" t="s">
        <v>18</v>
      </c>
      <c r="F65" s="276"/>
    </row>
    <row r="66" spans="1:6" ht="28.5" customHeight="1" x14ac:dyDescent="0.25">
      <c r="A66" s="33" t="s">
        <v>17</v>
      </c>
      <c r="B66" s="34" t="s">
        <v>9</v>
      </c>
      <c r="C66" s="35" t="s">
        <v>84</v>
      </c>
      <c r="D66" s="36" t="s">
        <v>3</v>
      </c>
      <c r="E66" s="35" t="s">
        <v>84</v>
      </c>
      <c r="F66" s="36" t="s">
        <v>3</v>
      </c>
    </row>
    <row r="67" spans="1:6" ht="15" x14ac:dyDescent="0.25">
      <c r="A67" s="37"/>
      <c r="B67" s="38"/>
      <c r="C67" s="39"/>
      <c r="D67" s="40"/>
      <c r="E67" s="39"/>
      <c r="F67" s="41"/>
    </row>
    <row r="68" spans="1:6" ht="15" x14ac:dyDescent="0.25">
      <c r="A68" s="37" t="s">
        <v>85</v>
      </c>
      <c r="B68" s="42">
        <f>B54+B40+B26+B12</f>
        <v>16316</v>
      </c>
      <c r="C68" s="43">
        <f>C54+C40+C26+C12</f>
        <v>5298599084.4099998</v>
      </c>
      <c r="D68" s="242">
        <v>338000</v>
      </c>
      <c r="E68" s="241">
        <f>E54+E40+E26+E12</f>
        <v>54020071.620000005</v>
      </c>
      <c r="F68" s="242">
        <v>3400</v>
      </c>
    </row>
    <row r="69" spans="1:6" ht="15" x14ac:dyDescent="0.25">
      <c r="A69" s="37" t="s">
        <v>10</v>
      </c>
      <c r="B69" s="177">
        <f t="shared" ref="B69:C74" si="0">B55+B41+B27+B13</f>
        <v>21609</v>
      </c>
      <c r="C69" s="46">
        <f>C55+C41+C27+C13</f>
        <v>15690921070.67</v>
      </c>
      <c r="D69" s="244">
        <v>710000</v>
      </c>
      <c r="E69" s="243">
        <f>E55+E41+E27+E13</f>
        <v>232283385.70000002</v>
      </c>
      <c r="F69" s="244">
        <v>10217.25</v>
      </c>
    </row>
    <row r="70" spans="1:6" ht="15" x14ac:dyDescent="0.25">
      <c r="A70" s="37" t="s">
        <v>11</v>
      </c>
      <c r="B70" s="177">
        <f t="shared" si="0"/>
        <v>8806</v>
      </c>
      <c r="C70" s="180">
        <f t="shared" si="0"/>
        <v>12380305496.700001</v>
      </c>
      <c r="D70" s="244">
        <v>1353550.0649999999</v>
      </c>
      <c r="E70" s="243">
        <f t="shared" ref="E70" si="1">E56+E42+E28+E14</f>
        <v>196765499.12</v>
      </c>
      <c r="F70" s="244">
        <v>19950</v>
      </c>
    </row>
    <row r="71" spans="1:6" ht="15" x14ac:dyDescent="0.25">
      <c r="A71" s="37" t="s">
        <v>12</v>
      </c>
      <c r="B71" s="177">
        <f t="shared" si="0"/>
        <v>4225</v>
      </c>
      <c r="C71" s="180">
        <f t="shared" si="0"/>
        <v>12758971980.400002</v>
      </c>
      <c r="D71" s="244">
        <v>2790005</v>
      </c>
      <c r="E71" s="243">
        <f t="shared" ref="E71" si="2">E57+E43+E29+E15</f>
        <v>218803093.89999998</v>
      </c>
      <c r="F71" s="244">
        <v>44175</v>
      </c>
    </row>
    <row r="72" spans="1:6" ht="15" x14ac:dyDescent="0.25">
      <c r="A72" s="37" t="s">
        <v>13</v>
      </c>
      <c r="B72" s="177">
        <f t="shared" si="0"/>
        <v>1309</v>
      </c>
      <c r="C72" s="180">
        <f t="shared" si="0"/>
        <v>10541080260.85</v>
      </c>
      <c r="D72" s="244">
        <v>7284587.5</v>
      </c>
      <c r="E72" s="243">
        <f t="shared" ref="E72" si="3">E58+E44+E30+E16</f>
        <v>210944539.88000003</v>
      </c>
      <c r="F72" s="244">
        <v>142428.75</v>
      </c>
    </row>
    <row r="73" spans="1:6" ht="15" x14ac:dyDescent="0.25">
      <c r="A73" s="37" t="s">
        <v>14</v>
      </c>
      <c r="B73" s="177">
        <f t="shared" si="0"/>
        <v>158</v>
      </c>
      <c r="C73" s="180">
        <f t="shared" si="0"/>
        <v>2741180883.27</v>
      </c>
      <c r="D73" s="244">
        <v>17219024.5</v>
      </c>
      <c r="E73" s="243">
        <f t="shared" ref="E73" si="4">E59+E45+E31+E17</f>
        <v>58634832.170000002</v>
      </c>
      <c r="F73" s="244">
        <v>415363.49</v>
      </c>
    </row>
    <row r="74" spans="1:6" ht="15" x14ac:dyDescent="0.25">
      <c r="A74" s="37" t="s">
        <v>15</v>
      </c>
      <c r="B74" s="177">
        <f t="shared" si="0"/>
        <v>388</v>
      </c>
      <c r="C74" s="180">
        <f t="shared" si="0"/>
        <v>33275321826.400002</v>
      </c>
      <c r="D74" s="244">
        <v>41660459.799999997</v>
      </c>
      <c r="E74" s="243">
        <f t="shared" ref="E74" si="5">E60+E46+E32+E18</f>
        <v>836537211.74000001</v>
      </c>
      <c r="F74" s="244">
        <v>986953.42</v>
      </c>
    </row>
    <row r="75" spans="1:6" ht="15" x14ac:dyDescent="0.25">
      <c r="A75" s="37"/>
      <c r="B75" s="48"/>
      <c r="C75" s="46"/>
      <c r="D75" s="47"/>
      <c r="E75" s="46"/>
      <c r="F75" s="47"/>
    </row>
    <row r="76" spans="1:6" ht="15" x14ac:dyDescent="0.25">
      <c r="A76" s="264" t="s">
        <v>83</v>
      </c>
      <c r="B76" s="182">
        <f>SUM(B68:B74)</f>
        <v>52811</v>
      </c>
      <c r="C76" s="183">
        <f>SUM(C68:C74)</f>
        <v>92686380602.700012</v>
      </c>
      <c r="D76" s="239">
        <v>695000</v>
      </c>
      <c r="E76" s="183">
        <f>SUM(E68:E74)</f>
        <v>1807988634.1300001</v>
      </c>
      <c r="F76" s="239">
        <v>9975</v>
      </c>
    </row>
    <row r="78" spans="1:6" x14ac:dyDescent="0.2">
      <c r="A78" s="10"/>
    </row>
    <row r="79" spans="1:6" s="56" customFormat="1" ht="15" x14ac:dyDescent="0.25">
      <c r="A79" s="55"/>
    </row>
  </sheetData>
  <mergeCells count="20">
    <mergeCell ref="A8:F8"/>
    <mergeCell ref="A22:F22"/>
    <mergeCell ref="C51:D51"/>
    <mergeCell ref="E51:F51"/>
    <mergeCell ref="C9:D9"/>
    <mergeCell ref="E9:F9"/>
    <mergeCell ref="C23:D23"/>
    <mergeCell ref="E23:F23"/>
    <mergeCell ref="A36:F36"/>
    <mergeCell ref="A50:F50"/>
    <mergeCell ref="A64:F64"/>
    <mergeCell ref="C37:D37"/>
    <mergeCell ref="E37:F37"/>
    <mergeCell ref="C65:D65"/>
    <mergeCell ref="E65:F65"/>
    <mergeCell ref="A1:F1"/>
    <mergeCell ref="A2:F2"/>
    <mergeCell ref="A4:F4"/>
    <mergeCell ref="A5:F5"/>
    <mergeCell ref="A6:F6"/>
  </mergeCells>
  <printOptions horizontalCentered="1"/>
  <pageMargins left="0" right="0" top="1" bottom="1" header="0.3" footer="0.3"/>
  <pageSetup scale="89" fitToHeight="2" orientation="portrait" horizontalDpi="4294967295" verticalDpi="4294967295" r:id="rId1"/>
  <rowBreaks count="1" manualBreakCount="1">
    <brk id="48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7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5.85546875" style="16" customWidth="1"/>
    <col min="2" max="2" width="14.7109375" style="16" customWidth="1"/>
    <col min="3" max="3" width="15.140625" style="16" customWidth="1"/>
    <col min="4" max="6" width="14.7109375" style="16" customWidth="1"/>
    <col min="7" max="16384" width="9.140625" style="16"/>
  </cols>
  <sheetData>
    <row r="1" spans="1:6" ht="15.75" x14ac:dyDescent="0.2">
      <c r="A1" s="265" t="s">
        <v>60</v>
      </c>
      <c r="B1" s="265"/>
      <c r="C1" s="265"/>
      <c r="D1" s="265"/>
      <c r="E1" s="265"/>
      <c r="F1" s="265"/>
    </row>
    <row r="2" spans="1:6" s="192" customFormat="1" ht="15.75" x14ac:dyDescent="0.2">
      <c r="A2" s="266" t="s">
        <v>80</v>
      </c>
      <c r="B2" s="266"/>
      <c r="C2" s="266"/>
      <c r="D2" s="266"/>
      <c r="E2" s="266"/>
      <c r="F2" s="266"/>
    </row>
    <row r="3" spans="1:6" s="192" customFormat="1" ht="15.75" x14ac:dyDescent="0.25">
      <c r="A3" s="219"/>
      <c r="B3" s="220"/>
      <c r="C3" s="220"/>
      <c r="D3" s="220"/>
      <c r="E3" s="220"/>
      <c r="F3" s="220"/>
    </row>
    <row r="4" spans="1:6" ht="15.75" x14ac:dyDescent="0.2">
      <c r="A4" s="265" t="s">
        <v>66</v>
      </c>
      <c r="B4" s="265"/>
      <c r="C4" s="265"/>
      <c r="D4" s="265"/>
      <c r="E4" s="265"/>
      <c r="F4" s="265"/>
    </row>
    <row r="5" spans="1:6" ht="15.75" x14ac:dyDescent="0.25">
      <c r="A5" s="267" t="s">
        <v>67</v>
      </c>
      <c r="B5" s="267"/>
      <c r="C5" s="267"/>
      <c r="D5" s="267"/>
      <c r="E5" s="267"/>
      <c r="F5" s="267"/>
    </row>
    <row r="6" spans="1:6" ht="15.75" x14ac:dyDescent="0.25">
      <c r="A6" s="267" t="s">
        <v>65</v>
      </c>
      <c r="B6" s="267"/>
      <c r="C6" s="267"/>
      <c r="D6" s="267"/>
      <c r="E6" s="267"/>
      <c r="F6" s="267"/>
    </row>
    <row r="7" spans="1:6" x14ac:dyDescent="0.2">
      <c r="A7" s="57"/>
      <c r="B7" s="101"/>
    </row>
    <row r="8" spans="1:6" ht="15" customHeight="1" x14ac:dyDescent="0.25">
      <c r="A8" s="278" t="s">
        <v>0</v>
      </c>
      <c r="B8" s="279"/>
      <c r="C8" s="279"/>
      <c r="D8" s="279"/>
      <c r="E8" s="279"/>
      <c r="F8" s="280"/>
    </row>
    <row r="9" spans="1:6" ht="15.75" customHeight="1" x14ac:dyDescent="0.25">
      <c r="A9" s="31"/>
      <c r="B9" s="32"/>
      <c r="C9" s="275" t="s">
        <v>17</v>
      </c>
      <c r="D9" s="276"/>
      <c r="E9" s="275" t="s">
        <v>18</v>
      </c>
      <c r="F9" s="276"/>
    </row>
    <row r="10" spans="1:6" ht="28.5" customHeight="1" x14ac:dyDescent="0.25">
      <c r="A10" s="33" t="s">
        <v>16</v>
      </c>
      <c r="B10" s="34" t="s">
        <v>9</v>
      </c>
      <c r="C10" s="35" t="s">
        <v>84</v>
      </c>
      <c r="D10" s="36" t="s">
        <v>3</v>
      </c>
      <c r="E10" s="35" t="s">
        <v>84</v>
      </c>
      <c r="F10" s="36" t="s">
        <v>3</v>
      </c>
    </row>
    <row r="11" spans="1:6" ht="13.9" customHeight="1" x14ac:dyDescent="0.25">
      <c r="A11" s="37"/>
      <c r="B11" s="38"/>
      <c r="C11" s="39"/>
      <c r="D11" s="40"/>
      <c r="E11" s="39"/>
      <c r="F11" s="41"/>
    </row>
    <row r="12" spans="1:6" ht="15" x14ac:dyDescent="0.25">
      <c r="A12" s="37" t="s">
        <v>4</v>
      </c>
      <c r="B12" s="240">
        <v>198</v>
      </c>
      <c r="C12" s="241">
        <v>1407922911.9000001</v>
      </c>
      <c r="D12" s="242">
        <v>4700000</v>
      </c>
      <c r="E12" s="241">
        <v>20059275.960000001</v>
      </c>
      <c r="F12" s="242">
        <v>66975</v>
      </c>
    </row>
    <row r="13" spans="1:6" ht="15" x14ac:dyDescent="0.25">
      <c r="A13" s="37" t="s">
        <v>5</v>
      </c>
      <c r="B13" s="240">
        <v>2799</v>
      </c>
      <c r="C13" s="243">
        <v>1612066932.2</v>
      </c>
      <c r="D13" s="244">
        <v>555000</v>
      </c>
      <c r="E13" s="243">
        <v>21171865.59</v>
      </c>
      <c r="F13" s="244">
        <v>7908.75</v>
      </c>
    </row>
    <row r="14" spans="1:6" ht="15" x14ac:dyDescent="0.25">
      <c r="A14" s="37" t="s">
        <v>6</v>
      </c>
      <c r="B14" s="240">
        <v>5887</v>
      </c>
      <c r="C14" s="243">
        <v>6279586923</v>
      </c>
      <c r="D14" s="244">
        <v>855000</v>
      </c>
      <c r="E14" s="243">
        <v>88186576.469999999</v>
      </c>
      <c r="F14" s="244">
        <v>12183.75</v>
      </c>
    </row>
    <row r="15" spans="1:6" ht="15" x14ac:dyDescent="0.25">
      <c r="A15" s="37" t="s">
        <v>7</v>
      </c>
      <c r="B15" s="240">
        <v>9363</v>
      </c>
      <c r="C15" s="243">
        <v>6865694820.6000004</v>
      </c>
      <c r="D15" s="244">
        <v>685000</v>
      </c>
      <c r="E15" s="243">
        <v>94257687.670000002</v>
      </c>
      <c r="F15" s="244">
        <v>9761.25</v>
      </c>
    </row>
    <row r="16" spans="1:6" ht="15" x14ac:dyDescent="0.25">
      <c r="A16" s="37" t="s">
        <v>8</v>
      </c>
      <c r="B16" s="240">
        <v>4480</v>
      </c>
      <c r="C16" s="243">
        <v>2631090268.5999999</v>
      </c>
      <c r="D16" s="244">
        <v>558000</v>
      </c>
      <c r="E16" s="243">
        <v>34813911.200000003</v>
      </c>
      <c r="F16" s="244">
        <v>7951.5</v>
      </c>
    </row>
    <row r="17" spans="1:6" ht="15" x14ac:dyDescent="0.25">
      <c r="A17" s="37"/>
      <c r="B17" s="48"/>
      <c r="C17" s="46"/>
      <c r="D17" s="47"/>
      <c r="E17" s="46"/>
      <c r="F17" s="47"/>
    </row>
    <row r="18" spans="1:6" ht="15" x14ac:dyDescent="0.25">
      <c r="A18" s="33" t="s">
        <v>83</v>
      </c>
      <c r="B18" s="182">
        <f>SUM(B12:B16)</f>
        <v>22727</v>
      </c>
      <c r="C18" s="183">
        <f>SUM(C12:C16)</f>
        <v>18796361856.299999</v>
      </c>
      <c r="D18" s="239">
        <v>665000</v>
      </c>
      <c r="E18" s="183">
        <f>SUM(E12:E16)</f>
        <v>258489316.88999999</v>
      </c>
      <c r="F18" s="239">
        <v>9475.5400000000009</v>
      </c>
    </row>
    <row r="19" spans="1:6" ht="15" customHeight="1" x14ac:dyDescent="0.2">
      <c r="A19" s="30"/>
      <c r="B19" s="30"/>
      <c r="C19" s="30"/>
      <c r="D19" s="30"/>
      <c r="E19" s="30"/>
      <c r="F19" s="30"/>
    </row>
    <row r="20" spans="1:6" ht="15" x14ac:dyDescent="0.25">
      <c r="A20" s="278" t="s">
        <v>2</v>
      </c>
      <c r="B20" s="279"/>
      <c r="C20" s="279"/>
      <c r="D20" s="279"/>
      <c r="E20" s="279"/>
      <c r="F20" s="280"/>
    </row>
    <row r="21" spans="1:6" ht="15" customHeight="1" x14ac:dyDescent="0.25">
      <c r="A21" s="31"/>
      <c r="B21" s="32"/>
      <c r="C21" s="275" t="s">
        <v>17</v>
      </c>
      <c r="D21" s="276"/>
      <c r="E21" s="275" t="s">
        <v>18</v>
      </c>
      <c r="F21" s="276"/>
    </row>
    <row r="22" spans="1:6" ht="28.5" customHeight="1" x14ac:dyDescent="0.25">
      <c r="A22" s="33" t="s">
        <v>16</v>
      </c>
      <c r="B22" s="34" t="s">
        <v>9</v>
      </c>
      <c r="C22" s="35" t="s">
        <v>84</v>
      </c>
      <c r="D22" s="36" t="s">
        <v>3</v>
      </c>
      <c r="E22" s="35" t="s">
        <v>84</v>
      </c>
      <c r="F22" s="36" t="s">
        <v>3</v>
      </c>
    </row>
    <row r="23" spans="1:6" ht="15" x14ac:dyDescent="0.25">
      <c r="A23" s="37"/>
      <c r="B23" s="38"/>
      <c r="C23" s="39"/>
      <c r="D23" s="40"/>
      <c r="E23" s="39"/>
      <c r="F23" s="41"/>
    </row>
    <row r="24" spans="1:6" ht="13.9" customHeight="1" x14ac:dyDescent="0.25">
      <c r="A24" s="37" t="s">
        <v>4</v>
      </c>
      <c r="B24" s="240">
        <v>6226</v>
      </c>
      <c r="C24" s="241">
        <v>7990112716.8999996</v>
      </c>
      <c r="D24" s="242">
        <v>815000</v>
      </c>
      <c r="E24" s="241">
        <v>111200800.47</v>
      </c>
      <c r="F24" s="242">
        <v>11542.5</v>
      </c>
    </row>
    <row r="25" spans="1:6" ht="13.9" customHeight="1" x14ac:dyDescent="0.25">
      <c r="A25" s="37" t="s">
        <v>5</v>
      </c>
      <c r="B25" s="240">
        <v>942</v>
      </c>
      <c r="C25" s="243">
        <v>228431862.25</v>
      </c>
      <c r="D25" s="244">
        <v>210000</v>
      </c>
      <c r="E25" s="243">
        <v>2407099.67</v>
      </c>
      <c r="F25" s="244">
        <v>2072.5</v>
      </c>
    </row>
    <row r="26" spans="1:6" ht="13.9" customHeight="1" x14ac:dyDescent="0.25">
      <c r="A26" s="37" t="s">
        <v>6</v>
      </c>
      <c r="B26" s="240">
        <v>2198</v>
      </c>
      <c r="C26" s="243">
        <v>1204892920.9000001</v>
      </c>
      <c r="D26" s="244">
        <v>415000</v>
      </c>
      <c r="E26" s="243">
        <v>15398762.58</v>
      </c>
      <c r="F26" s="244">
        <v>4150</v>
      </c>
    </row>
    <row r="27" spans="1:6" ht="13.9" customHeight="1" x14ac:dyDescent="0.25">
      <c r="A27" s="37" t="s">
        <v>7</v>
      </c>
      <c r="B27" s="240">
        <v>4056</v>
      </c>
      <c r="C27" s="243">
        <v>1357685781.9000001</v>
      </c>
      <c r="D27" s="244">
        <v>302000</v>
      </c>
      <c r="E27" s="243">
        <v>14802891.890000001</v>
      </c>
      <c r="F27" s="244">
        <v>3000</v>
      </c>
    </row>
    <row r="28" spans="1:6" ht="13.9" customHeight="1" x14ac:dyDescent="0.25">
      <c r="A28" s="37" t="s">
        <v>8</v>
      </c>
      <c r="B28" s="240">
        <v>82</v>
      </c>
      <c r="C28" s="243">
        <v>19820080</v>
      </c>
      <c r="D28" s="244">
        <v>207332.5</v>
      </c>
      <c r="E28" s="243">
        <v>209102.05</v>
      </c>
      <c r="F28" s="244">
        <v>2073.3249999999998</v>
      </c>
    </row>
    <row r="29" spans="1:6" ht="13.9" customHeight="1" x14ac:dyDescent="0.25">
      <c r="A29" s="37"/>
      <c r="B29" s="48"/>
      <c r="C29" s="46"/>
      <c r="D29" s="47"/>
      <c r="E29" s="46"/>
      <c r="F29" s="47"/>
    </row>
    <row r="30" spans="1:6" ht="13.9" customHeight="1" x14ac:dyDescent="0.25">
      <c r="A30" s="264" t="s">
        <v>83</v>
      </c>
      <c r="B30" s="182">
        <f>SUM(B24:B28)</f>
        <v>13504</v>
      </c>
      <c r="C30" s="246">
        <f>SUM(C24:C28)</f>
        <v>10800943361.949999</v>
      </c>
      <c r="D30" s="239">
        <v>470000</v>
      </c>
      <c r="E30" s="246">
        <f>SUM(E24:E28)</f>
        <v>144018656.66000003</v>
      </c>
      <c r="F30" s="239">
        <v>4700</v>
      </c>
    </row>
    <row r="31" spans="1:6" ht="15" x14ac:dyDescent="0.25">
      <c r="A31" s="51"/>
      <c r="B31" s="52"/>
      <c r="C31" s="53"/>
      <c r="D31" s="54"/>
      <c r="E31" s="53"/>
      <c r="F31" s="54"/>
    </row>
    <row r="32" spans="1:6" ht="15" x14ac:dyDescent="0.25">
      <c r="A32" s="278" t="s">
        <v>1</v>
      </c>
      <c r="B32" s="279"/>
      <c r="C32" s="279"/>
      <c r="D32" s="279"/>
      <c r="E32" s="279"/>
      <c r="F32" s="280"/>
    </row>
    <row r="33" spans="1:6" ht="15" customHeight="1" x14ac:dyDescent="0.25">
      <c r="A33" s="31"/>
      <c r="B33" s="32"/>
      <c r="C33" s="275" t="s">
        <v>17</v>
      </c>
      <c r="D33" s="276"/>
      <c r="E33" s="275" t="s">
        <v>18</v>
      </c>
      <c r="F33" s="276"/>
    </row>
    <row r="34" spans="1:6" ht="28.5" customHeight="1" x14ac:dyDescent="0.25">
      <c r="A34" s="33" t="s">
        <v>16</v>
      </c>
      <c r="B34" s="34" t="s">
        <v>9</v>
      </c>
      <c r="C34" s="35" t="s">
        <v>84</v>
      </c>
      <c r="D34" s="36" t="s">
        <v>3</v>
      </c>
      <c r="E34" s="35" t="s">
        <v>84</v>
      </c>
      <c r="F34" s="36" t="s">
        <v>3</v>
      </c>
    </row>
    <row r="35" spans="1:6" ht="15" x14ac:dyDescent="0.25">
      <c r="A35" s="37"/>
      <c r="B35" s="38"/>
      <c r="C35" s="39"/>
      <c r="D35" s="40"/>
      <c r="E35" s="39"/>
      <c r="F35" s="41"/>
    </row>
    <row r="36" spans="1:6" ht="13.9" customHeight="1" x14ac:dyDescent="0.25">
      <c r="A36" s="37" t="s">
        <v>4</v>
      </c>
      <c r="B36" s="240">
        <v>5314</v>
      </c>
      <c r="C36" s="241">
        <v>15026271724</v>
      </c>
      <c r="D36" s="242">
        <v>1620000</v>
      </c>
      <c r="E36" s="241">
        <v>213758883.19</v>
      </c>
      <c r="F36" s="242">
        <v>23078</v>
      </c>
    </row>
    <row r="37" spans="1:6" ht="13.9" customHeight="1" x14ac:dyDescent="0.25">
      <c r="A37" s="37" t="s">
        <v>5</v>
      </c>
      <c r="B37" s="240">
        <v>496</v>
      </c>
      <c r="C37" s="243">
        <v>141978531.25</v>
      </c>
      <c r="D37" s="244">
        <v>231000</v>
      </c>
      <c r="E37" s="243">
        <v>1558496.2</v>
      </c>
      <c r="F37" s="244">
        <v>2310</v>
      </c>
    </row>
    <row r="38" spans="1:6" ht="13.9" customHeight="1" x14ac:dyDescent="0.25">
      <c r="A38" s="37" t="s">
        <v>6</v>
      </c>
      <c r="B38" s="240">
        <v>3552</v>
      </c>
      <c r="C38" s="243">
        <v>3516245602.9000001</v>
      </c>
      <c r="D38" s="244">
        <v>799727.5</v>
      </c>
      <c r="E38" s="243">
        <v>49223642.420000002</v>
      </c>
      <c r="F38" s="244">
        <v>11396.12</v>
      </c>
    </row>
    <row r="39" spans="1:6" ht="13.9" customHeight="1" x14ac:dyDescent="0.25">
      <c r="A39" s="37" t="s">
        <v>7</v>
      </c>
      <c r="B39" s="240">
        <v>1691</v>
      </c>
      <c r="C39" s="243">
        <v>1169430382.3</v>
      </c>
      <c r="D39" s="244">
        <v>610000</v>
      </c>
      <c r="E39" s="243">
        <v>15817610.779999999</v>
      </c>
      <c r="F39" s="244">
        <v>8692.5</v>
      </c>
    </row>
    <row r="40" spans="1:6" ht="13.9" customHeight="1" x14ac:dyDescent="0.25">
      <c r="A40" s="37" t="s">
        <v>8</v>
      </c>
      <c r="B40" s="240">
        <v>488</v>
      </c>
      <c r="C40" s="243">
        <v>170828937.56</v>
      </c>
      <c r="D40" s="244">
        <v>345000</v>
      </c>
      <c r="E40" s="243">
        <v>1796362.58</v>
      </c>
      <c r="F40" s="244">
        <v>3450</v>
      </c>
    </row>
    <row r="41" spans="1:6" ht="13.9" customHeight="1" x14ac:dyDescent="0.25">
      <c r="A41" s="37"/>
      <c r="B41" s="48"/>
      <c r="C41" s="46"/>
      <c r="D41" s="181"/>
      <c r="E41" s="180"/>
      <c r="F41" s="181"/>
    </row>
    <row r="42" spans="1:6" ht="13.9" customHeight="1" x14ac:dyDescent="0.25">
      <c r="A42" s="264" t="s">
        <v>83</v>
      </c>
      <c r="B42" s="182">
        <f>SUM(B36:B40)</f>
        <v>11541</v>
      </c>
      <c r="C42" s="246">
        <f>SUM(C36:C40)</f>
        <v>20024755178.010002</v>
      </c>
      <c r="D42" s="239">
        <v>940000</v>
      </c>
      <c r="E42" s="246">
        <f>SUM(E36:E40)</f>
        <v>282154995.16999996</v>
      </c>
      <c r="F42" s="239">
        <v>13395</v>
      </c>
    </row>
    <row r="43" spans="1:6" ht="15" x14ac:dyDescent="0.25">
      <c r="A43" s="51"/>
      <c r="B43" s="52"/>
      <c r="C43" s="53"/>
      <c r="D43" s="54"/>
      <c r="E43" s="53"/>
      <c r="F43" s="54"/>
    </row>
    <row r="44" spans="1:6" ht="15" customHeight="1" x14ac:dyDescent="0.25">
      <c r="A44" s="278" t="s">
        <v>42</v>
      </c>
      <c r="B44" s="279"/>
      <c r="C44" s="279"/>
      <c r="D44" s="279"/>
      <c r="E44" s="279"/>
      <c r="F44" s="280"/>
    </row>
    <row r="45" spans="1:6" ht="15" customHeight="1" x14ac:dyDescent="0.25">
      <c r="A45" s="31"/>
      <c r="B45" s="32"/>
      <c r="C45" s="275" t="s">
        <v>17</v>
      </c>
      <c r="D45" s="276"/>
      <c r="E45" s="275" t="s">
        <v>18</v>
      </c>
      <c r="F45" s="276"/>
    </row>
    <row r="46" spans="1:6" ht="28.5" customHeight="1" x14ac:dyDescent="0.25">
      <c r="A46" s="33" t="s">
        <v>16</v>
      </c>
      <c r="B46" s="34" t="s">
        <v>9</v>
      </c>
      <c r="C46" s="35" t="s">
        <v>84</v>
      </c>
      <c r="D46" s="36" t="s">
        <v>3</v>
      </c>
      <c r="E46" s="35" t="s">
        <v>84</v>
      </c>
      <c r="F46" s="36" t="s">
        <v>3</v>
      </c>
    </row>
    <row r="47" spans="1:6" ht="13.9" customHeight="1" x14ac:dyDescent="0.25">
      <c r="A47" s="37"/>
      <c r="B47" s="38"/>
      <c r="C47" s="39"/>
      <c r="D47" s="40"/>
      <c r="E47" s="39"/>
      <c r="F47" s="41"/>
    </row>
    <row r="48" spans="1:6" ht="13.9" customHeight="1" x14ac:dyDescent="0.25">
      <c r="A48" s="37" t="s">
        <v>4</v>
      </c>
      <c r="B48" s="240">
        <v>1176</v>
      </c>
      <c r="C48" s="241">
        <v>27765119249</v>
      </c>
      <c r="D48" s="242">
        <v>3828000</v>
      </c>
      <c r="E48" s="241">
        <v>723902763.99000001</v>
      </c>
      <c r="F48" s="242">
        <v>99146.25</v>
      </c>
    </row>
    <row r="49" spans="1:6" ht="13.9" customHeight="1" x14ac:dyDescent="0.25">
      <c r="A49" s="37" t="s">
        <v>5</v>
      </c>
      <c r="B49" s="240">
        <v>652</v>
      </c>
      <c r="C49" s="243">
        <v>2349485416.4000001</v>
      </c>
      <c r="D49" s="244">
        <v>899500</v>
      </c>
      <c r="E49" s="243">
        <v>61227045.549999997</v>
      </c>
      <c r="F49" s="244">
        <v>23585.625</v>
      </c>
    </row>
    <row r="50" spans="1:6" ht="13.9" customHeight="1" x14ac:dyDescent="0.25">
      <c r="A50" s="37" t="s">
        <v>6</v>
      </c>
      <c r="B50" s="240">
        <v>1811</v>
      </c>
      <c r="C50" s="243">
        <v>7705973467.6999998</v>
      </c>
      <c r="D50" s="244">
        <v>1500000</v>
      </c>
      <c r="E50" s="243">
        <v>201450177.59999999</v>
      </c>
      <c r="F50" s="244">
        <v>39375</v>
      </c>
    </row>
    <row r="51" spans="1:6" ht="13.9" customHeight="1" x14ac:dyDescent="0.25">
      <c r="A51" s="37" t="s">
        <v>7</v>
      </c>
      <c r="B51" s="240">
        <v>1127</v>
      </c>
      <c r="C51" s="243">
        <v>4764991487.3000002</v>
      </c>
      <c r="D51" s="244">
        <v>1360000</v>
      </c>
      <c r="E51" s="243">
        <v>124480738.28</v>
      </c>
      <c r="F51" s="244">
        <v>35700</v>
      </c>
    </row>
    <row r="52" spans="1:6" ht="13.9" customHeight="1" x14ac:dyDescent="0.25">
      <c r="A52" s="37" t="s">
        <v>8</v>
      </c>
      <c r="B52" s="240">
        <v>273</v>
      </c>
      <c r="C52" s="243">
        <v>478750585.52999997</v>
      </c>
      <c r="D52" s="244">
        <v>650000</v>
      </c>
      <c r="E52" s="243">
        <v>12264939.99</v>
      </c>
      <c r="F52" s="244">
        <v>17062.5</v>
      </c>
    </row>
    <row r="53" spans="1:6" ht="13.9" customHeight="1" x14ac:dyDescent="0.25">
      <c r="A53" s="37"/>
      <c r="B53" s="48"/>
      <c r="C53" s="46"/>
      <c r="D53" s="47"/>
      <c r="E53" s="46"/>
      <c r="F53" s="47"/>
    </row>
    <row r="54" spans="1:6" ht="13.9" customHeight="1" x14ac:dyDescent="0.25">
      <c r="A54" s="264" t="s">
        <v>83</v>
      </c>
      <c r="B54" s="182">
        <f>SUM(B48:B52)</f>
        <v>5039</v>
      </c>
      <c r="C54" s="246">
        <f>SUM(C48:C52)</f>
        <v>43064320205.93</v>
      </c>
      <c r="D54" s="176">
        <v>1500000</v>
      </c>
      <c r="E54" s="246">
        <f>SUM(E48:E52)</f>
        <v>1123325665.4100001</v>
      </c>
      <c r="F54" s="239">
        <v>39375</v>
      </c>
    </row>
    <row r="55" spans="1:6" ht="15" x14ac:dyDescent="0.25">
      <c r="A55" s="51"/>
      <c r="B55" s="52"/>
      <c r="C55" s="53"/>
      <c r="D55" s="54"/>
      <c r="E55" s="53"/>
      <c r="F55" s="54"/>
    </row>
    <row r="56" spans="1:6" ht="15" customHeight="1" x14ac:dyDescent="0.25">
      <c r="A56" s="278" t="s">
        <v>43</v>
      </c>
      <c r="B56" s="279"/>
      <c r="C56" s="279"/>
      <c r="D56" s="279"/>
      <c r="E56" s="279"/>
      <c r="F56" s="280"/>
    </row>
    <row r="57" spans="1:6" ht="15" customHeight="1" x14ac:dyDescent="0.25">
      <c r="A57" s="31"/>
      <c r="B57" s="32"/>
      <c r="C57" s="275" t="s">
        <v>17</v>
      </c>
      <c r="D57" s="276"/>
      <c r="E57" s="275" t="s">
        <v>18</v>
      </c>
      <c r="F57" s="276"/>
    </row>
    <row r="58" spans="1:6" ht="28.5" customHeight="1" x14ac:dyDescent="0.25">
      <c r="A58" s="33" t="s">
        <v>16</v>
      </c>
      <c r="B58" s="34" t="s">
        <v>9</v>
      </c>
      <c r="C58" s="35" t="s">
        <v>84</v>
      </c>
      <c r="D58" s="36" t="s">
        <v>3</v>
      </c>
      <c r="E58" s="35" t="s">
        <v>84</v>
      </c>
      <c r="F58" s="36" t="s">
        <v>3</v>
      </c>
    </row>
    <row r="59" spans="1:6" ht="15" x14ac:dyDescent="0.25">
      <c r="A59" s="37"/>
      <c r="B59" s="38"/>
      <c r="C59" s="39"/>
      <c r="D59" s="40"/>
      <c r="E59" s="39"/>
      <c r="F59" s="41"/>
    </row>
    <row r="60" spans="1:6" ht="15" x14ac:dyDescent="0.25">
      <c r="A60" s="37" t="s">
        <v>4</v>
      </c>
      <c r="B60" s="240">
        <v>12914</v>
      </c>
      <c r="C60" s="241">
        <v>52189426602</v>
      </c>
      <c r="D60" s="242">
        <v>1207157.32</v>
      </c>
      <c r="E60" s="241">
        <v>1068921723.6</v>
      </c>
      <c r="F60" s="242">
        <v>17539.72</v>
      </c>
    </row>
    <row r="61" spans="1:6" ht="15" x14ac:dyDescent="0.25">
      <c r="A61" s="37" t="s">
        <v>5</v>
      </c>
      <c r="B61" s="240">
        <v>4889</v>
      </c>
      <c r="C61" s="243">
        <v>4331962742.1000004</v>
      </c>
      <c r="D61" s="244">
        <v>485000</v>
      </c>
      <c r="E61" s="243">
        <v>86364507.010000005</v>
      </c>
      <c r="F61" s="244">
        <v>4929</v>
      </c>
    </row>
    <row r="62" spans="1:6" ht="15" x14ac:dyDescent="0.25">
      <c r="A62" s="37" t="s">
        <v>6</v>
      </c>
      <c r="B62" s="240">
        <v>13448</v>
      </c>
      <c r="C62" s="243">
        <v>18706698915</v>
      </c>
      <c r="D62" s="244">
        <v>810000</v>
      </c>
      <c r="E62" s="243">
        <v>354259159.06999999</v>
      </c>
      <c r="F62" s="244">
        <v>11756.63</v>
      </c>
    </row>
    <row r="63" spans="1:6" ht="15" x14ac:dyDescent="0.25">
      <c r="A63" s="37" t="s">
        <v>7</v>
      </c>
      <c r="B63" s="240">
        <v>16237</v>
      </c>
      <c r="C63" s="243">
        <v>14157802472</v>
      </c>
      <c r="D63" s="244">
        <v>580000</v>
      </c>
      <c r="E63" s="243">
        <v>249358928.62</v>
      </c>
      <c r="F63" s="244">
        <v>8265</v>
      </c>
    </row>
    <row r="64" spans="1:6" ht="15" x14ac:dyDescent="0.25">
      <c r="A64" s="37" t="s">
        <v>8</v>
      </c>
      <c r="B64" s="240">
        <v>5323</v>
      </c>
      <c r="C64" s="243">
        <v>3300489871.6999998</v>
      </c>
      <c r="D64" s="244">
        <v>538000</v>
      </c>
      <c r="E64" s="243">
        <v>49084315.82</v>
      </c>
      <c r="F64" s="244">
        <v>7666.5</v>
      </c>
    </row>
    <row r="65" spans="1:6" ht="15" x14ac:dyDescent="0.25">
      <c r="A65" s="37"/>
      <c r="B65" s="48"/>
      <c r="C65" s="46"/>
      <c r="D65" s="47"/>
      <c r="E65" s="46"/>
      <c r="F65" s="47"/>
    </row>
    <row r="66" spans="1:6" ht="15" x14ac:dyDescent="0.25">
      <c r="A66" s="264" t="s">
        <v>83</v>
      </c>
      <c r="B66" s="182">
        <f>SUM(B60:B64)</f>
        <v>52811</v>
      </c>
      <c r="C66" s="246">
        <f>SUM(C60:C64)</f>
        <v>92686380602.800003</v>
      </c>
      <c r="D66" s="28">
        <v>695000</v>
      </c>
      <c r="E66" s="246">
        <f>SUM(E60:E64)</f>
        <v>1807988634.1200001</v>
      </c>
      <c r="F66" s="239">
        <v>9975</v>
      </c>
    </row>
    <row r="67" spans="1:6" ht="15" x14ac:dyDescent="0.25">
      <c r="A67" s="51"/>
      <c r="B67" s="52"/>
      <c r="C67" s="53"/>
      <c r="D67" s="54"/>
      <c r="E67" s="53"/>
      <c r="F67" s="54"/>
    </row>
  </sheetData>
  <mergeCells count="20">
    <mergeCell ref="C57:D57"/>
    <mergeCell ref="E57:F57"/>
    <mergeCell ref="C33:D33"/>
    <mergeCell ref="E33:F33"/>
    <mergeCell ref="C45:D45"/>
    <mergeCell ref="E45:F45"/>
    <mergeCell ref="A32:F32"/>
    <mergeCell ref="A44:F44"/>
    <mergeCell ref="A56:F56"/>
    <mergeCell ref="C9:D9"/>
    <mergeCell ref="E9:F9"/>
    <mergeCell ref="C21:D21"/>
    <mergeCell ref="E21:F21"/>
    <mergeCell ref="A8:F8"/>
    <mergeCell ref="A20:F20"/>
    <mergeCell ref="A1:F1"/>
    <mergeCell ref="A2:F2"/>
    <mergeCell ref="A4:F4"/>
    <mergeCell ref="A5:F5"/>
    <mergeCell ref="A6:F6"/>
  </mergeCells>
  <pageMargins left="1" right="0" top="1" bottom="1" header="0.3" footer="0.3"/>
  <pageSetup fitToHeight="2" orientation="portrait" horizontalDpi="4294967295" verticalDpi="4294967295" r:id="rId1"/>
  <rowBreaks count="1" manualBreakCount="1">
    <brk id="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70"/>
  <sheetViews>
    <sheetView showGridLines="0" zoomScaleNormal="100" workbookViewId="0">
      <selection sqref="A1:H1"/>
    </sheetView>
  </sheetViews>
  <sheetFormatPr defaultColWidth="9.140625" defaultRowHeight="14.25" x14ac:dyDescent="0.2"/>
  <cols>
    <col min="1" max="1" width="18" style="30" customWidth="1"/>
    <col min="2" max="2" width="10.85546875" style="30" customWidth="1"/>
    <col min="3" max="3" width="16.42578125" style="30" customWidth="1"/>
    <col min="4" max="4" width="10.85546875" style="30" customWidth="1"/>
    <col min="5" max="5" width="16.42578125" style="30" customWidth="1"/>
    <col min="6" max="6" width="14.85546875" style="30" customWidth="1"/>
    <col min="7" max="7" width="10.85546875" style="30" customWidth="1"/>
    <col min="8" max="8" width="12.7109375" style="30" customWidth="1"/>
    <col min="9" max="16384" width="9.140625" style="16"/>
  </cols>
  <sheetData>
    <row r="1" spans="1:8" ht="15.75" x14ac:dyDescent="0.2">
      <c r="A1" s="265" t="s">
        <v>60</v>
      </c>
      <c r="B1" s="265"/>
      <c r="C1" s="265"/>
      <c r="D1" s="265"/>
      <c r="E1" s="265"/>
      <c r="F1" s="265"/>
      <c r="G1" s="265"/>
      <c r="H1" s="265"/>
    </row>
    <row r="2" spans="1:8" s="192" customFormat="1" ht="15.75" customHeight="1" x14ac:dyDescent="0.2">
      <c r="A2" s="266" t="s">
        <v>80</v>
      </c>
      <c r="B2" s="266"/>
      <c r="C2" s="266"/>
      <c r="D2" s="266"/>
      <c r="E2" s="266"/>
      <c r="F2" s="266"/>
      <c r="G2" s="266"/>
      <c r="H2" s="266"/>
    </row>
    <row r="3" spans="1:8" s="192" customFormat="1" ht="15.75" x14ac:dyDescent="0.25">
      <c r="A3" s="219"/>
      <c r="B3" s="220"/>
      <c r="C3" s="220"/>
      <c r="D3" s="220"/>
      <c r="E3" s="220"/>
      <c r="F3" s="220"/>
      <c r="G3" s="30"/>
      <c r="H3" s="30"/>
    </row>
    <row r="4" spans="1:8" s="192" customFormat="1" ht="15.75" x14ac:dyDescent="0.2">
      <c r="A4" s="265" t="s">
        <v>68</v>
      </c>
      <c r="B4" s="265"/>
      <c r="C4" s="265"/>
      <c r="D4" s="265"/>
      <c r="E4" s="265"/>
      <c r="F4" s="265"/>
      <c r="G4" s="265"/>
      <c r="H4" s="265"/>
    </row>
    <row r="5" spans="1:8" ht="16.5" x14ac:dyDescent="0.25">
      <c r="A5" s="267" t="s">
        <v>79</v>
      </c>
      <c r="B5" s="267"/>
      <c r="C5" s="267"/>
      <c r="D5" s="267"/>
      <c r="E5" s="267"/>
      <c r="F5" s="267"/>
      <c r="G5" s="267"/>
      <c r="H5" s="267"/>
    </row>
    <row r="6" spans="1:8" s="192" customFormat="1" ht="15.75" x14ac:dyDescent="0.25">
      <c r="A6" s="267" t="s">
        <v>64</v>
      </c>
      <c r="B6" s="267"/>
      <c r="C6" s="267"/>
      <c r="D6" s="267"/>
      <c r="E6" s="267"/>
      <c r="F6" s="267"/>
      <c r="G6" s="267"/>
      <c r="H6" s="267"/>
    </row>
    <row r="7" spans="1:8" ht="15.75" x14ac:dyDescent="0.25">
      <c r="A7" s="267" t="s">
        <v>65</v>
      </c>
      <c r="B7" s="267"/>
      <c r="C7" s="267"/>
      <c r="D7" s="267"/>
      <c r="E7" s="267"/>
      <c r="F7" s="267"/>
      <c r="G7" s="267"/>
      <c r="H7" s="267"/>
    </row>
    <row r="8" spans="1:8" ht="15" x14ac:dyDescent="0.25">
      <c r="A8" s="29"/>
      <c r="C8" s="172"/>
      <c r="D8" s="16"/>
      <c r="E8" s="172"/>
    </row>
    <row r="9" spans="1:8" ht="15" customHeight="1" x14ac:dyDescent="0.25">
      <c r="A9" s="281" t="s">
        <v>0</v>
      </c>
      <c r="B9" s="282"/>
      <c r="C9" s="282"/>
      <c r="D9" s="282"/>
      <c r="E9" s="282"/>
      <c r="F9" s="282"/>
      <c r="G9" s="282"/>
      <c r="H9" s="283"/>
    </row>
    <row r="10" spans="1:8" ht="15" customHeight="1" x14ac:dyDescent="0.25">
      <c r="A10" s="31"/>
      <c r="B10" s="277" t="s">
        <v>9</v>
      </c>
      <c r="C10" s="276"/>
      <c r="D10" s="275" t="s">
        <v>17</v>
      </c>
      <c r="E10" s="275"/>
      <c r="F10" s="276"/>
      <c r="G10" s="275" t="s">
        <v>18</v>
      </c>
      <c r="H10" s="276"/>
    </row>
    <row r="11" spans="1:8" ht="31.9" customHeight="1" x14ac:dyDescent="0.3">
      <c r="A11" s="33" t="s">
        <v>17</v>
      </c>
      <c r="B11" s="70" t="s">
        <v>24</v>
      </c>
      <c r="C11" s="36" t="s">
        <v>40</v>
      </c>
      <c r="D11" s="35" t="s">
        <v>86</v>
      </c>
      <c r="E11" s="71" t="s">
        <v>59</v>
      </c>
      <c r="F11" s="36" t="s">
        <v>3</v>
      </c>
      <c r="G11" s="35" t="s">
        <v>86</v>
      </c>
      <c r="H11" s="36" t="s">
        <v>3</v>
      </c>
    </row>
    <row r="12" spans="1:8" ht="15" x14ac:dyDescent="0.25">
      <c r="A12" s="37"/>
      <c r="B12" s="38"/>
      <c r="C12" s="41"/>
      <c r="D12" s="39"/>
      <c r="E12" s="39"/>
      <c r="F12" s="40"/>
      <c r="G12" s="39"/>
      <c r="H12" s="41"/>
    </row>
    <row r="13" spans="1:8" ht="15" x14ac:dyDescent="0.25">
      <c r="A13" s="263" t="s">
        <v>85</v>
      </c>
      <c r="B13" s="240">
        <v>2611</v>
      </c>
      <c r="C13" s="179">
        <f>B13/'3. Sale Price x Prop Type'!B12</f>
        <v>0.43801375608119442</v>
      </c>
      <c r="D13" s="241">
        <v>886281784.71000004</v>
      </c>
      <c r="E13" s="184">
        <f>D13/'3. Sale Price x Prop Type'!C12</f>
        <v>0.40223339226044597</v>
      </c>
      <c r="F13" s="242">
        <v>360000</v>
      </c>
      <c r="G13" s="241">
        <v>8865895.8699999992</v>
      </c>
      <c r="H13" s="242">
        <v>3600</v>
      </c>
    </row>
    <row r="14" spans="1:8" ht="15" x14ac:dyDescent="0.25">
      <c r="A14" s="37" t="s">
        <v>10</v>
      </c>
      <c r="B14" s="240">
        <v>1920</v>
      </c>
      <c r="C14" s="179">
        <f>B14/'3. Sale Price x Prop Type'!B13</f>
        <v>0.14890646812470917</v>
      </c>
      <c r="D14" s="243">
        <v>1380029321.9000001</v>
      </c>
      <c r="E14" s="184">
        <f>D14/'3. Sale Price x Prop Type'!C13</f>
        <v>0.14857986980319571</v>
      </c>
      <c r="F14" s="244">
        <v>700000</v>
      </c>
      <c r="G14" s="243">
        <v>19662307.539999999</v>
      </c>
      <c r="H14" s="244">
        <v>9975</v>
      </c>
    </row>
    <row r="15" spans="1:8" ht="15" x14ac:dyDescent="0.25">
      <c r="A15" s="37" t="s">
        <v>11</v>
      </c>
      <c r="B15" s="240">
        <v>699</v>
      </c>
      <c r="C15" s="179">
        <f>B15/'3. Sale Price x Prop Type'!B14</f>
        <v>0.22375160051216389</v>
      </c>
      <c r="D15" s="243">
        <v>950016458.37</v>
      </c>
      <c r="E15" s="184">
        <f>D15/'3. Sale Price x Prop Type'!C14</f>
        <v>0.22597366194232382</v>
      </c>
      <c r="F15" s="244">
        <v>1300000</v>
      </c>
      <c r="G15" s="243">
        <v>13537734.68</v>
      </c>
      <c r="H15" s="244">
        <v>18525</v>
      </c>
    </row>
    <row r="16" spans="1:8" ht="15" x14ac:dyDescent="0.25">
      <c r="A16" s="37" t="s">
        <v>12</v>
      </c>
      <c r="B16" s="245">
        <v>205</v>
      </c>
      <c r="C16" s="179">
        <f>B16/'3. Sale Price x Prop Type'!B15</f>
        <v>0.32488114104595878</v>
      </c>
      <c r="D16" s="243">
        <v>596701331.11000001</v>
      </c>
      <c r="E16" s="184">
        <f>D16/'3. Sale Price x Prop Type'!C15</f>
        <v>0.33236012359413758</v>
      </c>
      <c r="F16" s="244">
        <v>2600000</v>
      </c>
      <c r="G16" s="243">
        <v>8502994.0099999998</v>
      </c>
      <c r="H16" s="244">
        <v>37050</v>
      </c>
    </row>
    <row r="17" spans="1:8" ht="15" x14ac:dyDescent="0.25">
      <c r="A17" s="37" t="s">
        <v>13</v>
      </c>
      <c r="B17" s="245">
        <v>56</v>
      </c>
      <c r="C17" s="179">
        <f>B17/'3. Sale Price x Prop Type'!B16</f>
        <v>0.5957446808510638</v>
      </c>
      <c r="D17" s="243">
        <v>486910207.02999997</v>
      </c>
      <c r="E17" s="184">
        <f>D17/'3. Sale Price x Prop Type'!C16</f>
        <v>0.62795600986528832</v>
      </c>
      <c r="F17" s="244">
        <v>8276650</v>
      </c>
      <c r="G17" s="243">
        <v>6938470.4900000002</v>
      </c>
      <c r="H17" s="244">
        <v>117942.265</v>
      </c>
    </row>
    <row r="18" spans="1:8" ht="15" x14ac:dyDescent="0.25">
      <c r="A18" s="37" t="s">
        <v>14</v>
      </c>
      <c r="B18" s="245">
        <v>13</v>
      </c>
      <c r="C18" s="179">
        <f>B18/'3. Sale Price x Prop Type'!B17</f>
        <v>1</v>
      </c>
      <c r="D18" s="243">
        <v>228725000</v>
      </c>
      <c r="E18" s="184">
        <f>D18/'3. Sale Price x Prop Type'!C17</f>
        <v>1</v>
      </c>
      <c r="F18" s="244">
        <v>17450000</v>
      </c>
      <c r="G18" s="243">
        <v>3259331.25</v>
      </c>
      <c r="H18" s="244">
        <v>248662.5</v>
      </c>
    </row>
    <row r="19" spans="1:8" ht="14.25" customHeight="1" x14ac:dyDescent="0.25">
      <c r="A19" s="37" t="s">
        <v>15</v>
      </c>
      <c r="B19" s="245">
        <v>10</v>
      </c>
      <c r="C19" s="179">
        <f>B19/'3. Sale Price x Prop Type'!B18</f>
        <v>1</v>
      </c>
      <c r="D19" s="243">
        <v>301266492.5</v>
      </c>
      <c r="E19" s="184">
        <f>D19/'3. Sale Price x Prop Type'!C18</f>
        <v>1</v>
      </c>
      <c r="F19" s="244">
        <v>25375000</v>
      </c>
      <c r="G19" s="243">
        <v>4293047.5199999996</v>
      </c>
      <c r="H19" s="244">
        <v>361593.75</v>
      </c>
    </row>
    <row r="20" spans="1:8" ht="15" x14ac:dyDescent="0.25">
      <c r="A20" s="37"/>
      <c r="B20" s="48"/>
      <c r="C20" s="73"/>
      <c r="D20" s="46"/>
      <c r="E20" s="72"/>
      <c r="F20" s="47"/>
      <c r="G20" s="46"/>
      <c r="H20" s="47"/>
    </row>
    <row r="21" spans="1:8" ht="15" x14ac:dyDescent="0.25">
      <c r="A21" s="33" t="s">
        <v>83</v>
      </c>
      <c r="B21" s="49">
        <f>SUM(B13:B19)</f>
        <v>5514</v>
      </c>
      <c r="C21" s="74">
        <f>B21/'3. Sale Price x Prop Type'!B20</f>
        <v>0.24261891142693712</v>
      </c>
      <c r="D21" s="50">
        <f>SUM(D13:D19)</f>
        <v>4829930595.6199999</v>
      </c>
      <c r="E21" s="75">
        <f>D21/'3. Sale Price x Prop Type'!C20</f>
        <v>0.25696092853195296</v>
      </c>
      <c r="F21" s="239">
        <v>529245</v>
      </c>
      <c r="G21" s="183">
        <f>SUM(G13:G19)</f>
        <v>65059781.359999999</v>
      </c>
      <c r="H21" s="239">
        <v>7531.125</v>
      </c>
    </row>
    <row r="22" spans="1:8" ht="15" x14ac:dyDescent="0.25">
      <c r="A22" s="51"/>
      <c r="B22" s="52"/>
      <c r="C22" s="179"/>
      <c r="D22" s="53"/>
      <c r="E22" s="77"/>
      <c r="F22" s="54"/>
      <c r="G22" s="53"/>
      <c r="H22" s="54"/>
    </row>
    <row r="23" spans="1:8" ht="15" customHeight="1" x14ac:dyDescent="0.25">
      <c r="A23" s="278" t="s">
        <v>2</v>
      </c>
      <c r="B23" s="279"/>
      <c r="C23" s="279"/>
      <c r="D23" s="279"/>
      <c r="E23" s="279"/>
      <c r="F23" s="279"/>
      <c r="G23" s="279"/>
      <c r="H23" s="280"/>
    </row>
    <row r="24" spans="1:8" ht="15" customHeight="1" x14ac:dyDescent="0.25">
      <c r="A24" s="31"/>
      <c r="B24" s="277" t="s">
        <v>9</v>
      </c>
      <c r="C24" s="276"/>
      <c r="D24" s="275" t="s">
        <v>17</v>
      </c>
      <c r="E24" s="275"/>
      <c r="F24" s="276"/>
      <c r="G24" s="275" t="s">
        <v>18</v>
      </c>
      <c r="H24" s="276"/>
    </row>
    <row r="25" spans="1:8" ht="31.9" customHeight="1" x14ac:dyDescent="0.3">
      <c r="A25" s="33" t="s">
        <v>17</v>
      </c>
      <c r="B25" s="70" t="s">
        <v>24</v>
      </c>
      <c r="C25" s="36" t="s">
        <v>40</v>
      </c>
      <c r="D25" s="35" t="s">
        <v>86</v>
      </c>
      <c r="E25" s="71" t="s">
        <v>58</v>
      </c>
      <c r="F25" s="36" t="s">
        <v>3</v>
      </c>
      <c r="G25" s="35" t="s">
        <v>86</v>
      </c>
      <c r="H25" s="36" t="s">
        <v>3</v>
      </c>
    </row>
    <row r="26" spans="1:8" ht="15" x14ac:dyDescent="0.25">
      <c r="A26" s="37"/>
      <c r="B26" s="38"/>
      <c r="C26" s="41"/>
      <c r="D26" s="39"/>
      <c r="E26" s="39"/>
      <c r="F26" s="40"/>
      <c r="G26" s="39"/>
      <c r="H26" s="41"/>
    </row>
    <row r="27" spans="1:8" ht="15" x14ac:dyDescent="0.25">
      <c r="A27" s="263" t="s">
        <v>85</v>
      </c>
      <c r="B27" s="240">
        <v>178</v>
      </c>
      <c r="C27" s="45">
        <f>B27/'3. Sale Price x Prop Type'!B26</f>
        <v>2.4905554778228627E-2</v>
      </c>
      <c r="D27" s="241">
        <v>43581209.93</v>
      </c>
      <c r="E27" s="72">
        <f>D27/'3. Sale Price x Prop Type'!C26</f>
        <v>2.034387349381794E-2</v>
      </c>
      <c r="F27" s="242">
        <v>227500</v>
      </c>
      <c r="G27" s="241">
        <v>436137.92</v>
      </c>
      <c r="H27" s="242">
        <v>2250</v>
      </c>
    </row>
    <row r="28" spans="1:8" ht="15" x14ac:dyDescent="0.25">
      <c r="A28" s="37" t="s">
        <v>10</v>
      </c>
      <c r="B28" s="240">
        <v>85</v>
      </c>
      <c r="C28" s="45">
        <f>B28/'3. Sale Price x Prop Type'!B27</f>
        <v>2.2745517795022745E-2</v>
      </c>
      <c r="D28" s="243">
        <v>60799181.82</v>
      </c>
      <c r="E28" s="72">
        <f>D28/'3. Sale Price x Prop Type'!C27</f>
        <v>2.2831927626417333E-2</v>
      </c>
      <c r="F28" s="244">
        <v>690000</v>
      </c>
      <c r="G28" s="243">
        <v>860502.32</v>
      </c>
      <c r="H28" s="244">
        <v>9832.5</v>
      </c>
    </row>
    <row r="29" spans="1:8" ht="15" x14ac:dyDescent="0.25">
      <c r="A29" s="37" t="s">
        <v>11</v>
      </c>
      <c r="B29" s="240">
        <v>81</v>
      </c>
      <c r="C29" s="45">
        <f>B29/'3. Sale Price x Prop Type'!B28</f>
        <v>4.8243001786777845E-2</v>
      </c>
      <c r="D29" s="243">
        <v>117959986.2</v>
      </c>
      <c r="E29" s="72">
        <f>D29/'3. Sale Price x Prop Type'!C28</f>
        <v>4.9489232810054552E-2</v>
      </c>
      <c r="F29" s="244">
        <v>1485000</v>
      </c>
      <c r="G29" s="243">
        <v>1676446.96</v>
      </c>
      <c r="H29" s="244">
        <v>21161.25</v>
      </c>
    </row>
    <row r="30" spans="1:8" ht="15" x14ac:dyDescent="0.25">
      <c r="A30" s="37" t="s">
        <v>12</v>
      </c>
      <c r="B30" s="245">
        <v>61</v>
      </c>
      <c r="C30" s="45">
        <f>B30/'3. Sale Price x Prop Type'!B29</f>
        <v>7.672955974842767E-2</v>
      </c>
      <c r="D30" s="243">
        <v>186714469.65000001</v>
      </c>
      <c r="E30" s="72">
        <f>D30/'3. Sale Price x Prop Type'!C29</f>
        <v>8.0125633763898557E-2</v>
      </c>
      <c r="F30" s="244">
        <v>2900000</v>
      </c>
      <c r="G30" s="243">
        <v>2602348.0099999998</v>
      </c>
      <c r="H30" s="244">
        <v>41325</v>
      </c>
    </row>
    <row r="31" spans="1:8" ht="15" x14ac:dyDescent="0.25">
      <c r="A31" s="37" t="s">
        <v>13</v>
      </c>
      <c r="B31" s="245">
        <v>26</v>
      </c>
      <c r="C31" s="45">
        <f>B31/'3. Sale Price x Prop Type'!B30</f>
        <v>0.19548872180451127</v>
      </c>
      <c r="D31" s="243">
        <v>227226038.84</v>
      </c>
      <c r="E31" s="72">
        <f>D31/'3. Sale Price x Prop Type'!C30</f>
        <v>0.2375489788228595</v>
      </c>
      <c r="F31" s="244">
        <v>8150000</v>
      </c>
      <c r="G31" s="243">
        <v>3009907.72</v>
      </c>
      <c r="H31" s="244">
        <v>109012.5</v>
      </c>
    </row>
    <row r="32" spans="1:8" ht="15" x14ac:dyDescent="0.25">
      <c r="A32" s="37" t="s">
        <v>14</v>
      </c>
      <c r="B32" s="245">
        <v>0</v>
      </c>
      <c r="C32" s="179">
        <f>B32/'3. Sale Price x Prop Type'!B31</f>
        <v>0</v>
      </c>
      <c r="D32" s="243">
        <v>0</v>
      </c>
      <c r="E32" s="184">
        <f>D32/'3. Sale Price x Prop Type'!C31</f>
        <v>0</v>
      </c>
      <c r="F32" s="244">
        <v>0</v>
      </c>
      <c r="G32" s="243">
        <v>0</v>
      </c>
      <c r="H32" s="244">
        <v>0</v>
      </c>
    </row>
    <row r="33" spans="1:8" s="30" customFormat="1" ht="15" x14ac:dyDescent="0.25">
      <c r="A33" s="80" t="s">
        <v>15</v>
      </c>
      <c r="B33" s="81">
        <v>2</v>
      </c>
      <c r="C33" s="45">
        <f>B33/'3. Sale Price x Prop Type'!B32</f>
        <v>0.2857142857142857</v>
      </c>
      <c r="D33" s="46">
        <v>73500000</v>
      </c>
      <c r="E33" s="72">
        <f>D33/'3. Sale Price x Prop Type'!C32</f>
        <v>0.33033707865168538</v>
      </c>
      <c r="F33" s="244">
        <v>36750000</v>
      </c>
      <c r="G33" s="243">
        <v>1047375</v>
      </c>
      <c r="H33" s="244">
        <v>523687.5</v>
      </c>
    </row>
    <row r="34" spans="1:8" ht="15" x14ac:dyDescent="0.25">
      <c r="A34" s="37"/>
      <c r="B34" s="48"/>
      <c r="C34" s="73"/>
      <c r="D34" s="46"/>
      <c r="E34" s="46"/>
      <c r="F34" s="47"/>
      <c r="G34" s="46"/>
      <c r="H34" s="47"/>
    </row>
    <row r="35" spans="1:8" ht="15" x14ac:dyDescent="0.25">
      <c r="A35" s="264" t="s">
        <v>83</v>
      </c>
      <c r="B35" s="49">
        <f>SUM(B27:B33)</f>
        <v>433</v>
      </c>
      <c r="C35" s="78">
        <f>B35/'3. Sale Price x Prop Type'!B34</f>
        <v>3.206457345971564E-2</v>
      </c>
      <c r="D35" s="183">
        <f>SUM(D27:D33)</f>
        <v>709780886.44000006</v>
      </c>
      <c r="E35" s="75">
        <f>D35/'3. Sale Price x Prop Type'!C34</f>
        <v>6.571471237851996E-2</v>
      </c>
      <c r="F35" s="239">
        <v>670000</v>
      </c>
      <c r="G35" s="183">
        <f>SUM(G27:G33)</f>
        <v>9632717.9299999997</v>
      </c>
      <c r="H35" s="239">
        <v>9241.1299999999992</v>
      </c>
    </row>
    <row r="36" spans="1:8" x14ac:dyDescent="0.2">
      <c r="E36" s="79"/>
    </row>
    <row r="37" spans="1:8" ht="15" customHeight="1" x14ac:dyDescent="0.25">
      <c r="A37" s="278" t="s">
        <v>1</v>
      </c>
      <c r="B37" s="279"/>
      <c r="C37" s="279"/>
      <c r="D37" s="279"/>
      <c r="E37" s="279"/>
      <c r="F37" s="279"/>
      <c r="G37" s="279"/>
      <c r="H37" s="280"/>
    </row>
    <row r="38" spans="1:8" ht="15" customHeight="1" x14ac:dyDescent="0.25">
      <c r="A38" s="31"/>
      <c r="B38" s="277" t="s">
        <v>9</v>
      </c>
      <c r="C38" s="276"/>
      <c r="D38" s="275" t="s">
        <v>17</v>
      </c>
      <c r="E38" s="275"/>
      <c r="F38" s="276"/>
      <c r="G38" s="275" t="s">
        <v>18</v>
      </c>
      <c r="H38" s="276"/>
    </row>
    <row r="39" spans="1:8" ht="31.9" customHeight="1" x14ac:dyDescent="0.3">
      <c r="A39" s="33" t="s">
        <v>17</v>
      </c>
      <c r="B39" s="70" t="s">
        <v>24</v>
      </c>
      <c r="C39" s="36" t="s">
        <v>40</v>
      </c>
      <c r="D39" s="35" t="s">
        <v>86</v>
      </c>
      <c r="E39" s="71" t="s">
        <v>59</v>
      </c>
      <c r="F39" s="36" t="s">
        <v>3</v>
      </c>
      <c r="G39" s="35" t="s">
        <v>86</v>
      </c>
      <c r="H39" s="36" t="s">
        <v>3</v>
      </c>
    </row>
    <row r="40" spans="1:8" ht="15" x14ac:dyDescent="0.25">
      <c r="A40" s="37"/>
      <c r="B40" s="38"/>
      <c r="C40" s="41"/>
      <c r="D40" s="39"/>
      <c r="E40" s="39"/>
      <c r="F40" s="40"/>
      <c r="G40" s="39"/>
      <c r="H40" s="41"/>
    </row>
    <row r="41" spans="1:8" ht="15" x14ac:dyDescent="0.25">
      <c r="A41" s="263" t="s">
        <v>85</v>
      </c>
      <c r="B41" s="240">
        <v>358</v>
      </c>
      <c r="C41" s="45">
        <f>B41/'3. Sale Price x Prop Type'!B40</f>
        <v>0.16010733452593917</v>
      </c>
      <c r="D41" s="241">
        <v>99928873.510000005</v>
      </c>
      <c r="E41" s="72">
        <f>D41/'3. Sale Price x Prop Type'!C40</f>
        <v>0.13767581291244593</v>
      </c>
      <c r="F41" s="242">
        <v>272700</v>
      </c>
      <c r="G41" s="241">
        <v>1001260.73</v>
      </c>
      <c r="H41" s="242">
        <v>2727</v>
      </c>
    </row>
    <row r="42" spans="1:8" ht="15" x14ac:dyDescent="0.25">
      <c r="A42" s="37" t="s">
        <v>10</v>
      </c>
      <c r="B42" s="240">
        <v>498</v>
      </c>
      <c r="C42" s="45">
        <f>B42/'3. Sale Price x Prop Type'!B41</f>
        <v>0.1228719467061436</v>
      </c>
      <c r="D42" s="243">
        <v>374254534.66000003</v>
      </c>
      <c r="E42" s="72">
        <f>D42/'3. Sale Price x Prop Type'!C41</f>
        <v>0.12431843291821654</v>
      </c>
      <c r="F42" s="244">
        <v>741250</v>
      </c>
      <c r="G42" s="243">
        <v>5334610.66</v>
      </c>
      <c r="H42" s="244">
        <v>10562.815000000001</v>
      </c>
    </row>
    <row r="43" spans="1:8" ht="15" x14ac:dyDescent="0.25">
      <c r="A43" s="37" t="s">
        <v>11</v>
      </c>
      <c r="B43" s="240">
        <v>554</v>
      </c>
      <c r="C43" s="45">
        <f>B43/'3. Sale Price x Prop Type'!B42</f>
        <v>0.19472759226713532</v>
      </c>
      <c r="D43" s="243">
        <v>819877707.03999996</v>
      </c>
      <c r="E43" s="72">
        <f>D43/'3. Sale Price x Prop Type'!C42</f>
        <v>0.20047370740352788</v>
      </c>
      <c r="F43" s="244">
        <v>1466044.41</v>
      </c>
      <c r="G43" s="243">
        <v>11683257.470000001</v>
      </c>
      <c r="H43" s="244">
        <v>20891.13</v>
      </c>
    </row>
    <row r="44" spans="1:8" ht="15" x14ac:dyDescent="0.25">
      <c r="A44" s="37" t="s">
        <v>12</v>
      </c>
      <c r="B44" s="245">
        <v>621</v>
      </c>
      <c r="C44" s="45">
        <f>B44/'3. Sale Price x Prop Type'!B43</f>
        <v>0.34214876033057851</v>
      </c>
      <c r="D44" s="243">
        <v>1949016571.7</v>
      </c>
      <c r="E44" s="72">
        <f>D44/'3. Sale Price x Prop Type'!C43</f>
        <v>0.35301878969412176</v>
      </c>
      <c r="F44" s="244">
        <v>2900000</v>
      </c>
      <c r="G44" s="243">
        <v>27773486.199999999</v>
      </c>
      <c r="H44" s="244">
        <v>41325</v>
      </c>
    </row>
    <row r="45" spans="1:8" ht="15" x14ac:dyDescent="0.25">
      <c r="A45" s="37" t="s">
        <v>13</v>
      </c>
      <c r="B45" s="245">
        <v>275</v>
      </c>
      <c r="C45" s="45">
        <f>B45/'3. Sale Price x Prop Type'!B44</f>
        <v>0.56237218813905931</v>
      </c>
      <c r="D45" s="243">
        <v>2157458881</v>
      </c>
      <c r="E45" s="72">
        <f>D45/'3. Sale Price x Prop Type'!C44</f>
        <v>0.58450622173549771</v>
      </c>
      <c r="F45" s="244">
        <v>7032914.2599999998</v>
      </c>
      <c r="G45" s="243">
        <v>30743789.129999999</v>
      </c>
      <c r="H45" s="244">
        <v>100219.03</v>
      </c>
    </row>
    <row r="46" spans="1:8" ht="15" x14ac:dyDescent="0.25">
      <c r="A46" s="37" t="s">
        <v>14</v>
      </c>
      <c r="B46" s="245">
        <v>39</v>
      </c>
      <c r="C46" s="45">
        <f>B46/'3. Sale Price x Prop Type'!B45</f>
        <v>0.8666666666666667</v>
      </c>
      <c r="D46" s="243">
        <v>673888282.97000003</v>
      </c>
      <c r="E46" s="72">
        <f>D46/'3. Sale Price x Prop Type'!C45</f>
        <v>0.86571054696851202</v>
      </c>
      <c r="F46" s="244">
        <v>16939575</v>
      </c>
      <c r="G46" s="243">
        <v>9602908.0299999993</v>
      </c>
      <c r="H46" s="244">
        <v>241388.94</v>
      </c>
    </row>
    <row r="47" spans="1:8" ht="15" customHeight="1" x14ac:dyDescent="0.25">
      <c r="A47" s="37" t="s">
        <v>15</v>
      </c>
      <c r="B47" s="245">
        <v>53</v>
      </c>
      <c r="C47" s="45">
        <f>B47/'3. Sale Price x Prop Type'!B46</f>
        <v>0.91379310344827591</v>
      </c>
      <c r="D47" s="243">
        <v>2023650894</v>
      </c>
      <c r="E47" s="72">
        <f>D47/'3. Sale Price x Prop Type'!C46</f>
        <v>0.91639487973300515</v>
      </c>
      <c r="F47" s="244">
        <v>30191112.5</v>
      </c>
      <c r="G47" s="243">
        <v>28837025.260000002</v>
      </c>
      <c r="H47" s="244">
        <v>430223.35</v>
      </c>
    </row>
    <row r="48" spans="1:8" ht="15" x14ac:dyDescent="0.25">
      <c r="A48" s="37"/>
      <c r="B48" s="48"/>
      <c r="C48" s="73"/>
      <c r="D48" s="46"/>
      <c r="E48" s="46"/>
      <c r="F48" s="47"/>
      <c r="G48" s="46"/>
      <c r="H48" s="47"/>
    </row>
    <row r="49" spans="1:8" ht="15" x14ac:dyDescent="0.25">
      <c r="A49" s="264" t="s">
        <v>83</v>
      </c>
      <c r="B49" s="182">
        <f>SUM(B41:B47)</f>
        <v>2398</v>
      </c>
      <c r="C49" s="196">
        <f>B49/'3. Sale Price x Prop Type'!B48</f>
        <v>0.20778095485659823</v>
      </c>
      <c r="D49" s="183">
        <f>SUM(D41:D47)</f>
        <v>8098075744.8800001</v>
      </c>
      <c r="E49" s="209">
        <f>D49/'3. Sale Price x Prop Type'!C48</f>
        <v>0.40440323353784907</v>
      </c>
      <c r="F49" s="239">
        <v>1572500</v>
      </c>
      <c r="G49" s="183">
        <f>SUM(G41:G47)</f>
        <v>114976337.48</v>
      </c>
      <c r="H49" s="239">
        <v>22408.125</v>
      </c>
    </row>
    <row r="50" spans="1:8" ht="15" x14ac:dyDescent="0.25">
      <c r="A50" s="51"/>
      <c r="B50" s="52"/>
      <c r="C50" s="76"/>
      <c r="D50" s="53"/>
      <c r="E50" s="77"/>
      <c r="F50" s="54"/>
      <c r="G50" s="53"/>
      <c r="H50" s="54"/>
    </row>
    <row r="51" spans="1:8" ht="15" customHeight="1" x14ac:dyDescent="0.25">
      <c r="A51" s="278" t="s">
        <v>23</v>
      </c>
      <c r="B51" s="279"/>
      <c r="C51" s="279"/>
      <c r="D51" s="279"/>
      <c r="E51" s="279"/>
      <c r="F51" s="279"/>
      <c r="G51" s="279"/>
      <c r="H51" s="280"/>
    </row>
    <row r="52" spans="1:8" ht="15" customHeight="1" x14ac:dyDescent="0.25">
      <c r="A52" s="31"/>
      <c r="B52" s="277" t="s">
        <v>9</v>
      </c>
      <c r="C52" s="276"/>
      <c r="D52" s="275" t="s">
        <v>17</v>
      </c>
      <c r="E52" s="275"/>
      <c r="F52" s="276"/>
      <c r="G52" s="275" t="s">
        <v>18</v>
      </c>
      <c r="H52" s="276"/>
    </row>
    <row r="53" spans="1:8" ht="31.5" customHeight="1" x14ac:dyDescent="0.3">
      <c r="A53" s="33" t="s">
        <v>17</v>
      </c>
      <c r="B53" s="70" t="s">
        <v>24</v>
      </c>
      <c r="C53" s="36" t="s">
        <v>40</v>
      </c>
      <c r="D53" s="35" t="s">
        <v>86</v>
      </c>
      <c r="E53" s="71" t="s">
        <v>59</v>
      </c>
      <c r="F53" s="36" t="s">
        <v>3</v>
      </c>
      <c r="G53" s="35" t="s">
        <v>86</v>
      </c>
      <c r="H53" s="36" t="s">
        <v>3</v>
      </c>
    </row>
    <row r="54" spans="1:8" ht="15" x14ac:dyDescent="0.25">
      <c r="A54" s="37"/>
      <c r="B54" s="38"/>
      <c r="C54" s="41"/>
      <c r="D54" s="39"/>
      <c r="E54" s="39"/>
      <c r="F54" s="40"/>
      <c r="G54" s="39"/>
      <c r="H54" s="41"/>
    </row>
    <row r="55" spans="1:8" ht="15" x14ac:dyDescent="0.25">
      <c r="A55" s="263" t="s">
        <v>85</v>
      </c>
      <c r="B55" s="240">
        <f>B41+B27+B13</f>
        <v>3147</v>
      </c>
      <c r="C55" s="45">
        <f>B55/('3. Sale Price x Prop Type'!B68-'3. Sale Price x Prop Type'!B54)</f>
        <v>0.20509645464025025</v>
      </c>
      <c r="D55" s="241">
        <f>D41+D27+D13</f>
        <v>1029791868.1500001</v>
      </c>
      <c r="E55" s="44">
        <f>D55/('3. Sale Price x Prop Type'!C68-'3. Sale Price x Prop Type'!C54)</f>
        <v>0.20305641671132355</v>
      </c>
      <c r="F55" s="242">
        <v>350000</v>
      </c>
      <c r="G55" s="241">
        <v>10303294.52</v>
      </c>
      <c r="H55" s="242">
        <v>3500</v>
      </c>
    </row>
    <row r="56" spans="1:8" ht="15" x14ac:dyDescent="0.25">
      <c r="A56" s="37" t="s">
        <v>10</v>
      </c>
      <c r="B56" s="240">
        <f t="shared" ref="B56:B61" si="0">B42+B28+B14</f>
        <v>2503</v>
      </c>
      <c r="C56" s="45">
        <f>B56/('3. Sale Price x Prop Type'!B69-'3. Sale Price x Prop Type'!B55)</f>
        <v>0.12101140978534132</v>
      </c>
      <c r="D56" s="243">
        <f t="shared" ref="D56:D61" si="1">D42+D28+D14</f>
        <v>1815083038.3800001</v>
      </c>
      <c r="E56" s="44">
        <f>D56/('3. Sale Price x Prop Type'!C69-'3. Sale Price x Prop Type'!C55)</f>
        <v>0.12131704666775601</v>
      </c>
      <c r="F56" s="244">
        <v>700041.93</v>
      </c>
      <c r="G56" s="243">
        <v>25857420.52</v>
      </c>
      <c r="H56" s="244">
        <v>9975</v>
      </c>
    </row>
    <row r="57" spans="1:8" ht="15" x14ac:dyDescent="0.25">
      <c r="A57" s="37" t="s">
        <v>11</v>
      </c>
      <c r="B57" s="240">
        <f t="shared" si="0"/>
        <v>1334</v>
      </c>
      <c r="C57" s="45">
        <f>B57/('3. Sale Price x Prop Type'!B70-'3. Sale Price x Prop Type'!B56)</f>
        <v>0.17442468619246862</v>
      </c>
      <c r="D57" s="243">
        <f t="shared" si="1"/>
        <v>1887854151.6100001</v>
      </c>
      <c r="E57" s="44">
        <f>D57/('3. Sale Price x Prop Type'!C70-'3. Sale Price x Prop Type'!C56)</f>
        <v>0.17680919136105608</v>
      </c>
      <c r="F57" s="244">
        <v>1375000</v>
      </c>
      <c r="G57" s="243">
        <v>26897439.109999999</v>
      </c>
      <c r="H57" s="244">
        <v>19593.75</v>
      </c>
    </row>
    <row r="58" spans="1:8" ht="15" x14ac:dyDescent="0.25">
      <c r="A58" s="37" t="s">
        <v>12</v>
      </c>
      <c r="B58" s="240">
        <f t="shared" si="0"/>
        <v>887</v>
      </c>
      <c r="C58" s="45">
        <f>B58/('3. Sale Price x Prop Type'!B71-'3. Sale Price x Prop Type'!B57)</f>
        <v>0.27368096266584385</v>
      </c>
      <c r="D58" s="243">
        <f t="shared" si="1"/>
        <v>2732432372.46</v>
      </c>
      <c r="E58" s="44">
        <f>D58/('3. Sale Price x Prop Type'!C71-'3. Sale Price x Prop Type'!C57)</f>
        <v>0.28325292462339013</v>
      </c>
      <c r="F58" s="244">
        <v>2833993.4</v>
      </c>
      <c r="G58" s="243">
        <v>38878828.219999999</v>
      </c>
      <c r="H58" s="244">
        <v>40256.25</v>
      </c>
    </row>
    <row r="59" spans="1:8" ht="15" x14ac:dyDescent="0.25">
      <c r="A59" s="37" t="s">
        <v>13</v>
      </c>
      <c r="B59" s="240">
        <f t="shared" si="0"/>
        <v>357</v>
      </c>
      <c r="C59" s="45">
        <f>B59/('3. Sale Price x Prop Type'!B72-'3. Sale Price x Prop Type'!B58)</f>
        <v>0.49860335195530725</v>
      </c>
      <c r="D59" s="243">
        <f t="shared" si="1"/>
        <v>2871595126.8699999</v>
      </c>
      <c r="E59" s="44">
        <f>D59/('3. Sale Price x Prop Type'!C72-'3. Sale Price x Prop Type'!C58)</f>
        <v>0.5295202950001433</v>
      </c>
      <c r="F59" s="244">
        <v>7200000</v>
      </c>
      <c r="G59" s="243">
        <v>40692167.340000004</v>
      </c>
      <c r="H59" s="244">
        <v>101887.5</v>
      </c>
    </row>
    <row r="60" spans="1:8" ht="15" x14ac:dyDescent="0.25">
      <c r="A60" s="37" t="s">
        <v>14</v>
      </c>
      <c r="B60" s="240">
        <f t="shared" si="0"/>
        <v>52</v>
      </c>
      <c r="C60" s="45">
        <f>B60/('3. Sale Price x Prop Type'!B73-'3. Sale Price x Prop Type'!B59)</f>
        <v>0.8125</v>
      </c>
      <c r="D60" s="243">
        <f t="shared" si="1"/>
        <v>902613282.97000003</v>
      </c>
      <c r="E60" s="44">
        <f>D60/('3. Sale Price x Prop Type'!C73-'3. Sale Price x Prop Type'!C59)</f>
        <v>0.81309394076542496</v>
      </c>
      <c r="F60" s="244">
        <v>17175000</v>
      </c>
      <c r="G60" s="243">
        <v>12862239.279999999</v>
      </c>
      <c r="H60" s="244">
        <v>244743.75</v>
      </c>
    </row>
    <row r="61" spans="1:8" ht="15" customHeight="1" x14ac:dyDescent="0.25">
      <c r="A61" s="37" t="s">
        <v>15</v>
      </c>
      <c r="B61" s="240">
        <f t="shared" si="0"/>
        <v>65</v>
      </c>
      <c r="C61" s="45">
        <f>B61/('3. Sale Price x Prop Type'!B74-'3. Sale Price x Prop Type'!B60)</f>
        <v>0.8666666666666667</v>
      </c>
      <c r="D61" s="243">
        <f t="shared" si="1"/>
        <v>2398417386.5</v>
      </c>
      <c r="E61" s="44">
        <f>D61/('3. Sale Price x Prop Type'!C74-'3. Sale Price x Prop Type'!C60)</f>
        <v>0.8778850393463471</v>
      </c>
      <c r="F61" s="244">
        <v>28086500</v>
      </c>
      <c r="G61" s="243">
        <v>34177447.780000001</v>
      </c>
      <c r="H61" s="244">
        <v>400232.63</v>
      </c>
    </row>
    <row r="62" spans="1:8" ht="15" x14ac:dyDescent="0.25">
      <c r="A62" s="37"/>
      <c r="B62" s="48"/>
      <c r="C62" s="73"/>
      <c r="D62" s="46"/>
      <c r="E62" s="208"/>
      <c r="F62" s="181"/>
      <c r="G62" s="46"/>
      <c r="H62" s="47"/>
    </row>
    <row r="63" spans="1:8" ht="15" x14ac:dyDescent="0.25">
      <c r="A63" s="264" t="s">
        <v>83</v>
      </c>
      <c r="B63" s="49">
        <f>SUM(B55:B61)</f>
        <v>8345</v>
      </c>
      <c r="C63" s="74">
        <f>B63/('3. Sale Price x Prop Type'!B76-'3. Sale Price x Prop Type'!B62)</f>
        <v>0.17468391526417149</v>
      </c>
      <c r="D63" s="50">
        <f>SUM(D55:D61)</f>
        <v>13637787226.940001</v>
      </c>
      <c r="E63" s="209">
        <f>D63/('3. Sale Price x Prop Type'!C76-'3. Sale Price x Prop Type'!C62)</f>
        <v>0.27483315118319618</v>
      </c>
      <c r="F63" s="239">
        <v>660000</v>
      </c>
      <c r="G63" s="246">
        <f>SUM(G55:G61)</f>
        <v>189668836.77000001</v>
      </c>
      <c r="H63" s="239">
        <v>9405</v>
      </c>
    </row>
    <row r="64" spans="1:8" s="192" customFormat="1" ht="15" x14ac:dyDescent="0.25">
      <c r="A64" s="210"/>
      <c r="B64" s="52"/>
      <c r="C64" s="76"/>
      <c r="D64" s="53"/>
      <c r="E64" s="76"/>
      <c r="F64" s="54"/>
      <c r="G64" s="53"/>
      <c r="H64" s="54"/>
    </row>
    <row r="65" spans="1:8" s="192" customFormat="1" ht="12.75" customHeight="1" x14ac:dyDescent="0.25">
      <c r="A65" s="226" t="s">
        <v>75</v>
      </c>
      <c r="B65" s="52"/>
      <c r="C65" s="76"/>
      <c r="D65" s="53"/>
      <c r="E65" s="76"/>
      <c r="F65" s="54"/>
      <c r="G65" s="53"/>
      <c r="H65" s="54"/>
    </row>
    <row r="66" spans="1:8" s="192" customFormat="1" ht="12.75" customHeight="1" x14ac:dyDescent="0.25">
      <c r="A66" s="228" t="s">
        <v>77</v>
      </c>
      <c r="B66" s="52"/>
      <c r="C66" s="76"/>
      <c r="D66" s="53"/>
      <c r="E66" s="76"/>
      <c r="F66" s="54"/>
      <c r="G66" s="53"/>
      <c r="H66" s="54"/>
    </row>
    <row r="67" spans="1:8" s="192" customFormat="1" ht="12.75" customHeight="1" x14ac:dyDescent="0.25">
      <c r="A67" s="227" t="s">
        <v>76</v>
      </c>
      <c r="B67" s="52"/>
      <c r="C67" s="76"/>
      <c r="D67" s="53"/>
      <c r="E67" s="76"/>
      <c r="F67" s="54"/>
      <c r="G67" s="53"/>
      <c r="H67" s="54"/>
    </row>
    <row r="68" spans="1:8" s="192" customFormat="1" ht="12.75" customHeight="1" x14ac:dyDescent="0.25">
      <c r="A68" s="228" t="s">
        <v>78</v>
      </c>
      <c r="B68" s="52"/>
      <c r="C68" s="76"/>
      <c r="D68" s="53"/>
      <c r="E68" s="76"/>
      <c r="F68" s="54"/>
      <c r="G68" s="53"/>
      <c r="H68" s="54"/>
    </row>
    <row r="69" spans="1:8" x14ac:dyDescent="0.2">
      <c r="A69" s="10"/>
      <c r="C69" s="79"/>
      <c r="E69" s="16"/>
    </row>
    <row r="70" spans="1:8" x14ac:dyDescent="0.2">
      <c r="A70" s="55"/>
    </row>
  </sheetData>
  <mergeCells count="22">
    <mergeCell ref="A9:H9"/>
    <mergeCell ref="A23:H23"/>
    <mergeCell ref="A37:H37"/>
    <mergeCell ref="D52:F52"/>
    <mergeCell ref="G52:H52"/>
    <mergeCell ref="D38:F38"/>
    <mergeCell ref="G38:H38"/>
    <mergeCell ref="B52:C52"/>
    <mergeCell ref="A51:H51"/>
    <mergeCell ref="B10:C10"/>
    <mergeCell ref="B24:C24"/>
    <mergeCell ref="B38:C38"/>
    <mergeCell ref="D10:F10"/>
    <mergeCell ref="G10:H10"/>
    <mergeCell ref="D24:F24"/>
    <mergeCell ref="G24:H24"/>
    <mergeCell ref="A1:H1"/>
    <mergeCell ref="A2:H2"/>
    <mergeCell ref="A5:H5"/>
    <mergeCell ref="A4:H4"/>
    <mergeCell ref="A7:H7"/>
    <mergeCell ref="A6:H6"/>
  </mergeCells>
  <printOptions horizontalCentered="1"/>
  <pageMargins left="0.95" right="0.95" top="1" bottom="1" header="0.3" footer="0.3"/>
  <pageSetup scale="77" fitToHeight="2" orientation="portrait" horizontalDpi="4294967295" verticalDpi="4294967295" r:id="rId1"/>
  <rowBreaks count="1" manualBreakCount="1">
    <brk id="49" max="7" man="1"/>
  </rowBreaks>
  <ignoredErrors>
    <ignoredError sqref="C21 C35 C63 C49 C55:C6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8"/>
  <sheetViews>
    <sheetView showGridLines="0" zoomScaleNormal="100" workbookViewId="0">
      <selection sqref="A1:H1"/>
    </sheetView>
  </sheetViews>
  <sheetFormatPr defaultColWidth="9.140625" defaultRowHeight="14.25" x14ac:dyDescent="0.2"/>
  <cols>
    <col min="1" max="1" width="15.85546875" style="16" customWidth="1"/>
    <col min="2" max="2" width="10.85546875" style="16" customWidth="1"/>
    <col min="3" max="3" width="14.42578125" style="16" customWidth="1"/>
    <col min="4" max="4" width="10.85546875" style="16" customWidth="1"/>
    <col min="5" max="5" width="15.85546875" style="16" customWidth="1"/>
    <col min="6" max="6" width="14.85546875" style="16" customWidth="1"/>
    <col min="7" max="7" width="10.85546875" style="16" customWidth="1"/>
    <col min="8" max="8" width="12.7109375" style="16" customWidth="1"/>
    <col min="9" max="16384" width="9.140625" style="16"/>
  </cols>
  <sheetData>
    <row r="1" spans="1:8" ht="15.75" x14ac:dyDescent="0.2">
      <c r="A1" s="265" t="s">
        <v>60</v>
      </c>
      <c r="B1" s="265"/>
      <c r="C1" s="265"/>
      <c r="D1" s="265"/>
      <c r="E1" s="265"/>
      <c r="F1" s="265"/>
      <c r="G1" s="265"/>
      <c r="H1" s="265"/>
    </row>
    <row r="2" spans="1:8" ht="15.75" x14ac:dyDescent="0.2">
      <c r="A2" s="266" t="s">
        <v>80</v>
      </c>
      <c r="B2" s="266"/>
      <c r="C2" s="266"/>
      <c r="D2" s="266"/>
      <c r="E2" s="266"/>
      <c r="F2" s="266"/>
      <c r="G2" s="266"/>
      <c r="H2" s="266"/>
    </row>
    <row r="3" spans="1:8" s="192" customFormat="1" ht="15.75" x14ac:dyDescent="0.25">
      <c r="A3" s="219"/>
      <c r="B3" s="220"/>
      <c r="C3" s="220"/>
      <c r="D3" s="220"/>
      <c r="E3" s="220"/>
      <c r="F3" s="220"/>
      <c r="G3" s="30"/>
      <c r="H3" s="30"/>
    </row>
    <row r="4" spans="1:8" s="192" customFormat="1" ht="15.75" x14ac:dyDescent="0.2">
      <c r="A4" s="265" t="s">
        <v>69</v>
      </c>
      <c r="B4" s="265"/>
      <c r="C4" s="265"/>
      <c r="D4" s="265"/>
      <c r="E4" s="265"/>
      <c r="F4" s="265"/>
      <c r="G4" s="265"/>
      <c r="H4" s="265"/>
    </row>
    <row r="5" spans="1:8" ht="16.5" x14ac:dyDescent="0.25">
      <c r="A5" s="267" t="s">
        <v>79</v>
      </c>
      <c r="B5" s="267"/>
      <c r="C5" s="267"/>
      <c r="D5" s="267"/>
      <c r="E5" s="267"/>
      <c r="F5" s="267"/>
      <c r="G5" s="267"/>
      <c r="H5" s="267"/>
    </row>
    <row r="6" spans="1:8" ht="15.75" x14ac:dyDescent="0.25">
      <c r="A6" s="267" t="s">
        <v>67</v>
      </c>
      <c r="B6" s="267"/>
      <c r="C6" s="267"/>
      <c r="D6" s="267"/>
      <c r="E6" s="267"/>
      <c r="F6" s="267"/>
      <c r="G6" s="267"/>
      <c r="H6" s="267"/>
    </row>
    <row r="7" spans="1:8" ht="15.75" x14ac:dyDescent="0.25">
      <c r="A7" s="267" t="s">
        <v>65</v>
      </c>
      <c r="B7" s="267"/>
      <c r="C7" s="267"/>
      <c r="D7" s="267"/>
      <c r="E7" s="267"/>
      <c r="F7" s="267"/>
      <c r="G7" s="267"/>
      <c r="H7" s="267"/>
    </row>
    <row r="8" spans="1:8" s="192" customFormat="1" ht="15.75" x14ac:dyDescent="0.25">
      <c r="A8" s="223"/>
      <c r="B8" s="223"/>
      <c r="C8" s="223"/>
      <c r="D8" s="223"/>
      <c r="E8" s="223"/>
      <c r="F8" s="223"/>
      <c r="G8" s="223"/>
      <c r="H8" s="223"/>
    </row>
    <row r="9" spans="1:8" ht="15" customHeight="1" x14ac:dyDescent="0.25">
      <c r="A9" s="284" t="s">
        <v>0</v>
      </c>
      <c r="B9" s="285"/>
      <c r="C9" s="285"/>
      <c r="D9" s="285"/>
      <c r="E9" s="285"/>
      <c r="F9" s="285"/>
      <c r="G9" s="285"/>
      <c r="H9" s="286"/>
    </row>
    <row r="10" spans="1:8" ht="13.9" customHeight="1" x14ac:dyDescent="0.25">
      <c r="A10" s="31"/>
      <c r="B10" s="277" t="s">
        <v>9</v>
      </c>
      <c r="C10" s="276"/>
      <c r="D10" s="275" t="s">
        <v>17</v>
      </c>
      <c r="E10" s="275"/>
      <c r="F10" s="276"/>
      <c r="G10" s="275" t="s">
        <v>18</v>
      </c>
      <c r="H10" s="276"/>
    </row>
    <row r="11" spans="1:8" ht="31.9" customHeight="1" x14ac:dyDescent="0.3">
      <c r="A11" s="33" t="s">
        <v>16</v>
      </c>
      <c r="B11" s="70" t="s">
        <v>24</v>
      </c>
      <c r="C11" s="36" t="s">
        <v>40</v>
      </c>
      <c r="D11" s="35" t="s">
        <v>86</v>
      </c>
      <c r="E11" s="71" t="s">
        <v>58</v>
      </c>
      <c r="F11" s="36" t="s">
        <v>3</v>
      </c>
      <c r="G11" s="35" t="s">
        <v>86</v>
      </c>
      <c r="H11" s="36" t="s">
        <v>3</v>
      </c>
    </row>
    <row r="12" spans="1:8" ht="13.9" customHeight="1" x14ac:dyDescent="0.25">
      <c r="A12" s="37"/>
      <c r="B12" s="38"/>
      <c r="C12" s="41"/>
      <c r="D12" s="39"/>
      <c r="E12" s="39"/>
      <c r="F12" s="40"/>
      <c r="G12" s="39"/>
      <c r="H12" s="41"/>
    </row>
    <row r="13" spans="1:8" ht="13.9" customHeight="1" x14ac:dyDescent="0.25">
      <c r="A13" s="37" t="s">
        <v>4</v>
      </c>
      <c r="B13" s="240">
        <v>116</v>
      </c>
      <c r="C13" s="45">
        <f>B13/'4. Boro x Prop Type'!B12</f>
        <v>0.58585858585858586</v>
      </c>
      <c r="D13" s="241">
        <v>1069604913.7</v>
      </c>
      <c r="E13" s="72">
        <f>D13/'4. Boro x Prop Type'!C12</f>
        <v>0.75970417461035711</v>
      </c>
      <c r="F13" s="242">
        <v>6650000</v>
      </c>
      <c r="G13" s="241">
        <v>15239838.210000001</v>
      </c>
      <c r="H13" s="242">
        <v>94762.5</v>
      </c>
    </row>
    <row r="14" spans="1:8" ht="13.9" customHeight="1" x14ac:dyDescent="0.25">
      <c r="A14" s="37" t="s">
        <v>5</v>
      </c>
      <c r="B14" s="240">
        <v>838</v>
      </c>
      <c r="C14" s="45">
        <f>B14/'4. Boro x Prop Type'!B13</f>
        <v>0.29939264022865308</v>
      </c>
      <c r="D14" s="243">
        <v>417082176.92000002</v>
      </c>
      <c r="E14" s="72">
        <f>D14/'4. Boro x Prop Type'!C13</f>
        <v>0.25872509918108971</v>
      </c>
      <c r="F14" s="244">
        <v>450000</v>
      </c>
      <c r="G14" s="243">
        <v>5174522.7699999996</v>
      </c>
      <c r="H14" s="244">
        <v>4500</v>
      </c>
    </row>
    <row r="15" spans="1:8" ht="13.9" customHeight="1" x14ac:dyDescent="0.25">
      <c r="A15" s="37" t="s">
        <v>6</v>
      </c>
      <c r="B15" s="240">
        <v>1747</v>
      </c>
      <c r="C15" s="45">
        <f>B15/'4. Boro x Prop Type'!B14</f>
        <v>0.29675556310514695</v>
      </c>
      <c r="D15" s="243">
        <v>1735483515.4000001</v>
      </c>
      <c r="E15" s="72">
        <f>D15/'4. Boro x Prop Type'!C14</f>
        <v>0.27636905686320096</v>
      </c>
      <c r="F15" s="244">
        <v>765000</v>
      </c>
      <c r="G15" s="243">
        <v>24001305.739999998</v>
      </c>
      <c r="H15" s="244">
        <v>10901.25</v>
      </c>
    </row>
    <row r="16" spans="1:8" ht="13.9" customHeight="1" x14ac:dyDescent="0.25">
      <c r="A16" s="37" t="s">
        <v>7</v>
      </c>
      <c r="B16" s="240">
        <v>2175</v>
      </c>
      <c r="C16" s="45">
        <f>B16/'4. Boro x Prop Type'!B15</f>
        <v>0.23229734059596283</v>
      </c>
      <c r="D16" s="243">
        <v>1292679013.5</v>
      </c>
      <c r="E16" s="72">
        <f>D16/'4. Boro x Prop Type'!C15</f>
        <v>0.18828087284354877</v>
      </c>
      <c r="F16" s="244">
        <v>470000</v>
      </c>
      <c r="G16" s="243">
        <v>16692398.09</v>
      </c>
      <c r="H16" s="244">
        <v>4700</v>
      </c>
    </row>
    <row r="17" spans="1:8" ht="13.9" customHeight="1" x14ac:dyDescent="0.25">
      <c r="A17" s="37" t="s">
        <v>8</v>
      </c>
      <c r="B17" s="240">
        <v>638</v>
      </c>
      <c r="C17" s="45">
        <f>B17/'4. Boro x Prop Type'!B16</f>
        <v>0.14241071428571428</v>
      </c>
      <c r="D17" s="243">
        <v>315080976.12</v>
      </c>
      <c r="E17" s="72">
        <f>D17/'4. Boro x Prop Type'!C16</f>
        <v>0.11975300881168711</v>
      </c>
      <c r="F17" s="244">
        <v>436700.5</v>
      </c>
      <c r="G17" s="243">
        <v>3951716.55</v>
      </c>
      <c r="H17" s="244">
        <v>4356.88</v>
      </c>
    </row>
    <row r="18" spans="1:8" ht="13.9" customHeight="1" x14ac:dyDescent="0.25">
      <c r="A18" s="37"/>
      <c r="B18" s="48"/>
      <c r="C18" s="73"/>
      <c r="D18" s="180"/>
      <c r="E18" s="46"/>
      <c r="F18" s="47"/>
      <c r="G18" s="46"/>
      <c r="H18" s="47"/>
    </row>
    <row r="19" spans="1:8" ht="13.9" customHeight="1" x14ac:dyDescent="0.25">
      <c r="A19" s="33" t="s">
        <v>83</v>
      </c>
      <c r="B19" s="49">
        <f>SUM(B13:B17)</f>
        <v>5514</v>
      </c>
      <c r="C19" s="74">
        <f>B19/'4. Boro x Prop Type'!B18</f>
        <v>0.24261891142693712</v>
      </c>
      <c r="D19" s="246">
        <f>SUM(D13:D17)</f>
        <v>4829930595.6400003</v>
      </c>
      <c r="E19" s="75">
        <f>D19/'4. Boro x Prop Type'!C18</f>
        <v>0.25696092853315372</v>
      </c>
      <c r="F19" s="239">
        <v>529245</v>
      </c>
      <c r="G19" s="183">
        <f>SUM(G13:G17)</f>
        <v>65059781.359999999</v>
      </c>
      <c r="H19" s="239">
        <v>7531.125</v>
      </c>
    </row>
    <row r="20" spans="1:8" ht="13.9" customHeight="1" x14ac:dyDescent="0.25">
      <c r="A20" s="51"/>
      <c r="B20" s="52"/>
      <c r="C20" s="76"/>
      <c r="D20" s="53"/>
      <c r="E20" s="53"/>
      <c r="F20" s="54"/>
      <c r="G20" s="53"/>
      <c r="H20" s="54"/>
    </row>
    <row r="21" spans="1:8" ht="15" customHeight="1" x14ac:dyDescent="0.25">
      <c r="A21" s="284" t="s">
        <v>2</v>
      </c>
      <c r="B21" s="285"/>
      <c r="C21" s="285"/>
      <c r="D21" s="285"/>
      <c r="E21" s="285"/>
      <c r="F21" s="285"/>
      <c r="G21" s="285"/>
      <c r="H21" s="286"/>
    </row>
    <row r="22" spans="1:8" ht="15" customHeight="1" x14ac:dyDescent="0.25">
      <c r="A22" s="31"/>
      <c r="B22" s="277" t="s">
        <v>9</v>
      </c>
      <c r="C22" s="276"/>
      <c r="D22" s="275" t="s">
        <v>17</v>
      </c>
      <c r="E22" s="275"/>
      <c r="F22" s="276"/>
      <c r="G22" s="275" t="s">
        <v>18</v>
      </c>
      <c r="H22" s="276"/>
    </row>
    <row r="23" spans="1:8" ht="31.9" customHeight="1" x14ac:dyDescent="0.3">
      <c r="A23" s="33" t="s">
        <v>16</v>
      </c>
      <c r="B23" s="70" t="s">
        <v>24</v>
      </c>
      <c r="C23" s="36" t="s">
        <v>40</v>
      </c>
      <c r="D23" s="35" t="s">
        <v>86</v>
      </c>
      <c r="E23" s="71" t="s">
        <v>59</v>
      </c>
      <c r="F23" s="36" t="s">
        <v>3</v>
      </c>
      <c r="G23" s="35" t="s">
        <v>86</v>
      </c>
      <c r="H23" s="36" t="s">
        <v>3</v>
      </c>
    </row>
    <row r="24" spans="1:8" ht="15" x14ac:dyDescent="0.25">
      <c r="A24" s="37"/>
      <c r="B24" s="38"/>
      <c r="C24" s="41"/>
      <c r="D24" s="39"/>
      <c r="E24" s="39"/>
      <c r="F24" s="40"/>
      <c r="G24" s="39"/>
      <c r="H24" s="41"/>
    </row>
    <row r="25" spans="1:8" s="83" customFormat="1" ht="13.9" customHeight="1" x14ac:dyDescent="0.25">
      <c r="A25" s="37" t="s">
        <v>4</v>
      </c>
      <c r="B25" s="240">
        <v>268</v>
      </c>
      <c r="C25" s="45">
        <f>B25/'4. Boro x Prop Type'!B24</f>
        <v>4.3045293928686154E-2</v>
      </c>
      <c r="D25" s="247">
        <v>652983607.34000003</v>
      </c>
      <c r="E25" s="82">
        <f>D25/'4. Boro x Prop Type'!C24</f>
        <v>8.1723954401652588E-2</v>
      </c>
      <c r="F25" s="242">
        <v>1350000</v>
      </c>
      <c r="G25" s="247">
        <v>8953164.4499999993</v>
      </c>
      <c r="H25" s="242">
        <v>18599.814999999999</v>
      </c>
    </row>
    <row r="26" spans="1:8" s="83" customFormat="1" ht="13.9" customHeight="1" x14ac:dyDescent="0.25">
      <c r="A26" s="259" t="s">
        <v>5</v>
      </c>
      <c r="B26" s="240">
        <v>41</v>
      </c>
      <c r="C26" s="179">
        <f>B26/'4. Boro x Prop Type'!B25</f>
        <v>4.3524416135881101E-2</v>
      </c>
      <c r="D26" s="248">
        <v>7160647.3399999999</v>
      </c>
      <c r="E26" s="175">
        <f>D26/'4. Boro x Prop Type'!C25</f>
        <v>3.1346972657269927E-2</v>
      </c>
      <c r="F26" s="244">
        <v>127448.56</v>
      </c>
      <c r="G26" s="248">
        <v>79142.91</v>
      </c>
      <c r="H26" s="244">
        <v>1200</v>
      </c>
    </row>
    <row r="27" spans="1:8" s="83" customFormat="1" ht="13.9" customHeight="1" x14ac:dyDescent="0.25">
      <c r="A27" s="37" t="s">
        <v>6</v>
      </c>
      <c r="B27" s="240">
        <v>60</v>
      </c>
      <c r="C27" s="45">
        <f>B27/'4. Boro x Prop Type'!B26</f>
        <v>2.7297543221110099E-2</v>
      </c>
      <c r="D27" s="248">
        <v>27060384.170000002</v>
      </c>
      <c r="E27" s="82">
        <f>D27/'4. Boro x Prop Type'!C26</f>
        <v>2.2458746084911121E-2</v>
      </c>
      <c r="F27" s="244">
        <v>286500</v>
      </c>
      <c r="G27" s="248">
        <v>343678.81</v>
      </c>
      <c r="H27" s="244">
        <v>2900</v>
      </c>
    </row>
    <row r="28" spans="1:8" s="83" customFormat="1" ht="13.9" customHeight="1" x14ac:dyDescent="0.25">
      <c r="A28" s="37" t="s">
        <v>7</v>
      </c>
      <c r="B28" s="240">
        <v>63</v>
      </c>
      <c r="C28" s="45">
        <f>B28/'4. Boro x Prop Type'!B27</f>
        <v>1.5532544378698224E-2</v>
      </c>
      <c r="D28" s="248">
        <v>22206247.59</v>
      </c>
      <c r="E28" s="82">
        <f>D28/'4. Boro x Prop Type'!C27</f>
        <v>1.6355955027328697E-2</v>
      </c>
      <c r="F28" s="244">
        <v>260000</v>
      </c>
      <c r="G28" s="248">
        <v>253031.76</v>
      </c>
      <c r="H28" s="244">
        <v>2436</v>
      </c>
    </row>
    <row r="29" spans="1:8" s="83" customFormat="1" ht="15" customHeight="1" x14ac:dyDescent="0.25">
      <c r="A29" s="37" t="s">
        <v>8</v>
      </c>
      <c r="B29" s="240">
        <v>1</v>
      </c>
      <c r="C29" s="45">
        <f>B29/'4. Boro x Prop Type'!B28</f>
        <v>1.2195121951219513E-2</v>
      </c>
      <c r="D29" s="248">
        <v>370000</v>
      </c>
      <c r="E29" s="82">
        <f>D29/'4. Boro x Prop Type'!C28</f>
        <v>1.8667936759084725E-2</v>
      </c>
      <c r="F29" s="244">
        <v>370000</v>
      </c>
      <c r="G29" s="248">
        <v>3700</v>
      </c>
      <c r="H29" s="244">
        <v>3700</v>
      </c>
    </row>
    <row r="30" spans="1:8" s="83" customFormat="1" ht="13.9" customHeight="1" x14ac:dyDescent="0.25">
      <c r="A30" s="37"/>
      <c r="B30" s="48"/>
      <c r="C30" s="73"/>
      <c r="D30" s="84"/>
      <c r="E30" s="84"/>
      <c r="F30" s="47"/>
      <c r="G30" s="84"/>
      <c r="H30" s="47"/>
    </row>
    <row r="31" spans="1:8" s="83" customFormat="1" ht="13.9" customHeight="1" x14ac:dyDescent="0.25">
      <c r="A31" s="264" t="s">
        <v>83</v>
      </c>
      <c r="B31" s="182">
        <f>SUM(B25:B29)</f>
        <v>433</v>
      </c>
      <c r="C31" s="74">
        <f>B31/'4. Boro x Prop Type'!B30</f>
        <v>3.206457345971564E-2</v>
      </c>
      <c r="D31" s="183">
        <f>SUM(D25:D29)</f>
        <v>709780886.44000006</v>
      </c>
      <c r="E31" s="85">
        <f>D31/'4. Boro x Prop Type'!C30</f>
        <v>6.5714712377850704E-2</v>
      </c>
      <c r="F31" s="239">
        <v>670000</v>
      </c>
      <c r="G31" s="183">
        <f>SUM(G25:G29)</f>
        <v>9632717.9299999997</v>
      </c>
      <c r="H31" s="239">
        <v>9241.1299999999992</v>
      </c>
    </row>
    <row r="32" spans="1:8" ht="15" x14ac:dyDescent="0.25">
      <c r="A32" s="55"/>
      <c r="B32" s="52"/>
      <c r="C32" s="76"/>
      <c r="D32" s="53"/>
      <c r="E32" s="53"/>
      <c r="F32" s="54"/>
      <c r="G32" s="53"/>
      <c r="H32" s="54"/>
    </row>
    <row r="33" spans="1:8" ht="15" customHeight="1" x14ac:dyDescent="0.25">
      <c r="A33" s="284" t="s">
        <v>1</v>
      </c>
      <c r="B33" s="285"/>
      <c r="C33" s="285"/>
      <c r="D33" s="285"/>
      <c r="E33" s="285"/>
      <c r="F33" s="285"/>
      <c r="G33" s="285"/>
      <c r="H33" s="286"/>
    </row>
    <row r="34" spans="1:8" ht="15" customHeight="1" x14ac:dyDescent="0.25">
      <c r="A34" s="31"/>
      <c r="B34" s="277" t="s">
        <v>9</v>
      </c>
      <c r="C34" s="276"/>
      <c r="D34" s="275" t="s">
        <v>17</v>
      </c>
      <c r="E34" s="275"/>
      <c r="F34" s="276"/>
      <c r="G34" s="275" t="s">
        <v>18</v>
      </c>
      <c r="H34" s="276"/>
    </row>
    <row r="35" spans="1:8" ht="31.9" customHeight="1" x14ac:dyDescent="0.3">
      <c r="A35" s="33" t="s">
        <v>16</v>
      </c>
      <c r="B35" s="70" t="s">
        <v>24</v>
      </c>
      <c r="C35" s="36" t="s">
        <v>40</v>
      </c>
      <c r="D35" s="35" t="s">
        <v>86</v>
      </c>
      <c r="E35" s="71" t="s">
        <v>59</v>
      </c>
      <c r="F35" s="36" t="s">
        <v>3</v>
      </c>
      <c r="G35" s="35" t="s">
        <v>86</v>
      </c>
      <c r="H35" s="36" t="s">
        <v>3</v>
      </c>
    </row>
    <row r="36" spans="1:8" ht="15" x14ac:dyDescent="0.25">
      <c r="A36" s="37"/>
      <c r="B36" s="38"/>
      <c r="C36" s="41"/>
      <c r="D36" s="39"/>
      <c r="E36" s="39"/>
      <c r="F36" s="40"/>
      <c r="G36" s="39"/>
      <c r="H36" s="41"/>
    </row>
    <row r="37" spans="1:8" ht="15" x14ac:dyDescent="0.25">
      <c r="A37" s="37" t="s">
        <v>4</v>
      </c>
      <c r="B37" s="240">
        <v>1664</v>
      </c>
      <c r="C37" s="45">
        <f>B37/'4. Boro x Prop Type'!B36</f>
        <v>0.31313511479111777</v>
      </c>
      <c r="D37" s="241">
        <v>7509692325.8000002</v>
      </c>
      <c r="E37" s="72">
        <f>D37/'4. Boro x Prop Type'!C36</f>
        <v>0.49977083229537905</v>
      </c>
      <c r="F37" s="242">
        <v>2374850.9500000002</v>
      </c>
      <c r="G37" s="241">
        <v>106954119.34</v>
      </c>
      <c r="H37" s="242">
        <v>33841.625</v>
      </c>
    </row>
    <row r="38" spans="1:8" ht="15" x14ac:dyDescent="0.25">
      <c r="A38" s="37" t="s">
        <v>5</v>
      </c>
      <c r="B38" s="240">
        <v>115</v>
      </c>
      <c r="C38" s="45">
        <f>B38/'4. Boro x Prop Type'!B37</f>
        <v>0.23185483870967741</v>
      </c>
      <c r="D38" s="243">
        <v>26577820.940000001</v>
      </c>
      <c r="E38" s="72">
        <f>D38/'4. Boro x Prop Type'!C37</f>
        <v>0.18719605496693714</v>
      </c>
      <c r="F38" s="244">
        <v>185000</v>
      </c>
      <c r="G38" s="243">
        <v>283538.48</v>
      </c>
      <c r="H38" s="244">
        <v>1850</v>
      </c>
    </row>
    <row r="39" spans="1:8" ht="15" x14ac:dyDescent="0.25">
      <c r="A39" s="37" t="s">
        <v>6</v>
      </c>
      <c r="B39" s="240">
        <v>386</v>
      </c>
      <c r="C39" s="45">
        <f>B39/'4. Boro x Prop Type'!B38</f>
        <v>0.10867117117117117</v>
      </c>
      <c r="D39" s="243">
        <v>426112930.60000002</v>
      </c>
      <c r="E39" s="72">
        <f>D39/'4. Boro x Prop Type'!C38</f>
        <v>0.12118406355021567</v>
      </c>
      <c r="F39" s="244">
        <v>799500</v>
      </c>
      <c r="G39" s="243">
        <v>5969319.9299999997</v>
      </c>
      <c r="H39" s="244">
        <v>11392.875</v>
      </c>
    </row>
    <row r="40" spans="1:8" ht="15" x14ac:dyDescent="0.25">
      <c r="A40" s="37" t="s">
        <v>7</v>
      </c>
      <c r="B40" s="240">
        <v>165</v>
      </c>
      <c r="C40" s="45">
        <f>B40/'4. Boro x Prop Type'!B39</f>
        <v>9.7575399172087518E-2</v>
      </c>
      <c r="D40" s="243">
        <v>113843398.04000001</v>
      </c>
      <c r="E40" s="72">
        <f>D40/'4. Boro x Prop Type'!C39</f>
        <v>9.7349444450123043E-2</v>
      </c>
      <c r="F40" s="244">
        <v>615000</v>
      </c>
      <c r="G40" s="243">
        <v>1534537.02</v>
      </c>
      <c r="H40" s="244">
        <v>8763.75</v>
      </c>
    </row>
    <row r="41" spans="1:8" ht="15" customHeight="1" x14ac:dyDescent="0.25">
      <c r="A41" s="37" t="s">
        <v>8</v>
      </c>
      <c r="B41" s="240">
        <v>68</v>
      </c>
      <c r="C41" s="45">
        <f>B41/'4. Boro x Prop Type'!B40</f>
        <v>0.13934426229508196</v>
      </c>
      <c r="D41" s="243">
        <v>21849269.48</v>
      </c>
      <c r="E41" s="72">
        <f>D41/'4. Boro x Prop Type'!C40</f>
        <v>0.12790145388761148</v>
      </c>
      <c r="F41" s="244">
        <v>309702</v>
      </c>
      <c r="G41" s="243">
        <v>234822.71</v>
      </c>
      <c r="H41" s="244">
        <v>3097.02</v>
      </c>
    </row>
    <row r="42" spans="1:8" ht="15" x14ac:dyDescent="0.25">
      <c r="A42" s="37"/>
      <c r="B42" s="48"/>
      <c r="C42" s="73"/>
      <c r="D42" s="46"/>
      <c r="E42" s="46"/>
      <c r="F42" s="47"/>
      <c r="G42" s="46"/>
      <c r="H42" s="47"/>
    </row>
    <row r="43" spans="1:8" ht="15" x14ac:dyDescent="0.25">
      <c r="A43" s="264" t="s">
        <v>83</v>
      </c>
      <c r="B43" s="182">
        <f>SUM(B37:B41)</f>
        <v>2398</v>
      </c>
      <c r="C43" s="74">
        <f>B43/'4. Boro x Prop Type'!B42</f>
        <v>0.20778095485659823</v>
      </c>
      <c r="D43" s="183">
        <f>SUM(D37:D41)</f>
        <v>8098075744.8599997</v>
      </c>
      <c r="E43" s="75">
        <f>D43/'4. Boro x Prop Type'!C42</f>
        <v>0.40440323354129321</v>
      </c>
      <c r="F43" s="239">
        <v>1572500</v>
      </c>
      <c r="G43" s="183">
        <f>SUM(G37:G41)</f>
        <v>114976337.47999999</v>
      </c>
      <c r="H43" s="239">
        <v>22408.125</v>
      </c>
    </row>
    <row r="44" spans="1:8" ht="15" x14ac:dyDescent="0.25">
      <c r="A44" s="51"/>
      <c r="B44" s="52"/>
      <c r="C44" s="52"/>
      <c r="D44" s="53"/>
      <c r="E44" s="53"/>
      <c r="F44" s="54"/>
      <c r="G44" s="53"/>
      <c r="H44" s="54"/>
    </row>
    <row r="45" spans="1:8" ht="15" customHeight="1" x14ac:dyDescent="0.25">
      <c r="A45" s="284" t="s">
        <v>23</v>
      </c>
      <c r="B45" s="285"/>
      <c r="C45" s="285"/>
      <c r="D45" s="285"/>
      <c r="E45" s="285"/>
      <c r="F45" s="285"/>
      <c r="G45" s="285"/>
      <c r="H45" s="286"/>
    </row>
    <row r="46" spans="1:8" ht="15" customHeight="1" x14ac:dyDescent="0.25">
      <c r="A46" s="31"/>
      <c r="B46" s="277" t="s">
        <v>9</v>
      </c>
      <c r="C46" s="276"/>
      <c r="D46" s="275" t="s">
        <v>17</v>
      </c>
      <c r="E46" s="275"/>
      <c r="F46" s="276"/>
      <c r="G46" s="275" t="s">
        <v>18</v>
      </c>
      <c r="H46" s="276"/>
    </row>
    <row r="47" spans="1:8" ht="31.9" customHeight="1" x14ac:dyDescent="0.3">
      <c r="A47" s="33" t="s">
        <v>16</v>
      </c>
      <c r="B47" s="70" t="s">
        <v>24</v>
      </c>
      <c r="C47" s="36" t="s">
        <v>40</v>
      </c>
      <c r="D47" s="35" t="s">
        <v>86</v>
      </c>
      <c r="E47" s="71" t="s">
        <v>59</v>
      </c>
      <c r="F47" s="36" t="s">
        <v>3</v>
      </c>
      <c r="G47" s="35" t="s">
        <v>86</v>
      </c>
      <c r="H47" s="36" t="s">
        <v>3</v>
      </c>
    </row>
    <row r="48" spans="1:8" ht="15" x14ac:dyDescent="0.25">
      <c r="A48" s="37"/>
      <c r="B48" s="38"/>
      <c r="C48" s="41"/>
      <c r="D48" s="39"/>
      <c r="E48" s="39"/>
      <c r="F48" s="40"/>
      <c r="G48" s="39"/>
      <c r="H48" s="41"/>
    </row>
    <row r="49" spans="1:8" ht="15" x14ac:dyDescent="0.25">
      <c r="A49" s="37" t="s">
        <v>4</v>
      </c>
      <c r="B49" s="42">
        <f>B37+B25+B13</f>
        <v>2048</v>
      </c>
      <c r="C49" s="45">
        <f>B49/('4. Boro x Prop Type'!B60-'4. Boro x Prop Type'!B48)</f>
        <v>0.17447606065769297</v>
      </c>
      <c r="D49" s="178">
        <f>D37+D25+D13</f>
        <v>9232280846.8400002</v>
      </c>
      <c r="E49" s="72">
        <f>D49/('4. Boro x Prop Type'!C60-'4. Boro x Prop Type'!C48)</f>
        <v>0.37799560550100975</v>
      </c>
      <c r="F49" s="242">
        <v>2302324.3149999999</v>
      </c>
      <c r="G49" s="43">
        <f>G37+G25+G13</f>
        <v>131147122</v>
      </c>
      <c r="H49" s="242">
        <v>32418.75</v>
      </c>
    </row>
    <row r="50" spans="1:8" ht="15" x14ac:dyDescent="0.25">
      <c r="A50" s="37" t="s">
        <v>5</v>
      </c>
      <c r="B50" s="177">
        <f>B38+B26+B14</f>
        <v>994</v>
      </c>
      <c r="C50" s="45">
        <f>B50/('4. Boro x Prop Type'!B61-'4. Boro x Prop Type'!B49)</f>
        <v>0.23459995279679019</v>
      </c>
      <c r="D50" s="180">
        <f>D38+D26+D14</f>
        <v>450820645.20000005</v>
      </c>
      <c r="E50" s="72">
        <f>D50/('4. Boro x Prop Type'!C61-'4. Boro x Prop Type'!C49)</f>
        <v>0.22740267409657164</v>
      </c>
      <c r="F50" s="244">
        <v>408754.29</v>
      </c>
      <c r="G50" s="46">
        <f>G38+G26+G14</f>
        <v>5537204.1599999992</v>
      </c>
      <c r="H50" s="244">
        <v>4100</v>
      </c>
    </row>
    <row r="51" spans="1:8" ht="15" x14ac:dyDescent="0.25">
      <c r="A51" s="37" t="s">
        <v>6</v>
      </c>
      <c r="B51" s="177">
        <f>B39+B27+B15</f>
        <v>2193</v>
      </c>
      <c r="C51" s="45">
        <f>B51/('4. Boro x Prop Type'!B62-'4. Boro x Prop Type'!B50)</f>
        <v>0.18845063160608405</v>
      </c>
      <c r="D51" s="180">
        <f>D39+D27+D15</f>
        <v>2188656830.1700001</v>
      </c>
      <c r="E51" s="72">
        <f>D51/('4. Boro x Prop Type'!C62-'4. Boro x Prop Type'!C50)</f>
        <v>0.19895568166435609</v>
      </c>
      <c r="F51" s="244">
        <v>755796</v>
      </c>
      <c r="G51" s="180">
        <f>G39+G27+G15</f>
        <v>30314304.479999997</v>
      </c>
      <c r="H51" s="244">
        <v>10770.09</v>
      </c>
    </row>
    <row r="52" spans="1:8" ht="15" x14ac:dyDescent="0.25">
      <c r="A52" s="37" t="s">
        <v>7</v>
      </c>
      <c r="B52" s="177">
        <f>B40+B28+B16</f>
        <v>2403</v>
      </c>
      <c r="C52" s="45">
        <f>B52/('4. Boro x Prop Type'!B63-'4. Boro x Prop Type'!B51)</f>
        <v>0.15903375248180013</v>
      </c>
      <c r="D52" s="180">
        <f>D40+D28+D16</f>
        <v>1428728659.1300001</v>
      </c>
      <c r="E52" s="72">
        <f>D52/('4. Boro x Prop Type'!C63-'4. Boro x Prop Type'!C51)</f>
        <v>0.15210874161710097</v>
      </c>
      <c r="F52" s="244">
        <v>470000</v>
      </c>
      <c r="G52" s="180">
        <f>G40+G28+G16</f>
        <v>18479966.870000001</v>
      </c>
      <c r="H52" s="244">
        <v>4700</v>
      </c>
    </row>
    <row r="53" spans="1:8" ht="15" customHeight="1" x14ac:dyDescent="0.25">
      <c r="A53" s="37" t="s">
        <v>8</v>
      </c>
      <c r="B53" s="177">
        <f>B41+B29+B17</f>
        <v>707</v>
      </c>
      <c r="C53" s="45">
        <f>B53/('4. Boro x Prop Type'!B64-'4. Boro x Prop Type'!B52)</f>
        <v>0.14000000000000001</v>
      </c>
      <c r="D53" s="180">
        <f>D41+D29+D17</f>
        <v>337300245.60000002</v>
      </c>
      <c r="E53" s="72">
        <f>D53/('4. Boro x Prop Type'!C64-'4. Boro x Prop Type'!C52)</f>
        <v>0.11953628999432617</v>
      </c>
      <c r="F53" s="244">
        <v>415000</v>
      </c>
      <c r="G53" s="180">
        <f>G41+G29+G17</f>
        <v>4190239.26</v>
      </c>
      <c r="H53" s="244">
        <v>4147.26</v>
      </c>
    </row>
    <row r="54" spans="1:8" ht="15" x14ac:dyDescent="0.25">
      <c r="A54" s="37"/>
      <c r="B54" s="48"/>
      <c r="C54" s="73"/>
      <c r="D54" s="46"/>
      <c r="E54" s="46"/>
      <c r="F54" s="47"/>
      <c r="G54" s="46"/>
      <c r="H54" s="47"/>
    </row>
    <row r="55" spans="1:8" ht="15" x14ac:dyDescent="0.25">
      <c r="A55" s="264" t="s">
        <v>83</v>
      </c>
      <c r="B55" s="49">
        <f>SUM(B49:B53)</f>
        <v>8345</v>
      </c>
      <c r="C55" s="74">
        <f>B55/('4. Boro x Prop Type'!B66-'4. Boro x Prop Type'!B54)</f>
        <v>0.17468391526417149</v>
      </c>
      <c r="D55" s="183">
        <f>SUM(D49:D53)</f>
        <v>13637787226.940001</v>
      </c>
      <c r="E55" s="75">
        <f>D55/('4. Boro x Prop Type'!C66-'4. Boro x Prop Type'!C54)</f>
        <v>0.27483315118048235</v>
      </c>
      <c r="F55" s="28">
        <v>660000</v>
      </c>
      <c r="G55" s="183">
        <f>SUM(G49:G53)</f>
        <v>189668836.76999998</v>
      </c>
      <c r="H55" s="239">
        <v>9405</v>
      </c>
    </row>
    <row r="56" spans="1:8" ht="15" x14ac:dyDescent="0.25">
      <c r="A56" s="64"/>
      <c r="B56" s="65"/>
      <c r="C56" s="65"/>
      <c r="D56" s="66"/>
      <c r="E56" s="66"/>
      <c r="F56" s="67"/>
      <c r="G56" s="66"/>
      <c r="H56" s="67"/>
    </row>
    <row r="57" spans="1:8" x14ac:dyDescent="0.2">
      <c r="A57" s="226" t="s">
        <v>75</v>
      </c>
    </row>
    <row r="58" spans="1:8" ht="13.9" customHeight="1" x14ac:dyDescent="0.2">
      <c r="A58" s="228" t="s">
        <v>77</v>
      </c>
    </row>
    <row r="59" spans="1:8" ht="13.9" customHeight="1" x14ac:dyDescent="0.2">
      <c r="A59" s="227" t="s">
        <v>76</v>
      </c>
    </row>
    <row r="60" spans="1:8" x14ac:dyDescent="0.2">
      <c r="A60" s="228" t="s">
        <v>78</v>
      </c>
      <c r="B60" s="102"/>
      <c r="C60" s="102"/>
      <c r="D60" s="103"/>
      <c r="E60" s="63"/>
      <c r="F60" s="63"/>
      <c r="G60" s="63"/>
      <c r="H60" s="63"/>
    </row>
    <row r="61" spans="1:8" x14ac:dyDescent="0.2">
      <c r="A61" s="10"/>
      <c r="B61" s="86"/>
      <c r="C61" s="86"/>
      <c r="D61" s="103"/>
      <c r="E61" s="61"/>
      <c r="F61" s="87"/>
      <c r="G61" s="61"/>
      <c r="H61" s="87"/>
    </row>
    <row r="62" spans="1:8" ht="15" x14ac:dyDescent="0.2">
      <c r="A62" s="64"/>
      <c r="B62" s="86"/>
      <c r="C62" s="86"/>
      <c r="D62" s="103"/>
      <c r="E62" s="62"/>
      <c r="F62" s="86"/>
      <c r="G62" s="62"/>
      <c r="H62" s="86"/>
    </row>
    <row r="63" spans="1:8" ht="15" x14ac:dyDescent="0.2">
      <c r="A63" s="64"/>
      <c r="B63" s="86"/>
      <c r="C63" s="86"/>
      <c r="D63" s="103"/>
      <c r="E63" s="62"/>
      <c r="F63" s="86"/>
      <c r="G63" s="62"/>
      <c r="H63" s="86"/>
    </row>
    <row r="64" spans="1:8" ht="15" x14ac:dyDescent="0.2">
      <c r="A64" s="64"/>
      <c r="B64" s="86"/>
      <c r="C64" s="86"/>
      <c r="D64" s="62"/>
      <c r="E64" s="62"/>
      <c r="F64" s="86"/>
      <c r="G64" s="62"/>
      <c r="H64" s="86"/>
    </row>
    <row r="65" spans="1:8" ht="15" x14ac:dyDescent="0.2">
      <c r="A65" s="64"/>
      <c r="B65" s="86"/>
      <c r="C65" s="86"/>
      <c r="D65" s="103"/>
      <c r="E65" s="62"/>
      <c r="F65" s="86"/>
      <c r="G65" s="62"/>
      <c r="H65" s="86"/>
    </row>
    <row r="66" spans="1:8" ht="15" x14ac:dyDescent="0.2">
      <c r="A66" s="64"/>
      <c r="B66" s="86"/>
      <c r="C66" s="86"/>
      <c r="D66" s="103"/>
      <c r="E66" s="62"/>
      <c r="F66" s="86"/>
      <c r="G66" s="62"/>
      <c r="H66" s="86"/>
    </row>
    <row r="67" spans="1:8" ht="15" x14ac:dyDescent="0.25">
      <c r="A67" s="64"/>
      <c r="B67" s="65"/>
      <c r="C67" s="65"/>
      <c r="D67" s="103"/>
      <c r="E67" s="66"/>
      <c r="F67" s="67"/>
      <c r="G67" s="66"/>
      <c r="H67" s="67"/>
    </row>
    <row r="68" spans="1:8" ht="15" x14ac:dyDescent="0.25">
      <c r="A68" s="64"/>
      <c r="B68" s="86"/>
      <c r="C68" s="86"/>
      <c r="D68" s="103"/>
      <c r="E68" s="66"/>
      <c r="F68" s="67"/>
      <c r="G68" s="66"/>
      <c r="H68" s="67"/>
    </row>
    <row r="69" spans="1:8" ht="15" x14ac:dyDescent="0.25">
      <c r="A69" s="64"/>
      <c r="B69" s="65"/>
      <c r="C69" s="65"/>
      <c r="D69" s="66"/>
      <c r="E69" s="66"/>
      <c r="F69" s="67"/>
      <c r="G69" s="66"/>
      <c r="H69" s="67"/>
    </row>
    <row r="70" spans="1:8" ht="15" x14ac:dyDescent="0.25">
      <c r="A70" s="287"/>
      <c r="B70" s="288"/>
      <c r="C70" s="288"/>
      <c r="D70" s="288"/>
      <c r="E70" s="288"/>
      <c r="F70" s="288"/>
      <c r="G70" s="288"/>
      <c r="H70" s="288"/>
    </row>
    <row r="71" spans="1:8" ht="15" x14ac:dyDescent="0.25">
      <c r="A71" s="287"/>
      <c r="B71" s="68"/>
      <c r="C71" s="68"/>
      <c r="D71" s="288"/>
      <c r="E71" s="288"/>
      <c r="F71" s="288"/>
      <c r="G71" s="288"/>
      <c r="H71" s="288"/>
    </row>
    <row r="72" spans="1:8" ht="18" customHeight="1" x14ac:dyDescent="0.25">
      <c r="A72" s="287"/>
      <c r="B72" s="68"/>
      <c r="C72" s="68"/>
      <c r="D72" s="69"/>
      <c r="E72" s="69"/>
      <c r="F72" s="69"/>
      <c r="G72" s="69"/>
      <c r="H72" s="69"/>
    </row>
    <row r="73" spans="1:8" ht="15" x14ac:dyDescent="0.2">
      <c r="A73" s="64"/>
      <c r="B73" s="63"/>
      <c r="C73" s="63"/>
      <c r="D73" s="63"/>
      <c r="E73" s="63"/>
      <c r="F73" s="63"/>
      <c r="G73" s="63"/>
      <c r="H73" s="63"/>
    </row>
    <row r="74" spans="1:8" ht="15" x14ac:dyDescent="0.2">
      <c r="A74" s="64"/>
      <c r="B74" s="86"/>
      <c r="C74" s="86"/>
      <c r="D74" s="61"/>
      <c r="E74" s="61"/>
      <c r="F74" s="87"/>
      <c r="G74" s="61"/>
      <c r="H74" s="87"/>
    </row>
    <row r="75" spans="1:8" ht="15" x14ac:dyDescent="0.2">
      <c r="A75" s="64"/>
      <c r="B75" s="86"/>
      <c r="C75" s="86"/>
      <c r="D75" s="62"/>
      <c r="E75" s="62"/>
      <c r="F75" s="86"/>
      <c r="G75" s="62"/>
      <c r="H75" s="86"/>
    </row>
    <row r="76" spans="1:8" ht="15" x14ac:dyDescent="0.2">
      <c r="A76" s="64"/>
      <c r="B76" s="86"/>
      <c r="C76" s="86"/>
      <c r="D76" s="62"/>
      <c r="E76" s="62"/>
      <c r="F76" s="86"/>
      <c r="G76" s="62"/>
      <c r="H76" s="86"/>
    </row>
    <row r="77" spans="1:8" ht="15" x14ac:dyDescent="0.2">
      <c r="A77" s="64"/>
      <c r="B77" s="86"/>
      <c r="C77" s="86"/>
      <c r="D77" s="62"/>
      <c r="E77" s="62"/>
      <c r="F77" s="86"/>
      <c r="G77" s="62"/>
      <c r="H77" s="86"/>
    </row>
    <row r="78" spans="1:8" ht="15" x14ac:dyDescent="0.2">
      <c r="A78" s="64"/>
      <c r="B78" s="86"/>
      <c r="C78" s="86"/>
      <c r="D78" s="62"/>
      <c r="E78" s="62"/>
      <c r="F78" s="86"/>
      <c r="G78" s="62"/>
      <c r="H78" s="86"/>
    </row>
    <row r="79" spans="1:8" ht="15" x14ac:dyDescent="0.2">
      <c r="A79" s="64"/>
      <c r="B79" s="88"/>
      <c r="C79" s="88"/>
      <c r="D79" s="62"/>
      <c r="E79" s="62"/>
      <c r="F79" s="86"/>
      <c r="G79" s="62"/>
      <c r="H79" s="86"/>
    </row>
    <row r="80" spans="1:8" ht="15" x14ac:dyDescent="0.25">
      <c r="A80" s="64"/>
      <c r="B80" s="65"/>
      <c r="C80" s="65"/>
      <c r="D80" s="66"/>
      <c r="E80" s="66"/>
      <c r="F80" s="67"/>
      <c r="G80" s="66"/>
      <c r="H80" s="67"/>
    </row>
    <row r="81" spans="1:8" ht="15" x14ac:dyDescent="0.25">
      <c r="A81" s="89"/>
      <c r="B81" s="65"/>
      <c r="C81" s="65"/>
      <c r="D81" s="66"/>
      <c r="E81" s="66"/>
      <c r="F81" s="67"/>
      <c r="G81" s="66"/>
      <c r="H81" s="67"/>
    </row>
    <row r="82" spans="1:8" ht="15" x14ac:dyDescent="0.25">
      <c r="A82" s="64"/>
      <c r="B82" s="65"/>
      <c r="C82" s="65"/>
      <c r="D82" s="66"/>
      <c r="E82" s="66"/>
      <c r="F82" s="67"/>
      <c r="G82" s="66"/>
      <c r="H82" s="67"/>
    </row>
    <row r="83" spans="1:8" ht="15" x14ac:dyDescent="0.25">
      <c r="A83" s="64"/>
      <c r="B83" s="65"/>
      <c r="C83" s="65"/>
      <c r="D83" s="66"/>
      <c r="E83" s="66"/>
      <c r="F83" s="67"/>
      <c r="G83" s="66"/>
      <c r="H83" s="67"/>
    </row>
    <row r="84" spans="1:8" ht="15" x14ac:dyDescent="0.25">
      <c r="A84" s="64"/>
      <c r="B84" s="65"/>
      <c r="C84" s="65"/>
      <c r="D84" s="66"/>
      <c r="E84" s="66"/>
      <c r="F84" s="67"/>
      <c r="G84" s="66"/>
      <c r="H84" s="67"/>
    </row>
    <row r="85" spans="1:8" ht="15" x14ac:dyDescent="0.25">
      <c r="A85" s="64"/>
      <c r="B85" s="65"/>
      <c r="C85" s="65"/>
      <c r="D85" s="66"/>
      <c r="E85" s="66"/>
      <c r="F85" s="67"/>
      <c r="G85" s="66"/>
      <c r="H85" s="67"/>
    </row>
    <row r="86" spans="1:8" ht="15" x14ac:dyDescent="0.25">
      <c r="A86" s="64"/>
      <c r="B86" s="65"/>
      <c r="C86" s="65"/>
      <c r="D86" s="66"/>
      <c r="E86" s="66"/>
      <c r="F86" s="67"/>
      <c r="G86" s="66"/>
      <c r="H86" s="67"/>
    </row>
    <row r="87" spans="1:8" ht="15" x14ac:dyDescent="0.25">
      <c r="A87" s="64"/>
      <c r="B87" s="65"/>
      <c r="C87" s="65"/>
      <c r="D87" s="66"/>
      <c r="E87" s="66"/>
      <c r="F87" s="67"/>
      <c r="G87" s="66"/>
      <c r="H87" s="67"/>
    </row>
    <row r="88" spans="1:8" ht="15" x14ac:dyDescent="0.25">
      <c r="A88" s="64"/>
      <c r="B88" s="65"/>
      <c r="C88" s="65"/>
      <c r="D88" s="66"/>
      <c r="E88" s="66"/>
      <c r="F88" s="67"/>
      <c r="G88" s="66"/>
      <c r="H88" s="67"/>
    </row>
    <row r="89" spans="1:8" ht="15" x14ac:dyDescent="0.25">
      <c r="A89" s="64"/>
      <c r="B89" s="65"/>
      <c r="C89" s="65"/>
      <c r="D89" s="66"/>
      <c r="E89" s="66"/>
      <c r="F89" s="67"/>
      <c r="G89" s="66"/>
      <c r="H89" s="67"/>
    </row>
    <row r="90" spans="1:8" ht="15" x14ac:dyDescent="0.25">
      <c r="A90" s="64"/>
      <c r="B90" s="65"/>
      <c r="C90" s="65"/>
      <c r="D90" s="66"/>
      <c r="E90" s="66"/>
      <c r="F90" s="67"/>
      <c r="G90" s="66"/>
      <c r="H90" s="67"/>
    </row>
    <row r="91" spans="1:8" x14ac:dyDescent="0.25">
      <c r="A91" s="64"/>
      <c r="B91" s="65"/>
      <c r="C91" s="65"/>
      <c r="D91" s="66"/>
      <c r="E91" s="66"/>
      <c r="F91" s="67"/>
      <c r="G91" s="66"/>
      <c r="H91" s="67"/>
    </row>
    <row r="92" spans="1:8" x14ac:dyDescent="0.2">
      <c r="A92" s="58"/>
    </row>
    <row r="99" ht="15.75" customHeight="1" x14ac:dyDescent="0.2"/>
    <row r="110" ht="15" customHeight="1" x14ac:dyDescent="0.2"/>
    <row r="112" ht="15" customHeight="1" x14ac:dyDescent="0.2"/>
    <row r="125" ht="15" customHeight="1" x14ac:dyDescent="0.2"/>
    <row r="137" ht="15" customHeight="1" x14ac:dyDescent="0.2"/>
    <row r="138" ht="15" customHeight="1" x14ac:dyDescent="0.2"/>
  </sheetData>
  <mergeCells count="26">
    <mergeCell ref="A70:A72"/>
    <mergeCell ref="B70:H70"/>
    <mergeCell ref="D71:F71"/>
    <mergeCell ref="G71:H71"/>
    <mergeCell ref="D34:F34"/>
    <mergeCell ref="G34:H34"/>
    <mergeCell ref="B46:C46"/>
    <mergeCell ref="D46:F46"/>
    <mergeCell ref="G46:H46"/>
    <mergeCell ref="A33:H33"/>
    <mergeCell ref="A45:H45"/>
    <mergeCell ref="B34:C34"/>
    <mergeCell ref="D22:F22"/>
    <mergeCell ref="G22:H22"/>
    <mergeCell ref="B22:C22"/>
    <mergeCell ref="A9:H9"/>
    <mergeCell ref="A21:H21"/>
    <mergeCell ref="B10:C10"/>
    <mergeCell ref="D10:F10"/>
    <mergeCell ref="G10:H10"/>
    <mergeCell ref="A7:H7"/>
    <mergeCell ref="A1:H1"/>
    <mergeCell ref="A2:H2"/>
    <mergeCell ref="A4:H4"/>
    <mergeCell ref="A5:H5"/>
    <mergeCell ref="A6:H6"/>
  </mergeCells>
  <printOptions horizontalCentered="1"/>
  <pageMargins left="1" right="1" top="1" bottom="1" header="0.3" footer="0.3"/>
  <pageSetup scale="79" fitToHeight="2" orientation="portrait" horizontalDpi="4294967295" verticalDpi="4294967295" r:id="rId1"/>
  <rowBreaks count="1" manualBreakCount="1">
    <brk id="43" max="7" man="1"/>
  </rowBreaks>
  <ignoredErrors>
    <ignoredError sqref="C43 C55 C31 C19 C49:C5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5"/>
  <sheetViews>
    <sheetView showGridLines="0" zoomScaleNormal="100" workbookViewId="0">
      <selection sqref="A1:F1"/>
    </sheetView>
  </sheetViews>
  <sheetFormatPr defaultColWidth="9.140625" defaultRowHeight="14.25" customHeight="1" x14ac:dyDescent="0.2"/>
  <cols>
    <col min="1" max="1" width="32" style="16" customWidth="1"/>
    <col min="2" max="6" width="13.85546875" style="1" customWidth="1"/>
    <col min="7" max="16384" width="9.140625" style="1"/>
  </cols>
  <sheetData>
    <row r="1" spans="1:6" ht="14.25" customHeight="1" x14ac:dyDescent="0.2">
      <c r="A1" s="265" t="s">
        <v>60</v>
      </c>
      <c r="B1" s="265"/>
      <c r="C1" s="265"/>
      <c r="D1" s="265"/>
      <c r="E1" s="265"/>
      <c r="F1" s="265"/>
    </row>
    <row r="2" spans="1:6" ht="14.25" customHeight="1" x14ac:dyDescent="0.2">
      <c r="A2" s="266" t="s">
        <v>80</v>
      </c>
      <c r="B2" s="266"/>
      <c r="C2" s="266"/>
      <c r="D2" s="266"/>
      <c r="E2" s="266"/>
      <c r="F2" s="266"/>
    </row>
    <row r="3" spans="1:6" ht="14.25" customHeight="1" x14ac:dyDescent="0.25">
      <c r="A3" s="219"/>
      <c r="B3" s="222"/>
      <c r="C3" s="222"/>
      <c r="D3" s="222"/>
      <c r="E3" s="222"/>
      <c r="F3" s="222"/>
    </row>
    <row r="4" spans="1:6" s="121" customFormat="1" ht="14.25" customHeight="1" x14ac:dyDescent="0.25">
      <c r="A4" s="265" t="s">
        <v>70</v>
      </c>
      <c r="B4" s="265"/>
      <c r="C4" s="265"/>
      <c r="D4" s="265"/>
      <c r="E4" s="265"/>
      <c r="F4" s="265"/>
    </row>
    <row r="5" spans="1:6" ht="14.25" customHeight="1" x14ac:dyDescent="0.25">
      <c r="A5" s="267" t="s">
        <v>71</v>
      </c>
      <c r="B5" s="267"/>
      <c r="C5" s="267"/>
      <c r="D5" s="267"/>
      <c r="E5" s="267"/>
      <c r="F5" s="267"/>
    </row>
    <row r="6" spans="1:6" ht="14.25" customHeight="1" x14ac:dyDescent="0.25">
      <c r="A6" s="267" t="s">
        <v>72</v>
      </c>
      <c r="B6" s="267"/>
      <c r="C6" s="267"/>
      <c r="D6" s="267"/>
      <c r="E6" s="267"/>
      <c r="F6" s="267"/>
    </row>
    <row r="7" spans="1:6" ht="14.25" customHeight="1" x14ac:dyDescent="0.25">
      <c r="A7" s="267" t="s">
        <v>65</v>
      </c>
      <c r="B7" s="267"/>
      <c r="C7" s="267"/>
      <c r="D7" s="267"/>
      <c r="E7" s="267"/>
      <c r="F7" s="267"/>
    </row>
    <row r="9" spans="1:6" ht="14.25" customHeight="1" x14ac:dyDescent="0.2">
      <c r="A9" s="295">
        <v>2019</v>
      </c>
      <c r="B9" s="296"/>
      <c r="C9" s="296"/>
      <c r="D9" s="296"/>
      <c r="E9" s="296"/>
      <c r="F9" s="297"/>
    </row>
    <row r="10" spans="1:6" s="173" customFormat="1" ht="14.25" customHeight="1" x14ac:dyDescent="0.25">
      <c r="A10" s="106"/>
      <c r="B10" s="100"/>
      <c r="C10" s="275" t="s">
        <v>17</v>
      </c>
      <c r="D10" s="276"/>
      <c r="E10" s="277" t="s">
        <v>18</v>
      </c>
      <c r="F10" s="276"/>
    </row>
    <row r="11" spans="1:6" ht="14.25" customHeight="1" x14ac:dyDescent="0.25">
      <c r="A11" s="105" t="s">
        <v>56</v>
      </c>
      <c r="B11" s="125" t="s">
        <v>9</v>
      </c>
      <c r="C11" s="119" t="s">
        <v>39</v>
      </c>
      <c r="D11" s="120" t="s">
        <v>3</v>
      </c>
      <c r="E11" s="118" t="s">
        <v>39</v>
      </c>
      <c r="F11" s="120" t="s">
        <v>3</v>
      </c>
    </row>
    <row r="12" spans="1:6" ht="14.25" customHeight="1" x14ac:dyDescent="0.25">
      <c r="A12" s="110"/>
      <c r="B12" s="111"/>
      <c r="C12" s="112"/>
      <c r="D12" s="113"/>
      <c r="E12" s="114"/>
      <c r="F12" s="115"/>
    </row>
    <row r="13" spans="1:6" ht="14.25" customHeight="1" x14ac:dyDescent="0.2">
      <c r="A13" s="106" t="s">
        <v>81</v>
      </c>
      <c r="B13" s="250">
        <v>640</v>
      </c>
      <c r="C13" s="241">
        <v>894619511.19000006</v>
      </c>
      <c r="D13" s="242">
        <v>962500</v>
      </c>
      <c r="E13" s="252">
        <v>23038105.989999998</v>
      </c>
      <c r="F13" s="242">
        <v>25265.625</v>
      </c>
    </row>
    <row r="14" spans="1:6" ht="14.25" customHeight="1" x14ac:dyDescent="0.2">
      <c r="A14" s="106" t="s">
        <v>52</v>
      </c>
      <c r="B14" s="251">
        <v>155</v>
      </c>
      <c r="C14" s="243">
        <v>384618257.58999997</v>
      </c>
      <c r="D14" s="244">
        <v>850000</v>
      </c>
      <c r="E14" s="253">
        <v>9925935.7899999991</v>
      </c>
      <c r="F14" s="244">
        <v>22312.5</v>
      </c>
    </row>
    <row r="15" spans="1:6" ht="14.25" customHeight="1" x14ac:dyDescent="0.2">
      <c r="A15" s="106" t="s">
        <v>49</v>
      </c>
      <c r="B15" s="251">
        <v>647</v>
      </c>
      <c r="C15" s="243">
        <v>6523676722.6000004</v>
      </c>
      <c r="D15" s="244">
        <v>1210000</v>
      </c>
      <c r="E15" s="253">
        <v>169052613.86000001</v>
      </c>
      <c r="F15" s="244">
        <v>31762.5</v>
      </c>
    </row>
    <row r="16" spans="1:6" ht="14.25" customHeight="1" x14ac:dyDescent="0.2">
      <c r="A16" s="106" t="s">
        <v>45</v>
      </c>
      <c r="B16" s="251">
        <v>1212</v>
      </c>
      <c r="C16" s="243">
        <v>2958401525.4000001</v>
      </c>
      <c r="D16" s="244">
        <v>1425000</v>
      </c>
      <c r="E16" s="253">
        <v>77306740.939999998</v>
      </c>
      <c r="F16" s="244">
        <v>37406.25</v>
      </c>
    </row>
    <row r="17" spans="1:6" ht="14.25" customHeight="1" x14ac:dyDescent="0.2">
      <c r="A17" s="174" t="s">
        <v>46</v>
      </c>
      <c r="B17" s="257">
        <v>486</v>
      </c>
      <c r="C17" s="254">
        <v>6353181763.8000002</v>
      </c>
      <c r="D17" s="256">
        <v>4898975.5</v>
      </c>
      <c r="E17" s="255">
        <v>166539015.49000001</v>
      </c>
      <c r="F17" s="256">
        <v>128598.105</v>
      </c>
    </row>
    <row r="18" spans="1:6" ht="14.25" customHeight="1" x14ac:dyDescent="0.2">
      <c r="A18" s="106" t="s">
        <v>47</v>
      </c>
      <c r="B18" s="250">
        <v>288</v>
      </c>
      <c r="C18" s="243">
        <v>12081883971</v>
      </c>
      <c r="D18" s="244">
        <v>3460544</v>
      </c>
      <c r="E18" s="253">
        <v>315336557.30000001</v>
      </c>
      <c r="F18" s="244">
        <v>89906.25</v>
      </c>
    </row>
    <row r="19" spans="1:6" ht="14.25" customHeight="1" x14ac:dyDescent="0.2">
      <c r="A19" s="106" t="s">
        <v>48</v>
      </c>
      <c r="B19" s="250">
        <v>467</v>
      </c>
      <c r="C19" s="243">
        <v>2967310399.1999998</v>
      </c>
      <c r="D19" s="244">
        <v>2050000</v>
      </c>
      <c r="E19" s="253">
        <v>76546679.829999998</v>
      </c>
      <c r="F19" s="244">
        <v>53812.5</v>
      </c>
    </row>
    <row r="20" spans="1:6" ht="14.25" customHeight="1" x14ac:dyDescent="0.2">
      <c r="A20" s="106" t="s">
        <v>55</v>
      </c>
      <c r="B20" s="251">
        <v>267</v>
      </c>
      <c r="C20" s="243">
        <v>3334895816.6999998</v>
      </c>
      <c r="D20" s="244">
        <v>3500000</v>
      </c>
      <c r="E20" s="253">
        <v>87745292.359999999</v>
      </c>
      <c r="F20" s="244">
        <v>91875</v>
      </c>
    </row>
    <row r="21" spans="1:6" ht="14.25" customHeight="1" x14ac:dyDescent="0.2">
      <c r="A21" s="106" t="s">
        <v>53</v>
      </c>
      <c r="B21" s="250">
        <v>100</v>
      </c>
      <c r="C21" s="243">
        <v>2987632913.0999999</v>
      </c>
      <c r="D21" s="244">
        <v>6525000</v>
      </c>
      <c r="E21" s="253">
        <v>78414263.989999995</v>
      </c>
      <c r="F21" s="244">
        <v>171281.25</v>
      </c>
    </row>
    <row r="22" spans="1:6" ht="14.25" customHeight="1" x14ac:dyDescent="0.2">
      <c r="A22" s="106" t="s">
        <v>50</v>
      </c>
      <c r="B22" s="250">
        <v>230</v>
      </c>
      <c r="C22" s="254">
        <v>1095996419.3</v>
      </c>
      <c r="D22" s="244">
        <v>1365000</v>
      </c>
      <c r="E22" s="253">
        <v>28585350.879999999</v>
      </c>
      <c r="F22" s="244">
        <v>35831.25</v>
      </c>
    </row>
    <row r="23" spans="1:6" s="121" customFormat="1" ht="14.25" customHeight="1" x14ac:dyDescent="0.25">
      <c r="A23" s="106" t="s">
        <v>51</v>
      </c>
      <c r="B23" s="251">
        <v>451</v>
      </c>
      <c r="C23" s="243">
        <v>2444219296.6999998</v>
      </c>
      <c r="D23" s="244">
        <v>547227.1</v>
      </c>
      <c r="E23" s="253">
        <v>63670444.57</v>
      </c>
      <c r="F23" s="244">
        <v>14364.71</v>
      </c>
    </row>
    <row r="24" spans="1:6" ht="14.25" customHeight="1" x14ac:dyDescent="0.2">
      <c r="A24" s="106" t="s">
        <v>54</v>
      </c>
      <c r="B24" s="251">
        <v>96</v>
      </c>
      <c r="C24" s="243">
        <v>1037883609.6</v>
      </c>
      <c r="D24" s="244">
        <v>1165000</v>
      </c>
      <c r="E24" s="253">
        <v>27164664.41</v>
      </c>
      <c r="F24" s="244">
        <v>30581.25</v>
      </c>
    </row>
    <row r="25" spans="1:6" ht="14.25" customHeight="1" x14ac:dyDescent="0.2">
      <c r="A25" s="106"/>
      <c r="B25" s="107"/>
      <c r="C25" s="46"/>
      <c r="D25" s="109"/>
      <c r="E25" s="117"/>
      <c r="F25" s="109"/>
    </row>
    <row r="26" spans="1:6" ht="14.25" customHeight="1" x14ac:dyDescent="0.25">
      <c r="A26" s="105" t="s">
        <v>83</v>
      </c>
      <c r="B26" s="122">
        <f>SUM(B13:B24)</f>
        <v>5039</v>
      </c>
      <c r="C26" s="183">
        <f>SUM(C13:C24)</f>
        <v>43064320206.18</v>
      </c>
      <c r="D26" s="239">
        <v>1500000</v>
      </c>
      <c r="E26" s="183">
        <f>SUM(E13:E24)</f>
        <v>1123325665.4100003</v>
      </c>
      <c r="F26" s="239">
        <v>39375</v>
      </c>
    </row>
    <row r="27" spans="1:6" ht="14.25" customHeight="1" x14ac:dyDescent="0.25">
      <c r="A27" s="116"/>
      <c r="B27" s="124"/>
      <c r="C27" s="124"/>
      <c r="D27" s="77"/>
      <c r="E27" s="54"/>
      <c r="F27" s="54"/>
    </row>
    <row r="28" spans="1:6" ht="14.25" customHeight="1" x14ac:dyDescent="0.2">
      <c r="A28" s="295">
        <v>2018</v>
      </c>
      <c r="B28" s="296"/>
      <c r="C28" s="296"/>
      <c r="D28" s="296"/>
      <c r="E28" s="296"/>
      <c r="F28" s="297"/>
    </row>
    <row r="29" spans="1:6" ht="14.25" customHeight="1" x14ac:dyDescent="0.25">
      <c r="A29" s="106"/>
      <c r="B29" s="100"/>
      <c r="C29" s="275" t="s">
        <v>17</v>
      </c>
      <c r="D29" s="276"/>
      <c r="E29" s="277" t="s">
        <v>18</v>
      </c>
      <c r="F29" s="276"/>
    </row>
    <row r="30" spans="1:6" ht="14.25" customHeight="1" x14ac:dyDescent="0.25">
      <c r="A30" s="105" t="s">
        <v>56</v>
      </c>
      <c r="B30" s="125" t="s">
        <v>9</v>
      </c>
      <c r="C30" s="119" t="s">
        <v>39</v>
      </c>
      <c r="D30" s="120" t="s">
        <v>3</v>
      </c>
      <c r="E30" s="118" t="s">
        <v>39</v>
      </c>
      <c r="F30" s="120" t="s">
        <v>3</v>
      </c>
    </row>
    <row r="31" spans="1:6" ht="14.25" customHeight="1" x14ac:dyDescent="0.25">
      <c r="A31" s="187"/>
      <c r="B31" s="111"/>
      <c r="C31" s="112"/>
      <c r="D31" s="113"/>
      <c r="E31" s="114"/>
      <c r="F31" s="115"/>
    </row>
    <row r="32" spans="1:6" ht="14.25" customHeight="1" x14ac:dyDescent="0.2">
      <c r="A32" s="188" t="s">
        <v>81</v>
      </c>
      <c r="B32" s="250">
        <v>760</v>
      </c>
      <c r="C32" s="241">
        <v>1002961436.9</v>
      </c>
      <c r="D32" s="242">
        <v>945000</v>
      </c>
      <c r="E32" s="252">
        <v>25777778.199999999</v>
      </c>
      <c r="F32" s="242">
        <v>24806.25</v>
      </c>
    </row>
    <row r="33" spans="1:6" ht="14.25" customHeight="1" x14ac:dyDescent="0.2">
      <c r="A33" s="106" t="s">
        <v>52</v>
      </c>
      <c r="B33" s="251">
        <v>151</v>
      </c>
      <c r="C33" s="243">
        <v>341089469.41000003</v>
      </c>
      <c r="D33" s="244">
        <v>947000</v>
      </c>
      <c r="E33" s="253">
        <v>8718835.3399999999</v>
      </c>
      <c r="F33" s="244">
        <v>24858.75</v>
      </c>
    </row>
    <row r="34" spans="1:6" ht="14.25" customHeight="1" x14ac:dyDescent="0.2">
      <c r="A34" s="106" t="s">
        <v>49</v>
      </c>
      <c r="B34" s="251">
        <v>604</v>
      </c>
      <c r="C34" s="243">
        <v>9256411204.3999996</v>
      </c>
      <c r="D34" s="244">
        <v>1084867.2849999999</v>
      </c>
      <c r="E34" s="253">
        <v>240795641.75</v>
      </c>
      <c r="F34" s="244">
        <v>28477.764999999999</v>
      </c>
    </row>
    <row r="35" spans="1:6" ht="14.25" customHeight="1" x14ac:dyDescent="0.2">
      <c r="A35" s="106" t="s">
        <v>45</v>
      </c>
      <c r="B35" s="251">
        <v>1494</v>
      </c>
      <c r="C35" s="243">
        <v>3376715724.6999998</v>
      </c>
      <c r="D35" s="244">
        <v>1480000</v>
      </c>
      <c r="E35" s="253">
        <v>88182882.200000003</v>
      </c>
      <c r="F35" s="244">
        <v>38850</v>
      </c>
    </row>
    <row r="36" spans="1:6" ht="14.25" customHeight="1" x14ac:dyDescent="0.2">
      <c r="A36" s="106" t="s">
        <v>46</v>
      </c>
      <c r="B36" s="257">
        <v>718</v>
      </c>
      <c r="C36" s="254">
        <v>9918120005</v>
      </c>
      <c r="D36" s="256">
        <v>6200000</v>
      </c>
      <c r="E36" s="255">
        <v>259713904.72</v>
      </c>
      <c r="F36" s="256">
        <v>162750</v>
      </c>
    </row>
    <row r="37" spans="1:6" ht="14.25" customHeight="1" x14ac:dyDescent="0.2">
      <c r="A37" s="106" t="s">
        <v>47</v>
      </c>
      <c r="B37" s="250">
        <v>282</v>
      </c>
      <c r="C37" s="243">
        <v>14166740767</v>
      </c>
      <c r="D37" s="244">
        <v>2000000</v>
      </c>
      <c r="E37" s="253">
        <v>371777551.63999999</v>
      </c>
      <c r="F37" s="244">
        <v>52500</v>
      </c>
    </row>
    <row r="38" spans="1:6" ht="14.25" customHeight="1" x14ac:dyDescent="0.2">
      <c r="A38" s="106" t="s">
        <v>48</v>
      </c>
      <c r="B38" s="250">
        <v>529</v>
      </c>
      <c r="C38" s="243">
        <v>2675316813</v>
      </c>
      <c r="D38" s="244">
        <v>1725000</v>
      </c>
      <c r="E38" s="253">
        <v>69579143.260000005</v>
      </c>
      <c r="F38" s="244">
        <v>44899.31</v>
      </c>
    </row>
    <row r="39" spans="1:6" ht="14.25" customHeight="1" x14ac:dyDescent="0.2">
      <c r="A39" s="106" t="s">
        <v>55</v>
      </c>
      <c r="B39" s="251">
        <v>302</v>
      </c>
      <c r="C39" s="243">
        <v>2662555055</v>
      </c>
      <c r="D39" s="244">
        <v>2886193.5</v>
      </c>
      <c r="E39" s="253">
        <v>69810122.739999995</v>
      </c>
      <c r="F39" s="244">
        <v>75762.58</v>
      </c>
    </row>
    <row r="40" spans="1:6" ht="14.25" customHeight="1" x14ac:dyDescent="0.2">
      <c r="A40" s="106" t="s">
        <v>53</v>
      </c>
      <c r="B40" s="250">
        <v>98</v>
      </c>
      <c r="C40" s="243">
        <v>3350042016.6999998</v>
      </c>
      <c r="D40" s="244">
        <v>6675000</v>
      </c>
      <c r="E40" s="253">
        <v>87337077.519999996</v>
      </c>
      <c r="F40" s="244">
        <v>175218.75</v>
      </c>
    </row>
    <row r="41" spans="1:6" ht="14.25" customHeight="1" x14ac:dyDescent="0.2">
      <c r="A41" s="106" t="s">
        <v>50</v>
      </c>
      <c r="B41" s="250">
        <v>277</v>
      </c>
      <c r="C41" s="254">
        <v>1908639185.9000001</v>
      </c>
      <c r="D41" s="244">
        <v>1775000</v>
      </c>
      <c r="E41" s="253">
        <v>49933435.649999999</v>
      </c>
      <c r="F41" s="244">
        <v>46593.75</v>
      </c>
    </row>
    <row r="42" spans="1:6" ht="14.25" customHeight="1" x14ac:dyDescent="0.2">
      <c r="A42" s="106" t="s">
        <v>51</v>
      </c>
      <c r="B42" s="251">
        <v>475</v>
      </c>
      <c r="C42" s="243">
        <v>2824622329.8000002</v>
      </c>
      <c r="D42" s="244">
        <v>512714.38</v>
      </c>
      <c r="E42" s="253">
        <v>73168269.280000001</v>
      </c>
      <c r="F42" s="244">
        <v>13458.75</v>
      </c>
    </row>
    <row r="43" spans="1:6" ht="14.25" customHeight="1" x14ac:dyDescent="0.2">
      <c r="A43" s="106" t="s">
        <v>54</v>
      </c>
      <c r="B43" s="251">
        <v>160</v>
      </c>
      <c r="C43" s="243">
        <v>1583699504.7</v>
      </c>
      <c r="D43" s="244">
        <v>1310627.8049999999</v>
      </c>
      <c r="E43" s="253">
        <v>40799014.850000001</v>
      </c>
      <c r="F43" s="244">
        <v>34403.980000000003</v>
      </c>
    </row>
    <row r="44" spans="1:6" ht="14.25" customHeight="1" x14ac:dyDescent="0.2">
      <c r="A44" s="60"/>
      <c r="B44" s="107"/>
      <c r="C44" s="180"/>
      <c r="D44" s="109"/>
      <c r="E44" s="117"/>
      <c r="F44" s="109"/>
    </row>
    <row r="45" spans="1:6" ht="14.25" customHeight="1" x14ac:dyDescent="0.25">
      <c r="A45" s="105" t="s">
        <v>83</v>
      </c>
      <c r="B45" s="122">
        <f>SUM(B32:B43)</f>
        <v>5850</v>
      </c>
      <c r="C45" s="183">
        <f>SUM(C32:C43)</f>
        <v>53066913512.510002</v>
      </c>
      <c r="D45" s="239">
        <v>1472801.25</v>
      </c>
      <c r="E45" s="123">
        <f>SUM(E32:E43)</f>
        <v>1385593657.1499999</v>
      </c>
      <c r="F45" s="239">
        <v>38587.5</v>
      </c>
    </row>
    <row r="46" spans="1:6" ht="14.25" customHeight="1" x14ac:dyDescent="0.2">
      <c r="D46" s="104"/>
    </row>
    <row r="47" spans="1:6" ht="14.25" customHeight="1" x14ac:dyDescent="0.2">
      <c r="A47" s="292" t="s">
        <v>57</v>
      </c>
      <c r="B47" s="293"/>
      <c r="C47" s="293"/>
      <c r="D47" s="293"/>
      <c r="E47" s="293"/>
      <c r="F47" s="294"/>
    </row>
    <row r="48" spans="1:6" ht="14.25" customHeight="1" x14ac:dyDescent="0.25">
      <c r="A48" s="127"/>
      <c r="B48" s="128"/>
      <c r="C48" s="289" t="s">
        <v>17</v>
      </c>
      <c r="D48" s="290"/>
      <c r="E48" s="291" t="s">
        <v>18</v>
      </c>
      <c r="F48" s="290"/>
    </row>
    <row r="49" spans="1:6" ht="14.25" customHeight="1" x14ac:dyDescent="0.25">
      <c r="A49" s="105" t="s">
        <v>56</v>
      </c>
      <c r="B49" s="129" t="s">
        <v>9</v>
      </c>
      <c r="C49" s="130" t="s">
        <v>39</v>
      </c>
      <c r="D49" s="131" t="s">
        <v>3</v>
      </c>
      <c r="E49" s="132" t="s">
        <v>39</v>
      </c>
      <c r="F49" s="131" t="s">
        <v>3</v>
      </c>
    </row>
    <row r="50" spans="1:6" ht="14.25" customHeight="1" x14ac:dyDescent="0.25">
      <c r="A50" s="133"/>
      <c r="B50" s="134"/>
      <c r="C50" s="135"/>
      <c r="D50" s="136"/>
      <c r="E50" s="137"/>
      <c r="F50" s="138"/>
    </row>
    <row r="51" spans="1:6" ht="14.25" customHeight="1" x14ac:dyDescent="0.2">
      <c r="A51" s="106" t="s">
        <v>81</v>
      </c>
      <c r="B51" s="126">
        <f>B13/B32-1</f>
        <v>-0.15789473684210531</v>
      </c>
      <c r="C51" s="72">
        <f>C13/C32-1</f>
        <v>-0.10802202529826888</v>
      </c>
      <c r="D51" s="45">
        <f>D13/D32-1</f>
        <v>1.8518518518518601E-2</v>
      </c>
      <c r="E51" s="140">
        <f>E13/E32-1</f>
        <v>-0.10628038571609721</v>
      </c>
      <c r="F51" s="45">
        <f>F13/F32-1</f>
        <v>1.8518518518518601E-2</v>
      </c>
    </row>
    <row r="52" spans="1:6" ht="14.25" customHeight="1" x14ac:dyDescent="0.2">
      <c r="A52" s="106" t="s">
        <v>52</v>
      </c>
      <c r="B52" s="139">
        <f t="shared" ref="B52:D54" si="0">B14/B33-1</f>
        <v>2.6490066225165476E-2</v>
      </c>
      <c r="C52" s="184">
        <f t="shared" si="0"/>
        <v>0.12761692190407969</v>
      </c>
      <c r="D52" s="179">
        <f t="shared" si="0"/>
        <v>-0.10242872228088706</v>
      </c>
      <c r="E52" s="140">
        <f t="shared" ref="E52:E59" si="1">E14/E33-1</f>
        <v>0.13844744199515979</v>
      </c>
      <c r="F52" s="179">
        <f t="shared" ref="F52:F62" si="2">F14/F33-1</f>
        <v>-0.10242872228088706</v>
      </c>
    </row>
    <row r="53" spans="1:6" ht="14.25" customHeight="1" x14ac:dyDescent="0.2">
      <c r="A53" s="106" t="s">
        <v>49</v>
      </c>
      <c r="B53" s="139">
        <f t="shared" si="0"/>
        <v>7.1192052980132425E-2</v>
      </c>
      <c r="C53" s="184">
        <f t="shared" si="0"/>
        <v>-0.29522613261833097</v>
      </c>
      <c r="D53" s="179">
        <f t="shared" si="0"/>
        <v>0.11534379986396215</v>
      </c>
      <c r="E53" s="140">
        <f t="shared" si="1"/>
        <v>-0.29794155479145001</v>
      </c>
      <c r="F53" s="179">
        <f t="shared" si="2"/>
        <v>0.11534384808639309</v>
      </c>
    </row>
    <row r="54" spans="1:6" ht="14.25" customHeight="1" x14ac:dyDescent="0.2">
      <c r="A54" s="106" t="s">
        <v>45</v>
      </c>
      <c r="B54" s="139">
        <f t="shared" si="0"/>
        <v>-0.1887550200803213</v>
      </c>
      <c r="C54" s="184">
        <f t="shared" si="0"/>
        <v>-0.12388197094594466</v>
      </c>
      <c r="D54" s="179">
        <f t="shared" si="0"/>
        <v>-3.7162162162162171E-2</v>
      </c>
      <c r="E54" s="140">
        <f t="shared" si="1"/>
        <v>-0.12333619619432223</v>
      </c>
      <c r="F54" s="179">
        <f t="shared" si="2"/>
        <v>-3.7162162162162171E-2</v>
      </c>
    </row>
    <row r="55" spans="1:6" ht="14.25" customHeight="1" x14ac:dyDescent="0.2">
      <c r="A55" s="106" t="s">
        <v>46</v>
      </c>
      <c r="B55" s="139">
        <f t="shared" ref="B55:D57" si="3">B17/B36-1</f>
        <v>-0.32311977715877438</v>
      </c>
      <c r="C55" s="184">
        <f t="shared" si="3"/>
        <v>-0.35943689322198313</v>
      </c>
      <c r="D55" s="179">
        <f t="shared" si="3"/>
        <v>-0.20984266129032259</v>
      </c>
      <c r="E55" s="140">
        <f t="shared" si="1"/>
        <v>-0.35875972574688564</v>
      </c>
      <c r="F55" s="179">
        <f t="shared" si="2"/>
        <v>-0.20984267281105995</v>
      </c>
    </row>
    <row r="56" spans="1:6" ht="14.25" customHeight="1" x14ac:dyDescent="0.2">
      <c r="A56" s="106" t="s">
        <v>47</v>
      </c>
      <c r="B56" s="139">
        <f t="shared" si="3"/>
        <v>2.1276595744680771E-2</v>
      </c>
      <c r="C56" s="184">
        <f t="shared" si="3"/>
        <v>-0.14716559230450976</v>
      </c>
      <c r="D56" s="179">
        <f t="shared" si="3"/>
        <v>0.73027200000000003</v>
      </c>
      <c r="E56" s="140">
        <f t="shared" si="1"/>
        <v>-0.15181388464963852</v>
      </c>
      <c r="F56" s="179">
        <f t="shared" si="2"/>
        <v>0.71249999999999991</v>
      </c>
    </row>
    <row r="57" spans="1:6" ht="14.25" customHeight="1" x14ac:dyDescent="0.2">
      <c r="A57" s="106" t="s">
        <v>48</v>
      </c>
      <c r="B57" s="139">
        <f t="shared" si="3"/>
        <v>-0.1172022684310019</v>
      </c>
      <c r="C57" s="184">
        <f t="shared" si="3"/>
        <v>0.10914355443106172</v>
      </c>
      <c r="D57" s="179">
        <f t="shared" si="3"/>
        <v>0.18840579710144922</v>
      </c>
      <c r="E57" s="140">
        <f t="shared" si="1"/>
        <v>0.10013829207358937</v>
      </c>
      <c r="F57" s="179">
        <f t="shared" si="2"/>
        <v>0.19851507740319407</v>
      </c>
    </row>
    <row r="58" spans="1:6" ht="14.25" customHeight="1" x14ac:dyDescent="0.2">
      <c r="A58" s="106" t="s">
        <v>55</v>
      </c>
      <c r="B58" s="139">
        <f>B20/B39-1</f>
        <v>-0.11589403973509937</v>
      </c>
      <c r="C58" s="184">
        <f>C20/C39-1</f>
        <v>0.25251713027958389</v>
      </c>
      <c r="D58" s="179">
        <f>D20/D39-1</f>
        <v>0.21266990588122381</v>
      </c>
      <c r="E58" s="140">
        <f t="shared" si="1"/>
        <v>0.25691359527897606</v>
      </c>
      <c r="F58" s="179">
        <f t="shared" si="2"/>
        <v>0.21266989587735785</v>
      </c>
    </row>
    <row r="59" spans="1:6" ht="14.25" customHeight="1" x14ac:dyDescent="0.2">
      <c r="A59" s="106" t="s">
        <v>53</v>
      </c>
      <c r="B59" s="139">
        <f t="shared" ref="B59:C60" si="4">B21/B40-1</f>
        <v>2.0408163265306145E-2</v>
      </c>
      <c r="C59" s="184">
        <f t="shared" si="4"/>
        <v>-0.1081804651384628</v>
      </c>
      <c r="D59" s="179">
        <f>D21/D40-1</f>
        <v>-2.2471910112359605E-2</v>
      </c>
      <c r="E59" s="140">
        <f t="shared" si="1"/>
        <v>-0.10216524050689346</v>
      </c>
      <c r="F59" s="179">
        <f t="shared" si="2"/>
        <v>-2.2471910112359605E-2</v>
      </c>
    </row>
    <row r="60" spans="1:6" ht="14.25" customHeight="1" x14ac:dyDescent="0.2">
      <c r="A60" s="106" t="s">
        <v>50</v>
      </c>
      <c r="B60" s="139">
        <f t="shared" si="4"/>
        <v>-0.16967509025270755</v>
      </c>
      <c r="C60" s="184">
        <f t="shared" si="4"/>
        <v>-0.42577076516261847</v>
      </c>
      <c r="D60" s="179">
        <f>D22/D41-1</f>
        <v>-0.23098591549295777</v>
      </c>
      <c r="E60" s="140">
        <f>E22/E41-1</f>
        <v>-0.42753086167825105</v>
      </c>
      <c r="F60" s="179">
        <f t="shared" si="2"/>
        <v>-0.23098591549295777</v>
      </c>
    </row>
    <row r="61" spans="1:6" ht="14.25" customHeight="1" x14ac:dyDescent="0.2">
      <c r="A61" s="106" t="s">
        <v>51</v>
      </c>
      <c r="B61" s="139">
        <f>B23/B42-1</f>
        <v>-5.0526315789473641E-2</v>
      </c>
      <c r="C61" s="184">
        <f>C23/C42-1</f>
        <v>-0.13467394528702714</v>
      </c>
      <c r="D61" s="179">
        <f>D23/D42-1</f>
        <v>6.7313735183319734E-2</v>
      </c>
      <c r="E61" s="140">
        <f>E23/E42-1</f>
        <v>-0.12980797282020939</v>
      </c>
      <c r="F61" s="179">
        <f t="shared" si="2"/>
        <v>6.7313829293210725E-2</v>
      </c>
    </row>
    <row r="62" spans="1:6" ht="14.25" customHeight="1" x14ac:dyDescent="0.2">
      <c r="A62" s="106" t="s">
        <v>54</v>
      </c>
      <c r="B62" s="139">
        <f>B24/B43-1</f>
        <v>-0.4</v>
      </c>
      <c r="C62" s="184">
        <f>C24/C43-1</f>
        <v>-0.34464612351027657</v>
      </c>
      <c r="D62" s="179">
        <f>D24/D43-1</f>
        <v>-0.11111301350729386</v>
      </c>
      <c r="E62" s="140">
        <f>E24/E43-1</f>
        <v>-0.33418332501722159</v>
      </c>
      <c r="F62" s="179">
        <f t="shared" si="2"/>
        <v>-0.11111301657540795</v>
      </c>
    </row>
    <row r="63" spans="1:6" ht="14.25" customHeight="1" x14ac:dyDescent="0.2">
      <c r="A63" s="139"/>
      <c r="B63" s="126"/>
      <c r="C63" s="72"/>
      <c r="D63" s="108"/>
      <c r="E63" s="140"/>
      <c r="F63" s="108"/>
    </row>
    <row r="64" spans="1:6" ht="14.25" customHeight="1" x14ac:dyDescent="0.25">
      <c r="A64" s="105" t="s">
        <v>83</v>
      </c>
      <c r="B64" s="141">
        <f>B26/B45-1</f>
        <v>-0.13863247863247863</v>
      </c>
      <c r="C64" s="260">
        <f>C26/C45-1</f>
        <v>-0.18849020310879749</v>
      </c>
      <c r="D64" s="74">
        <f>D26/D45-1</f>
        <v>1.846735939421551E-2</v>
      </c>
      <c r="E64" s="262">
        <f>E26/E45-1</f>
        <v>-0.18928203834265045</v>
      </c>
      <c r="F64" s="74">
        <f>F26/F45-1</f>
        <v>2.0408163265306145E-2</v>
      </c>
    </row>
    <row r="65" spans="3:3" ht="6" customHeight="1" x14ac:dyDescent="0.2">
      <c r="C65" s="261"/>
    </row>
  </sheetData>
  <mergeCells count="15">
    <mergeCell ref="A7:F7"/>
    <mergeCell ref="C48:D48"/>
    <mergeCell ref="E48:F48"/>
    <mergeCell ref="E29:F29"/>
    <mergeCell ref="A47:F47"/>
    <mergeCell ref="A9:F9"/>
    <mergeCell ref="C10:D10"/>
    <mergeCell ref="E10:F10"/>
    <mergeCell ref="A28:F28"/>
    <mergeCell ref="C29:D29"/>
    <mergeCell ref="A1:F1"/>
    <mergeCell ref="A2:F2"/>
    <mergeCell ref="A4:F4"/>
    <mergeCell ref="A5:F5"/>
    <mergeCell ref="A6:F6"/>
  </mergeCells>
  <pageMargins left="0.7" right="0.7" top="0.75" bottom="0.75" header="0.3" footer="0.3"/>
  <pageSetup scale="91" orientation="portrait" horizontalDpi="4294967295" verticalDpi="4294967295" r:id="rId1"/>
  <rowBreaks count="1" manualBreakCount="1">
    <brk id="46" max="16383" man="1"/>
  </rowBreaks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63"/>
  <sheetViews>
    <sheetView showGridLines="0" zoomScaleNormal="100" workbookViewId="0">
      <selection sqref="A1:F1"/>
    </sheetView>
  </sheetViews>
  <sheetFormatPr defaultColWidth="9.140625" defaultRowHeight="14.25" x14ac:dyDescent="0.2"/>
  <cols>
    <col min="1" max="1" width="10.5703125" style="59" customWidth="1"/>
    <col min="2" max="2" width="17.7109375" style="16" customWidth="1"/>
    <col min="3" max="3" width="18.28515625" style="16" customWidth="1"/>
    <col min="4" max="4" width="16.7109375" style="16" customWidth="1"/>
    <col min="5" max="5" width="18.28515625" style="16" customWidth="1"/>
    <col min="6" max="6" width="16.7109375" style="16" customWidth="1"/>
    <col min="7" max="7" width="13.28515625" style="16" bestFit="1" customWidth="1"/>
    <col min="8" max="10" width="16.7109375" style="16" customWidth="1"/>
    <col min="11" max="12" width="8.85546875" style="16"/>
    <col min="13" max="13" width="13.5703125" style="16" bestFit="1" customWidth="1"/>
    <col min="14" max="16384" width="9.140625" style="16"/>
  </cols>
  <sheetData>
    <row r="1" spans="1:7" ht="15.75" x14ac:dyDescent="0.25">
      <c r="A1" s="299" t="s">
        <v>60</v>
      </c>
      <c r="B1" s="299"/>
      <c r="C1" s="299"/>
      <c r="D1" s="299"/>
      <c r="E1" s="299"/>
      <c r="F1" s="299"/>
      <c r="G1" s="185"/>
    </row>
    <row r="2" spans="1:7" s="192" customFormat="1" ht="15.75" x14ac:dyDescent="0.25">
      <c r="A2" s="224"/>
      <c r="B2" s="225"/>
      <c r="C2" s="225"/>
      <c r="D2" s="225"/>
      <c r="E2" s="225"/>
      <c r="F2" s="225"/>
      <c r="G2" s="185"/>
    </row>
    <row r="3" spans="1:7" s="192" customFormat="1" ht="15.75" x14ac:dyDescent="0.25">
      <c r="A3" s="299" t="s">
        <v>73</v>
      </c>
      <c r="B3" s="299"/>
      <c r="C3" s="299"/>
      <c r="D3" s="299"/>
      <c r="E3" s="299"/>
      <c r="F3" s="299"/>
      <c r="G3" s="185"/>
    </row>
    <row r="4" spans="1:7" ht="15.75" x14ac:dyDescent="0.25">
      <c r="A4" s="299" t="s">
        <v>74</v>
      </c>
      <c r="B4" s="299"/>
      <c r="C4" s="299"/>
      <c r="D4" s="299"/>
      <c r="E4" s="299"/>
      <c r="F4" s="299"/>
    </row>
    <row r="5" spans="1:7" s="192" customFormat="1" ht="15.75" x14ac:dyDescent="0.25">
      <c r="A5" s="298" t="s">
        <v>82</v>
      </c>
      <c r="B5" s="298"/>
      <c r="C5" s="298"/>
      <c r="D5" s="298"/>
      <c r="E5" s="298"/>
      <c r="F5" s="298"/>
    </row>
    <row r="7" spans="1:7" ht="14.45" customHeight="1" x14ac:dyDescent="0.25">
      <c r="A7" s="302" t="s">
        <v>44</v>
      </c>
      <c r="B7" s="303"/>
      <c r="C7" s="303"/>
      <c r="D7" s="303"/>
      <c r="E7" s="303"/>
      <c r="F7" s="304"/>
    </row>
    <row r="8" spans="1:7" ht="15" x14ac:dyDescent="0.25">
      <c r="A8" s="13"/>
      <c r="B8" s="90"/>
      <c r="C8" s="300" t="s">
        <v>17</v>
      </c>
      <c r="D8" s="301"/>
      <c r="E8" s="300" t="s">
        <v>18</v>
      </c>
      <c r="F8" s="301"/>
    </row>
    <row r="9" spans="1:7" ht="15" x14ac:dyDescent="0.25">
      <c r="A9" s="91" t="s">
        <v>29</v>
      </c>
      <c r="B9" s="92" t="s">
        <v>9</v>
      </c>
      <c r="C9" s="93" t="s">
        <v>41</v>
      </c>
      <c r="D9" s="94" t="s">
        <v>3</v>
      </c>
      <c r="E9" s="93" t="s">
        <v>41</v>
      </c>
      <c r="F9" s="94" t="s">
        <v>3</v>
      </c>
    </row>
    <row r="10" spans="1:7" hidden="1" x14ac:dyDescent="0.2">
      <c r="A10" s="13">
        <v>2005</v>
      </c>
      <c r="B10" s="14">
        <v>77648</v>
      </c>
      <c r="C10" s="95">
        <v>43756580363</v>
      </c>
      <c r="D10" s="96">
        <v>440000</v>
      </c>
      <c r="E10" s="95">
        <v>561165394</v>
      </c>
      <c r="F10" s="96">
        <v>4400</v>
      </c>
    </row>
    <row r="11" spans="1:7" ht="13.9" hidden="1" customHeight="1" x14ac:dyDescent="0.2">
      <c r="A11" s="13">
        <v>2007</v>
      </c>
      <c r="B11" s="14">
        <v>64965</v>
      </c>
      <c r="C11" s="97">
        <v>47403151470</v>
      </c>
      <c r="D11" s="15">
        <v>525000</v>
      </c>
      <c r="E11" s="97">
        <v>633889126</v>
      </c>
      <c r="F11" s="15">
        <v>7467</v>
      </c>
    </row>
    <row r="12" spans="1:7" ht="13.9" hidden="1" customHeight="1" x14ac:dyDescent="0.2">
      <c r="A12" s="13">
        <v>2008</v>
      </c>
      <c r="B12" s="14">
        <v>52561</v>
      </c>
      <c r="C12" s="97">
        <v>40677745027</v>
      </c>
      <c r="D12" s="15">
        <v>499500</v>
      </c>
      <c r="E12" s="97">
        <v>545312820</v>
      </c>
      <c r="F12" s="15">
        <v>4999</v>
      </c>
    </row>
    <row r="13" spans="1:7" ht="13.9" hidden="1" customHeight="1" x14ac:dyDescent="0.2">
      <c r="A13" s="13">
        <v>2009</v>
      </c>
      <c r="B13" s="14">
        <v>41715</v>
      </c>
      <c r="C13" s="97">
        <v>26572547129</v>
      </c>
      <c r="D13" s="15">
        <v>430000</v>
      </c>
      <c r="E13" s="97">
        <v>347313240</v>
      </c>
      <c r="F13" s="15">
        <v>4300</v>
      </c>
    </row>
    <row r="14" spans="1:7" ht="13.9" customHeight="1" x14ac:dyDescent="0.2">
      <c r="A14" s="13">
        <v>2010</v>
      </c>
      <c r="B14" s="14">
        <v>46157</v>
      </c>
      <c r="C14" s="97">
        <v>31923665218</v>
      </c>
      <c r="D14" s="15">
        <v>441090</v>
      </c>
      <c r="E14" s="97">
        <v>421211505</v>
      </c>
      <c r="F14" s="15">
        <v>4417</v>
      </c>
    </row>
    <row r="15" spans="1:7" ht="13.9" customHeight="1" x14ac:dyDescent="0.2">
      <c r="A15" s="13">
        <v>2011</v>
      </c>
      <c r="B15" s="14">
        <v>42200</v>
      </c>
      <c r="C15" s="97">
        <v>29698596695</v>
      </c>
      <c r="D15" s="15">
        <v>450000</v>
      </c>
      <c r="E15" s="97">
        <v>393370182</v>
      </c>
      <c r="F15" s="15">
        <v>4500</v>
      </c>
    </row>
    <row r="16" spans="1:7" ht="13.9" customHeight="1" x14ac:dyDescent="0.2">
      <c r="A16" s="13">
        <v>2012</v>
      </c>
      <c r="B16" s="14">
        <v>44801</v>
      </c>
      <c r="C16" s="97">
        <v>34287446718</v>
      </c>
      <c r="D16" s="15">
        <v>463220</v>
      </c>
      <c r="E16" s="97">
        <v>458024920</v>
      </c>
      <c r="F16" s="15">
        <v>4650</v>
      </c>
    </row>
    <row r="17" spans="1:6" ht="13.9" customHeight="1" x14ac:dyDescent="0.2">
      <c r="A17" s="13">
        <v>2013</v>
      </c>
      <c r="B17" s="14">
        <v>51316</v>
      </c>
      <c r="C17" s="97">
        <v>39269927098</v>
      </c>
      <c r="D17" s="15">
        <v>480000</v>
      </c>
      <c r="E17" s="97">
        <v>525861172</v>
      </c>
      <c r="F17" s="15">
        <v>4800</v>
      </c>
    </row>
    <row r="18" spans="1:6" ht="13.9" customHeight="1" x14ac:dyDescent="0.2">
      <c r="A18" s="13">
        <v>2014</v>
      </c>
      <c r="B18" s="14">
        <v>50240</v>
      </c>
      <c r="C18" s="97">
        <v>42934290636</v>
      </c>
      <c r="D18" s="15">
        <v>500000</v>
      </c>
      <c r="E18" s="97">
        <v>579296150</v>
      </c>
      <c r="F18" s="15">
        <v>5000</v>
      </c>
    </row>
    <row r="19" spans="1:6" ht="13.9" customHeight="1" x14ac:dyDescent="0.2">
      <c r="A19" s="13">
        <v>2015</v>
      </c>
      <c r="B19" s="14">
        <v>52263</v>
      </c>
      <c r="C19" s="97">
        <v>47586437043</v>
      </c>
      <c r="D19" s="15">
        <v>542524.4</v>
      </c>
      <c r="E19" s="97">
        <v>639200988.27999997</v>
      </c>
      <c r="F19" s="15">
        <v>7695</v>
      </c>
    </row>
    <row r="20" spans="1:6" ht="13.9" customHeight="1" x14ac:dyDescent="0.2">
      <c r="A20" s="189">
        <v>2016</v>
      </c>
      <c r="B20" s="190">
        <v>52615</v>
      </c>
      <c r="C20" s="197">
        <v>50468732269</v>
      </c>
      <c r="D20" s="191">
        <v>570000</v>
      </c>
      <c r="E20" s="197">
        <v>688488176.47000003</v>
      </c>
      <c r="F20" s="191">
        <v>8122.5</v>
      </c>
    </row>
    <row r="21" spans="1:6" s="192" customFormat="1" ht="13.9" customHeight="1" x14ac:dyDescent="0.2">
      <c r="A21" s="189">
        <v>2017</v>
      </c>
      <c r="B21" s="229">
        <v>55448</v>
      </c>
      <c r="C21" s="197">
        <v>55037085725</v>
      </c>
      <c r="D21" s="191">
        <v>620000</v>
      </c>
      <c r="E21" s="197">
        <v>755099179.13999999</v>
      </c>
      <c r="F21" s="191">
        <v>8821.74</v>
      </c>
    </row>
    <row r="22" spans="1:6" s="235" customFormat="1" ht="13.9" customHeight="1" x14ac:dyDescent="0.2">
      <c r="A22" s="233">
        <v>2018</v>
      </c>
      <c r="B22" s="258">
        <v>50992</v>
      </c>
      <c r="C22" s="249">
        <v>50117073307</v>
      </c>
      <c r="D22" s="234">
        <v>640000</v>
      </c>
      <c r="E22" s="249">
        <v>689211401.38</v>
      </c>
      <c r="F22" s="234">
        <v>9120</v>
      </c>
    </row>
    <row r="23" spans="1:6" s="192" customFormat="1" ht="13.9" customHeight="1" x14ac:dyDescent="0.2">
      <c r="A23" s="198">
        <v>2019</v>
      </c>
      <c r="B23" s="201">
        <f>'1. by Transaction Type'!B11</f>
        <v>48522</v>
      </c>
      <c r="C23" s="199">
        <f>'1. by Transaction Type'!C11</f>
        <v>49682204170</v>
      </c>
      <c r="D23" s="200">
        <f>'1. by Transaction Type'!D11</f>
        <v>656768.84</v>
      </c>
      <c r="E23" s="199">
        <f>'1. by Transaction Type'!E11</f>
        <v>685270156.71000004</v>
      </c>
      <c r="F23" s="200">
        <f>'1. by Transaction Type'!F11</f>
        <v>9335.18</v>
      </c>
    </row>
    <row r="25" spans="1:6" ht="14.45" customHeight="1" x14ac:dyDescent="0.25">
      <c r="A25" s="302" t="s">
        <v>42</v>
      </c>
      <c r="B25" s="303"/>
      <c r="C25" s="303"/>
      <c r="D25" s="303"/>
      <c r="E25" s="303"/>
      <c r="F25" s="304"/>
    </row>
    <row r="26" spans="1:6" ht="15" x14ac:dyDescent="0.25">
      <c r="A26" s="98"/>
      <c r="B26" s="90"/>
      <c r="C26" s="300" t="s">
        <v>17</v>
      </c>
      <c r="D26" s="301"/>
      <c r="E26" s="300" t="s">
        <v>18</v>
      </c>
      <c r="F26" s="301"/>
    </row>
    <row r="27" spans="1:6" ht="15" customHeight="1" x14ac:dyDescent="0.25">
      <c r="A27" s="91" t="s">
        <v>29</v>
      </c>
      <c r="B27" s="92" t="s">
        <v>9</v>
      </c>
      <c r="C27" s="93" t="s">
        <v>41</v>
      </c>
      <c r="D27" s="94" t="s">
        <v>3</v>
      </c>
      <c r="E27" s="93" t="s">
        <v>41</v>
      </c>
      <c r="F27" s="94" t="s">
        <v>3</v>
      </c>
    </row>
    <row r="28" spans="1:6" hidden="1" x14ac:dyDescent="0.2">
      <c r="A28" s="13">
        <v>2005</v>
      </c>
      <c r="B28" s="14">
        <v>11367</v>
      </c>
      <c r="C28" s="95">
        <v>41169470729</v>
      </c>
      <c r="D28" s="96">
        <v>630000</v>
      </c>
      <c r="E28" s="95">
        <v>1069010675.9</v>
      </c>
      <c r="F28" s="96">
        <v>16537.5</v>
      </c>
    </row>
    <row r="29" spans="1:6" hidden="1" x14ac:dyDescent="0.2">
      <c r="A29" s="13">
        <v>2007</v>
      </c>
      <c r="B29" s="14">
        <v>8546</v>
      </c>
      <c r="C29" s="97">
        <v>68917955839</v>
      </c>
      <c r="D29" s="15">
        <v>900000</v>
      </c>
      <c r="E29" s="97">
        <v>1796949259.5999999</v>
      </c>
      <c r="F29" s="15">
        <v>23625</v>
      </c>
    </row>
    <row r="30" spans="1:6" hidden="1" x14ac:dyDescent="0.2">
      <c r="A30" s="13">
        <v>2008</v>
      </c>
      <c r="B30" s="14">
        <v>6068</v>
      </c>
      <c r="C30" s="97">
        <v>30779729103</v>
      </c>
      <c r="D30" s="15">
        <v>870500</v>
      </c>
      <c r="E30" s="97">
        <v>802535226.51999998</v>
      </c>
      <c r="F30" s="15">
        <v>22942.6</v>
      </c>
    </row>
    <row r="31" spans="1:6" hidden="1" x14ac:dyDescent="0.2">
      <c r="A31" s="13">
        <v>2009</v>
      </c>
      <c r="B31" s="14">
        <v>3581</v>
      </c>
      <c r="C31" s="97">
        <v>10642909695</v>
      </c>
      <c r="D31" s="15">
        <v>750000</v>
      </c>
      <c r="E31" s="97">
        <v>269268955</v>
      </c>
      <c r="F31" s="15">
        <v>19687.5</v>
      </c>
    </row>
    <row r="32" spans="1:6" x14ac:dyDescent="0.2">
      <c r="A32" s="13">
        <v>2010</v>
      </c>
      <c r="B32" s="14">
        <v>4469</v>
      </c>
      <c r="C32" s="97">
        <v>18869393276</v>
      </c>
      <c r="D32" s="15">
        <v>800000</v>
      </c>
      <c r="E32" s="97">
        <v>488755142.68000001</v>
      </c>
      <c r="F32" s="15">
        <v>21000</v>
      </c>
    </row>
    <row r="33" spans="1:13" x14ac:dyDescent="0.2">
      <c r="A33" s="13">
        <v>2011</v>
      </c>
      <c r="B33" s="14">
        <v>4900</v>
      </c>
      <c r="C33" s="97">
        <v>28996264500</v>
      </c>
      <c r="D33" s="15">
        <v>830000</v>
      </c>
      <c r="E33" s="97">
        <v>740382870.57000005</v>
      </c>
      <c r="F33" s="15">
        <v>21787.5</v>
      </c>
    </row>
    <row r="34" spans="1:13" x14ac:dyDescent="0.2">
      <c r="A34" s="13">
        <v>2012</v>
      </c>
      <c r="B34" s="14">
        <v>6724</v>
      </c>
      <c r="C34" s="97">
        <v>39885438839</v>
      </c>
      <c r="D34" s="15">
        <v>941000</v>
      </c>
      <c r="E34" s="97">
        <v>1033625689.9</v>
      </c>
      <c r="F34" s="15">
        <v>24734.064999999999</v>
      </c>
    </row>
    <row r="35" spans="1:13" x14ac:dyDescent="0.2">
      <c r="A35" s="13">
        <v>2013</v>
      </c>
      <c r="B35" s="14">
        <v>7095</v>
      </c>
      <c r="C35" s="97">
        <v>43309465524</v>
      </c>
      <c r="D35" s="15">
        <v>999000</v>
      </c>
      <c r="E35" s="97">
        <v>1130256780.7</v>
      </c>
      <c r="F35" s="15">
        <v>26223.75</v>
      </c>
    </row>
    <row r="36" spans="1:13" x14ac:dyDescent="0.2">
      <c r="A36" s="13">
        <v>2014</v>
      </c>
      <c r="B36" s="14">
        <v>8139</v>
      </c>
      <c r="C36" s="97">
        <v>61141512862</v>
      </c>
      <c r="D36" s="15">
        <v>1075000</v>
      </c>
      <c r="E36" s="97">
        <v>1578430911.2</v>
      </c>
      <c r="F36" s="15">
        <v>28218.75</v>
      </c>
    </row>
    <row r="37" spans="1:13" x14ac:dyDescent="0.2">
      <c r="A37" s="13">
        <v>2015</v>
      </c>
      <c r="B37" s="14">
        <v>9824</v>
      </c>
      <c r="C37" s="97">
        <v>74701948952</v>
      </c>
      <c r="D37" s="15">
        <v>899858.67</v>
      </c>
      <c r="E37" s="97">
        <v>1948624532.3</v>
      </c>
      <c r="F37" s="15">
        <v>23470.78</v>
      </c>
    </row>
    <row r="38" spans="1:13" x14ac:dyDescent="0.2">
      <c r="A38" s="189">
        <v>2016</v>
      </c>
      <c r="B38" s="190">
        <v>7840</v>
      </c>
      <c r="C38" s="197">
        <v>53647830074</v>
      </c>
      <c r="D38" s="191">
        <v>1015062.52</v>
      </c>
      <c r="E38" s="197">
        <v>1402007132.0999999</v>
      </c>
      <c r="F38" s="191">
        <v>26616.09</v>
      </c>
    </row>
    <row r="39" spans="1:13" s="192" customFormat="1" x14ac:dyDescent="0.2">
      <c r="A39" s="189">
        <v>2017</v>
      </c>
      <c r="B39" s="229">
        <v>8479</v>
      </c>
      <c r="C39" s="197">
        <v>35307719935</v>
      </c>
      <c r="D39" s="191">
        <v>635000</v>
      </c>
      <c r="E39" s="197">
        <v>918236901.40999997</v>
      </c>
      <c r="F39" s="191">
        <v>16668.75</v>
      </c>
    </row>
    <row r="40" spans="1:13" s="235" customFormat="1" x14ac:dyDescent="0.2">
      <c r="A40" s="233">
        <v>2018</v>
      </c>
      <c r="B40" s="258">
        <v>7701</v>
      </c>
      <c r="C40" s="249">
        <v>53207659397</v>
      </c>
      <c r="D40" s="234">
        <v>920000</v>
      </c>
      <c r="E40" s="249">
        <v>1387675209.0999999</v>
      </c>
      <c r="F40" s="234">
        <v>24150</v>
      </c>
    </row>
    <row r="41" spans="1:13" s="192" customFormat="1" x14ac:dyDescent="0.2">
      <c r="A41" s="198">
        <v>2019</v>
      </c>
      <c r="B41" s="201">
        <f>'1. by Transaction Type'!B12</f>
        <v>6442</v>
      </c>
      <c r="C41" s="199">
        <f>'1. by Transaction Type'!C12</f>
        <v>43185674366</v>
      </c>
      <c r="D41" s="200">
        <f>'1. by Transaction Type'!D12</f>
        <v>990000</v>
      </c>
      <c r="E41" s="199">
        <f>'1. by Transaction Type'!E12</f>
        <v>1125135070.4000001</v>
      </c>
      <c r="F41" s="200">
        <f>'1. by Transaction Type'!F12</f>
        <v>25987.5</v>
      </c>
    </row>
    <row r="43" spans="1:13" ht="14.45" customHeight="1" x14ac:dyDescent="0.25">
      <c r="A43" s="302" t="s">
        <v>43</v>
      </c>
      <c r="B43" s="303"/>
      <c r="C43" s="303"/>
      <c r="D43" s="303"/>
      <c r="E43" s="303"/>
      <c r="F43" s="304"/>
    </row>
    <row r="44" spans="1:13" ht="15" x14ac:dyDescent="0.25">
      <c r="A44" s="98"/>
      <c r="B44" s="90"/>
      <c r="C44" s="300" t="s">
        <v>17</v>
      </c>
      <c r="D44" s="301"/>
      <c r="E44" s="300" t="s">
        <v>18</v>
      </c>
      <c r="F44" s="301"/>
    </row>
    <row r="45" spans="1:13" ht="15" x14ac:dyDescent="0.25">
      <c r="A45" s="91" t="s">
        <v>29</v>
      </c>
      <c r="B45" s="92" t="s">
        <v>9</v>
      </c>
      <c r="C45" s="93" t="s">
        <v>41</v>
      </c>
      <c r="D45" s="94" t="s">
        <v>3</v>
      </c>
      <c r="E45" s="93" t="s">
        <v>41</v>
      </c>
      <c r="F45" s="94" t="s">
        <v>3</v>
      </c>
    </row>
    <row r="46" spans="1:13" hidden="1" x14ac:dyDescent="0.2">
      <c r="A46" s="13">
        <v>2005</v>
      </c>
      <c r="B46" s="14">
        <v>89015</v>
      </c>
      <c r="C46" s="95">
        <v>84926051092</v>
      </c>
      <c r="D46" s="96">
        <v>450000</v>
      </c>
      <c r="E46" s="95">
        <v>1630176070</v>
      </c>
      <c r="F46" s="96">
        <v>4600</v>
      </c>
      <c r="H46" s="17"/>
      <c r="I46" s="17"/>
      <c r="J46" s="19"/>
      <c r="K46" s="19"/>
      <c r="L46" s="17"/>
      <c r="M46" s="19"/>
    </row>
    <row r="47" spans="1:13" hidden="1" x14ac:dyDescent="0.2">
      <c r="A47" s="13">
        <v>2007</v>
      </c>
      <c r="B47" s="14">
        <v>73511</v>
      </c>
      <c r="C47" s="97">
        <v>116321183678</v>
      </c>
      <c r="D47" s="15">
        <v>545000</v>
      </c>
      <c r="E47" s="97">
        <v>2430839474</v>
      </c>
      <c r="F47" s="15">
        <v>7821</v>
      </c>
      <c r="H47" s="17"/>
      <c r="I47" s="17"/>
      <c r="J47" s="18"/>
      <c r="K47" s="19"/>
      <c r="L47" s="17"/>
      <c r="M47" s="17"/>
    </row>
    <row r="48" spans="1:13" hidden="1" x14ac:dyDescent="0.2">
      <c r="A48" s="13">
        <v>2008</v>
      </c>
      <c r="B48" s="14">
        <v>58629</v>
      </c>
      <c r="C48" s="97">
        <v>71457474130</v>
      </c>
      <c r="D48" s="15">
        <v>520000</v>
      </c>
      <c r="E48" s="97">
        <v>1347848046</v>
      </c>
      <c r="F48" s="15">
        <v>7410</v>
      </c>
      <c r="H48" s="17"/>
      <c r="I48" s="17"/>
      <c r="J48" s="18"/>
      <c r="K48" s="19"/>
      <c r="L48" s="17"/>
      <c r="M48" s="17"/>
    </row>
    <row r="49" spans="1:13" hidden="1" x14ac:dyDescent="0.2">
      <c r="A49" s="13">
        <v>2009</v>
      </c>
      <c r="B49" s="14">
        <v>45296</v>
      </c>
      <c r="C49" s="97">
        <v>37215671115</v>
      </c>
      <c r="D49" s="15">
        <v>445000</v>
      </c>
      <c r="E49" s="97">
        <v>616585248</v>
      </c>
      <c r="F49" s="15">
        <v>4500</v>
      </c>
      <c r="H49" s="17"/>
      <c r="I49" s="17"/>
      <c r="J49" s="18"/>
      <c r="K49" s="19"/>
      <c r="L49" s="17"/>
      <c r="M49" s="17"/>
    </row>
    <row r="50" spans="1:13" x14ac:dyDescent="0.2">
      <c r="A50" s="13">
        <v>2010</v>
      </c>
      <c r="B50" s="14">
        <v>50626</v>
      </c>
      <c r="C50" s="97">
        <v>50793108494</v>
      </c>
      <c r="D50" s="15">
        <v>456300</v>
      </c>
      <c r="E50" s="97">
        <v>909967361</v>
      </c>
      <c r="F50" s="15">
        <v>4650</v>
      </c>
      <c r="H50" s="17"/>
      <c r="I50" s="17"/>
      <c r="J50" s="18"/>
      <c r="K50" s="19"/>
      <c r="L50" s="17"/>
      <c r="M50" s="17"/>
    </row>
    <row r="51" spans="1:13" x14ac:dyDescent="0.2">
      <c r="A51" s="13">
        <v>2011</v>
      </c>
      <c r="B51" s="14">
        <v>47100</v>
      </c>
      <c r="C51" s="97">
        <v>58694986758</v>
      </c>
      <c r="D51" s="15">
        <v>465426</v>
      </c>
      <c r="E51" s="97">
        <v>1133754842</v>
      </c>
      <c r="F51" s="15">
        <v>4750</v>
      </c>
      <c r="H51" s="17"/>
      <c r="I51" s="17"/>
      <c r="J51" s="18"/>
      <c r="K51" s="19"/>
      <c r="L51" s="17"/>
      <c r="M51" s="17"/>
    </row>
    <row r="52" spans="1:13" x14ac:dyDescent="0.2">
      <c r="A52" s="13">
        <v>2012</v>
      </c>
      <c r="B52" s="14">
        <v>51525</v>
      </c>
      <c r="C52" s="97">
        <v>74172885557</v>
      </c>
      <c r="D52" s="15">
        <v>491250</v>
      </c>
      <c r="E52" s="97">
        <v>1491650610</v>
      </c>
      <c r="F52" s="15">
        <v>5000</v>
      </c>
      <c r="H52" s="17"/>
      <c r="I52" s="17"/>
      <c r="J52" s="18"/>
      <c r="K52" s="19"/>
      <c r="L52" s="17"/>
      <c r="M52" s="17"/>
    </row>
    <row r="53" spans="1:13" x14ac:dyDescent="0.2">
      <c r="A53" s="13">
        <v>2013</v>
      </c>
      <c r="B53" s="14">
        <v>58411</v>
      </c>
      <c r="C53" s="97">
        <v>82579392622</v>
      </c>
      <c r="D53" s="15">
        <v>507250</v>
      </c>
      <c r="E53" s="97">
        <v>1656117953</v>
      </c>
      <c r="F53" s="15">
        <v>7253</v>
      </c>
      <c r="H53" s="17"/>
      <c r="I53" s="17"/>
      <c r="J53" s="18"/>
      <c r="K53" s="19"/>
      <c r="L53" s="17"/>
      <c r="M53" s="17"/>
    </row>
    <row r="54" spans="1:13" x14ac:dyDescent="0.2">
      <c r="A54" s="13">
        <v>2014</v>
      </c>
      <c r="B54" s="14">
        <v>58379</v>
      </c>
      <c r="C54" s="97">
        <v>104075837498</v>
      </c>
      <c r="D54" s="15">
        <v>535000</v>
      </c>
      <c r="E54" s="97">
        <v>2157727546</v>
      </c>
      <c r="F54" s="15">
        <v>7690</v>
      </c>
      <c r="H54" s="17"/>
      <c r="I54" s="17"/>
      <c r="J54" s="18"/>
      <c r="K54" s="19"/>
      <c r="L54" s="17"/>
      <c r="M54" s="17"/>
    </row>
    <row r="55" spans="1:13" x14ac:dyDescent="0.2">
      <c r="A55" s="13">
        <v>2015</v>
      </c>
      <c r="B55" s="14">
        <v>62087</v>
      </c>
      <c r="C55" s="97">
        <v>122288385995</v>
      </c>
      <c r="D55" s="15">
        <v>560000</v>
      </c>
      <c r="E55" s="97">
        <v>2587825520.5799999</v>
      </c>
      <c r="F55" s="15">
        <v>8037</v>
      </c>
      <c r="H55" s="17"/>
      <c r="I55" s="17"/>
      <c r="J55" s="18"/>
      <c r="K55" s="19"/>
      <c r="L55" s="17"/>
      <c r="M55" s="17"/>
    </row>
    <row r="56" spans="1:13" x14ac:dyDescent="0.2">
      <c r="A56" s="189">
        <v>2016</v>
      </c>
      <c r="B56" s="190">
        <v>60455</v>
      </c>
      <c r="C56" s="197">
        <v>104116562342.64</v>
      </c>
      <c r="D56" s="191">
        <v>595000</v>
      </c>
      <c r="E56" s="197">
        <v>2090495308.54</v>
      </c>
      <c r="F56" s="191">
        <v>8550</v>
      </c>
      <c r="H56" s="17"/>
      <c r="I56" s="17"/>
      <c r="J56" s="18"/>
      <c r="K56" s="19"/>
      <c r="L56" s="17"/>
      <c r="M56" s="17"/>
    </row>
    <row r="57" spans="1:13" s="192" customFormat="1" x14ac:dyDescent="0.2">
      <c r="A57" s="189">
        <v>2017</v>
      </c>
      <c r="B57" s="229">
        <v>63927</v>
      </c>
      <c r="C57" s="197">
        <v>90344805660</v>
      </c>
      <c r="D57" s="191">
        <v>620000</v>
      </c>
      <c r="E57" s="197">
        <v>1673336080.55</v>
      </c>
      <c r="F57" s="191">
        <v>8906.25</v>
      </c>
      <c r="H57" s="193"/>
      <c r="I57" s="193"/>
      <c r="J57" s="194"/>
      <c r="K57" s="195"/>
      <c r="L57" s="193"/>
      <c r="M57" s="193"/>
    </row>
    <row r="58" spans="1:13" s="235" customFormat="1" x14ac:dyDescent="0.2">
      <c r="A58" s="233">
        <v>2018</v>
      </c>
      <c r="B58" s="258">
        <v>58693</v>
      </c>
      <c r="C58" s="249">
        <v>103324732704</v>
      </c>
      <c r="D58" s="234">
        <v>650000</v>
      </c>
      <c r="E58" s="249">
        <v>2076886610.48</v>
      </c>
      <c r="F58" s="234">
        <v>9333.75</v>
      </c>
      <c r="H58" s="236"/>
      <c r="I58" s="236"/>
      <c r="J58" s="237"/>
      <c r="K58" s="238"/>
      <c r="L58" s="236"/>
      <c r="M58" s="236"/>
    </row>
    <row r="59" spans="1:13" s="192" customFormat="1" x14ac:dyDescent="0.2">
      <c r="A59" s="198">
        <v>2019</v>
      </c>
      <c r="B59" s="201">
        <f>B23+B41</f>
        <v>54964</v>
      </c>
      <c r="C59" s="199">
        <f>C23+C41</f>
        <v>92867878536</v>
      </c>
      <c r="D59" s="200">
        <v>670000</v>
      </c>
      <c r="E59" s="199">
        <f>E23+E41</f>
        <v>1810405227.1100001</v>
      </c>
      <c r="F59" s="200">
        <v>9618.75</v>
      </c>
      <c r="H59" s="193"/>
      <c r="I59" s="193"/>
      <c r="J59" s="194"/>
      <c r="K59" s="195"/>
      <c r="L59" s="193"/>
      <c r="M59" s="193"/>
    </row>
    <row r="60" spans="1:13" x14ac:dyDescent="0.2">
      <c r="A60" s="206"/>
      <c r="C60" s="99"/>
      <c r="E60" s="99"/>
      <c r="M60" s="17"/>
    </row>
    <row r="61" spans="1:13" x14ac:dyDescent="0.2">
      <c r="C61" s="99"/>
      <c r="E61" s="99"/>
    </row>
    <row r="62" spans="1:13" x14ac:dyDescent="0.2">
      <c r="C62" s="99"/>
      <c r="E62" s="99"/>
    </row>
    <row r="63" spans="1:13" x14ac:dyDescent="0.2">
      <c r="C63" s="99"/>
      <c r="E63" s="99"/>
    </row>
  </sheetData>
  <mergeCells count="13">
    <mergeCell ref="C44:D44"/>
    <mergeCell ref="E44:F44"/>
    <mergeCell ref="A7:F7"/>
    <mergeCell ref="A25:F25"/>
    <mergeCell ref="A43:F43"/>
    <mergeCell ref="C8:D8"/>
    <mergeCell ref="E8:F8"/>
    <mergeCell ref="A5:F5"/>
    <mergeCell ref="A4:F4"/>
    <mergeCell ref="A3:F3"/>
    <mergeCell ref="A1:F1"/>
    <mergeCell ref="C26:D26"/>
    <mergeCell ref="E26:F26"/>
  </mergeCells>
  <pageMargins left="0.7" right="0.7" top="0.75" bottom="0.75" header="0.3" footer="0.3"/>
  <pageSetup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118924-998B-4216-A713-239C5EBA8E98}"/>
</file>

<file path=customXml/itemProps2.xml><?xml version="1.0" encoding="utf-8"?>
<ds:datastoreItem xmlns:ds="http://schemas.openxmlformats.org/officeDocument/2006/customXml" ds:itemID="{64EE4A94-A2BF-4449-969D-2481877EC17C}"/>
</file>

<file path=customXml/itemProps3.xml><?xml version="1.0" encoding="utf-8"?>
<ds:datastoreItem xmlns:ds="http://schemas.openxmlformats.org/officeDocument/2006/customXml" ds:itemID="{6EDF1DCE-BC12-4A3E-86B4-D3BE1B2BB7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1. by Transaction Type</vt:lpstr>
      <vt:lpstr>2. Revenue Usage</vt:lpstr>
      <vt:lpstr>3. Sale Price x Prop Type</vt:lpstr>
      <vt:lpstr>4. Boro x Prop Type</vt:lpstr>
      <vt:lpstr>5. Sale Price x Prop (Entities)</vt:lpstr>
      <vt:lpstr>6. Boro x Prop Type (Entities)</vt:lpstr>
      <vt:lpstr>7. Comm by Prop Type YoY</vt:lpstr>
      <vt:lpstr>8. Historical</vt:lpstr>
      <vt:lpstr>'1. by Transaction Type'!Print_Area</vt:lpstr>
      <vt:lpstr>'3. Sale Price x Prop Type'!Print_Area</vt:lpstr>
      <vt:lpstr>'5. Sale Price x Prop (Entities)'!Print_Area</vt:lpstr>
      <vt:lpstr>'6. Boro x Prop Type (Entities)'!Print_Area</vt:lpstr>
      <vt:lpstr>'7. Comm by Prop Type YoY'!Print_Area</vt:lpstr>
      <vt:lpstr>'3. Sale Price x Prop Type'!Print_Titles</vt:lpstr>
      <vt:lpstr>'4. Boro x Prop Type'!Print_Titles</vt:lpstr>
      <vt:lpstr>'5. Sale Price x Prop (Entities)'!Print_Titles</vt:lpstr>
      <vt:lpstr>'6. Boro x Prop Type (Entities)'!Print_Titles</vt:lpstr>
      <vt:lpstr>'7. Comm by Prop Type YoY'!Print_Titles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HanDi</dc:creator>
  <cp:lastModifiedBy>daboss</cp:lastModifiedBy>
  <cp:lastPrinted>2020-10-16T18:03:01Z</cp:lastPrinted>
  <dcterms:created xsi:type="dcterms:W3CDTF">2015-04-14T19:02:55Z</dcterms:created>
  <dcterms:modified xsi:type="dcterms:W3CDTF">2020-10-16T18:03:35Z</dcterms:modified>
</cp:coreProperties>
</file>