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2025\4Q 2025\Final Reports to Post 4Q 2025\04.DAT Arrests\"/>
    </mc:Choice>
  </mc:AlternateContent>
  <xr:revisionPtr revIDLastSave="0" documentId="13_ncr:1_{4AC6AAB1-E41F-45E3-907C-838EDD4CC38C}" xr6:coauthVersionLast="47" xr6:coauthVersionMax="47" xr10:uidLastSave="{00000000-0000-0000-0000-000000000000}"/>
  <bookViews>
    <workbookView xWindow="28680" yWindow="-120" windowWidth="29040" windowHeight="16440" activeTab="4" xr2:uid="{00000000-000D-0000-FFFF-FFFF00000000}"/>
  </bookViews>
  <sheets>
    <sheet name="Total" sheetId="2" r:id="rId1"/>
    <sheet name="Boro" sheetId="3" r:id="rId2"/>
    <sheet name="PCT" sheetId="4" r:id="rId3"/>
    <sheet name="Race" sheetId="5" r:id="rId4"/>
    <sheet name="Sex" sheetId="6" r:id="rId5"/>
    <sheet name="Age" sheetId="7" r:id="rId6"/>
  </sheets>
  <definedNames>
    <definedName name="crime">#REF!</definedName>
    <definedName name="crime2">Boro!#REF!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2" l="1"/>
  <c r="C20" i="2"/>
  <c r="G19" i="2"/>
  <c r="F19" i="2"/>
  <c r="E17" i="2" l="1"/>
  <c r="F17" i="2"/>
  <c r="G17" i="2"/>
  <c r="D7" i="5"/>
  <c r="D8" i="5"/>
  <c r="D9" i="5"/>
  <c r="D10" i="5"/>
  <c r="D77" i="4"/>
  <c r="E77" i="4"/>
  <c r="F77" i="4"/>
  <c r="E18" i="2"/>
  <c r="F18" i="2"/>
  <c r="G18" i="2"/>
  <c r="E13" i="2"/>
  <c r="F13" i="2"/>
  <c r="G13" i="2"/>
  <c r="E14" i="2"/>
  <c r="F14" i="2"/>
  <c r="G14" i="2"/>
  <c r="E15" i="2"/>
  <c r="F15" i="2"/>
  <c r="G15" i="2"/>
  <c r="E16" i="2"/>
  <c r="F16" i="2"/>
  <c r="G16" i="2"/>
  <c r="D9" i="3" l="1"/>
  <c r="D8" i="3"/>
  <c r="D7" i="3"/>
  <c r="D6" i="3"/>
  <c r="D5" i="3"/>
  <c r="D4" i="3"/>
  <c r="E20" i="2"/>
  <c r="E5" i="2"/>
  <c r="E6" i="2"/>
  <c r="E7" i="2"/>
  <c r="E8" i="2"/>
  <c r="E9" i="2"/>
  <c r="E10" i="2"/>
  <c r="E11" i="2"/>
  <c r="E12" i="2"/>
  <c r="E4" i="2"/>
  <c r="F12" i="2"/>
  <c r="G12" i="2"/>
  <c r="F11" i="2" l="1"/>
  <c r="G11" i="2"/>
  <c r="F10" i="2" l="1"/>
  <c r="G10" i="2"/>
  <c r="F9" i="2" l="1"/>
  <c r="G9" i="2"/>
  <c r="G4" i="2" l="1"/>
  <c r="E10" i="5" l="1"/>
  <c r="F10" i="5"/>
  <c r="A1" i="7" l="1"/>
  <c r="A1" i="6"/>
  <c r="A1" i="5"/>
  <c r="A1" i="4"/>
  <c r="A1" i="3"/>
  <c r="G20" i="2" l="1"/>
  <c r="F20" i="2"/>
  <c r="F5" i="7" l="1"/>
  <c r="F6" i="7"/>
  <c r="F7" i="7"/>
  <c r="F8" i="7"/>
  <c r="F9" i="7"/>
  <c r="F4" i="7"/>
  <c r="E5" i="7"/>
  <c r="E6" i="7"/>
  <c r="E7" i="7"/>
  <c r="E8" i="7"/>
  <c r="E9" i="7"/>
  <c r="E4" i="7"/>
  <c r="D5" i="7"/>
  <c r="D6" i="7"/>
  <c r="D7" i="7"/>
  <c r="D8" i="7"/>
  <c r="D9" i="7"/>
  <c r="D4" i="7"/>
  <c r="D5" i="6"/>
  <c r="D6" i="6"/>
  <c r="D4" i="6"/>
  <c r="D5" i="5"/>
  <c r="D6" i="5"/>
  <c r="D11" i="5"/>
  <c r="D4" i="5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8" i="4"/>
  <c r="D79" i="4"/>
  <c r="D80" i="4"/>
  <c r="D81" i="4"/>
  <c r="D82" i="4"/>
  <c r="D4" i="4"/>
  <c r="G6" i="2"/>
  <c r="G7" i="2"/>
  <c r="G8" i="2"/>
  <c r="G5" i="2"/>
  <c r="F5" i="6"/>
  <c r="F6" i="6"/>
  <c r="F4" i="6"/>
  <c r="F5" i="5"/>
  <c r="F6" i="5"/>
  <c r="F7" i="5"/>
  <c r="F8" i="5"/>
  <c r="F9" i="5"/>
  <c r="F11" i="5"/>
  <c r="F4" i="5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8" i="4"/>
  <c r="F79" i="4"/>
  <c r="F80" i="4"/>
  <c r="F81" i="4"/>
  <c r="F82" i="4"/>
  <c r="F4" i="4"/>
  <c r="F5" i="3"/>
  <c r="F6" i="3"/>
  <c r="F7" i="3"/>
  <c r="F8" i="3"/>
  <c r="F9" i="3"/>
  <c r="F4" i="3"/>
  <c r="F10" i="7" l="1"/>
  <c r="E10" i="7"/>
  <c r="D10" i="7"/>
  <c r="E5" i="6"/>
  <c r="E6" i="6"/>
  <c r="E4" i="6"/>
  <c r="E5" i="5"/>
  <c r="E6" i="5"/>
  <c r="E8" i="5"/>
  <c r="E9" i="5"/>
  <c r="E11" i="5"/>
  <c r="E4" i="5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8" i="4"/>
  <c r="E79" i="4"/>
  <c r="E80" i="4"/>
  <c r="E81" i="4"/>
  <c r="E82" i="4"/>
  <c r="E4" i="4"/>
  <c r="E5" i="3"/>
  <c r="E6" i="3"/>
  <c r="E7" i="3"/>
  <c r="E8" i="3"/>
  <c r="E9" i="3"/>
  <c r="E4" i="3"/>
  <c r="F5" i="2"/>
  <c r="F6" i="2"/>
  <c r="F7" i="2"/>
  <c r="F8" i="2"/>
  <c r="F4" i="2"/>
</calcChain>
</file>

<file path=xl/sharedStrings.xml><?xml version="1.0" encoding="utf-8"?>
<sst xmlns="http://schemas.openxmlformats.org/spreadsheetml/2006/main" count="97" uniqueCount="71">
  <si>
    <t>Non DAT Arrests</t>
  </si>
  <si>
    <t>DAT Totals</t>
  </si>
  <si>
    <t>Non DAT Totals</t>
  </si>
  <si>
    <t>BRONX</t>
  </si>
  <si>
    <t>BROOKLYN</t>
  </si>
  <si>
    <t>MANHATTAN</t>
  </si>
  <si>
    <t>QUEENS</t>
  </si>
  <si>
    <t>STATEN ISLAND</t>
  </si>
  <si>
    <t>Total</t>
  </si>
  <si>
    <t>Non Dat Arrests</t>
  </si>
  <si>
    <t>DAT Arrests</t>
  </si>
  <si>
    <t>BLACK</t>
  </si>
  <si>
    <t>UNKNOWN</t>
  </si>
  <si>
    <t>WHITE</t>
  </si>
  <si>
    <t>FEMALE</t>
  </si>
  <si>
    <t>MALE</t>
  </si>
  <si>
    <t>PCT</t>
  </si>
  <si>
    <t>Boro</t>
  </si>
  <si>
    <t>Race</t>
  </si>
  <si>
    <t>Sex</t>
  </si>
  <si>
    <t>Age</t>
  </si>
  <si>
    <t>Difference</t>
  </si>
  <si>
    <t>Non DAT Rate</t>
  </si>
  <si>
    <t>Total Arrests</t>
  </si>
  <si>
    <t>0 - 9</t>
  </si>
  <si>
    <t>10 - 17</t>
  </si>
  <si>
    <t>18 - 24</t>
  </si>
  <si>
    <t>25 - 40</t>
  </si>
  <si>
    <t>41 - 59</t>
  </si>
  <si>
    <t>60+</t>
  </si>
  <si>
    <t>* 500 or more total arrests only</t>
  </si>
  <si>
    <t>AMERICAN INDIAN/ALASKAN NATIVE</t>
  </si>
  <si>
    <t>ASIAN / PACIFIC ISLANDER</t>
  </si>
  <si>
    <t>BLACK HISPANIC</t>
  </si>
  <si>
    <t>WHITE HISPANIC</t>
  </si>
  <si>
    <t>Law Code</t>
  </si>
  <si>
    <t>Law Code Description</t>
  </si>
  <si>
    <t>PL 1552500</t>
  </si>
  <si>
    <t>PL 1200001</t>
  </si>
  <si>
    <t>PL 2200300</t>
  </si>
  <si>
    <t>PL 1450001</t>
  </si>
  <si>
    <t>CRIM MIS:INTENT DAMAGE PROPRTY</t>
  </si>
  <si>
    <t>PL 1201401</t>
  </si>
  <si>
    <t>VTL0511001</t>
  </si>
  <si>
    <t>PL 1211100</t>
  </si>
  <si>
    <t>Grand Total</t>
  </si>
  <si>
    <t>PL 2601001</t>
  </si>
  <si>
    <t>ACT IN MANNER INJUR CHILD &lt; 17</t>
  </si>
  <si>
    <t>ASLT 3-W/INT CAUSE PHYS INJURY</t>
  </si>
  <si>
    <t>PL 1651503</t>
  </si>
  <si>
    <t>INTENT/FRAUD OBT TRANS W/O PAY</t>
  </si>
  <si>
    <t>VTL05110MU</t>
  </si>
  <si>
    <t>VTL051101A</t>
  </si>
  <si>
    <t>PL 2650101</t>
  </si>
  <si>
    <t>CRIM POSS WEAP-4TH:FIREARM/WEP</t>
  </si>
  <si>
    <t>PL 1950500</t>
  </si>
  <si>
    <t>OBSTRUCT GOVERNMENTL ADMIN-2ND</t>
  </si>
  <si>
    <t>PL 2053000</t>
  </si>
  <si>
    <t xml:space="preserve">PETIT LARCENY                 </t>
  </si>
  <si>
    <t xml:space="preserve">CRIM POSS CONTRL SUBST-7TH    </t>
  </si>
  <si>
    <t xml:space="preserve">AGGRAVATED UNLIC OPER MV-3RD  </t>
  </si>
  <si>
    <t xml:space="preserve">MENACING-2ND:WEAPON           </t>
  </si>
  <si>
    <t xml:space="preserve">AGGRAVATED UNLIC OPER/MV-2ND  </t>
  </si>
  <si>
    <t xml:space="preserve">CRIM OBSTRUCTION BREATHING    </t>
  </si>
  <si>
    <t xml:space="preserve">RESISTING ARREST              </t>
  </si>
  <si>
    <t xml:space="preserve">AGGRAVATED UNLIC OPER VEH-3RD </t>
  </si>
  <si>
    <t>LOC00000V0</t>
  </si>
  <si>
    <t xml:space="preserve">VIOL OF LOC LAW VIOL          </t>
  </si>
  <si>
    <t>Non DAT and DAT Arrest Analysis 4Q 2025</t>
  </si>
  <si>
    <t>BURG-3:ILLEG ENTRY WITH INTENT</t>
  </si>
  <si>
    <t>PL 1402000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</si>
</sst>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0" xfId="0" applyFont="1"/>
    <xf numFmtId="0" fontId="0" fillId="0" borderId="0" xfId="0" applyAlignment="1">
      <alignment horizontal="center" vertical="center"/>
    </xf>
    <xf numFmtId="165" fontId="0" fillId="0" borderId="0" xfId="0" applyNumberFormat="1"/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zoomScaleNormal="100" workbookViewId="0">
      <selection activeCell="A22" sqref="A22"/>
    </sheetView>
  </sheetViews>
  <sheetFormatPr defaultRowHeight="15" x14ac:dyDescent="0.25"/>
  <cols>
    <col min="1" max="1" width="33.28515625" bestFit="1" customWidth="1"/>
    <col min="2" max="2" width="34.5703125" bestFit="1" customWidth="1"/>
    <col min="3" max="3" width="14.5703125" bestFit="1" customWidth="1"/>
    <col min="4" max="4" width="10.28515625" bestFit="1" customWidth="1"/>
    <col min="5" max="5" width="12.140625" bestFit="1" customWidth="1"/>
    <col min="6" max="6" width="10.42578125" bestFit="1" customWidth="1"/>
    <col min="7" max="7" width="13.28515625" bestFit="1" customWidth="1"/>
  </cols>
  <sheetData>
    <row r="1" spans="1:14" x14ac:dyDescent="0.25">
      <c r="A1" s="14" t="s">
        <v>68</v>
      </c>
      <c r="B1" s="14"/>
      <c r="C1" s="14"/>
      <c r="D1" s="14"/>
      <c r="E1" s="14"/>
      <c r="F1" s="14"/>
      <c r="G1" s="14"/>
      <c r="H1" s="1"/>
    </row>
    <row r="2" spans="1:14" x14ac:dyDescent="0.25">
      <c r="A2" s="14"/>
      <c r="B2" s="14"/>
      <c r="C2" s="14"/>
      <c r="D2" s="14"/>
      <c r="E2" s="14"/>
      <c r="F2" s="14"/>
      <c r="G2" s="14"/>
      <c r="H2" s="1"/>
    </row>
    <row r="3" spans="1:14" x14ac:dyDescent="0.25">
      <c r="A3" s="3" t="s">
        <v>35</v>
      </c>
      <c r="B3" s="3" t="s">
        <v>36</v>
      </c>
      <c r="C3" s="6" t="s">
        <v>2</v>
      </c>
      <c r="D3" s="6" t="s">
        <v>1</v>
      </c>
      <c r="E3" s="6" t="s">
        <v>23</v>
      </c>
      <c r="F3" s="6" t="s">
        <v>21</v>
      </c>
      <c r="G3" s="6" t="s">
        <v>22</v>
      </c>
    </row>
    <row r="4" spans="1:14" x14ac:dyDescent="0.25">
      <c r="A4" s="3" t="s">
        <v>38</v>
      </c>
      <c r="B4" s="3" t="s">
        <v>48</v>
      </c>
      <c r="C4" s="7">
        <v>5984</v>
      </c>
      <c r="D4" s="7">
        <v>988</v>
      </c>
      <c r="E4" s="7">
        <f>SUM(C4:D4)</f>
        <v>6972</v>
      </c>
      <c r="F4" s="7">
        <f>D4-C4</f>
        <v>-4996</v>
      </c>
      <c r="G4" s="8">
        <f>IF(D4=0,"**.*",(C4/D4))</f>
        <v>6.0566801619433202</v>
      </c>
    </row>
    <row r="5" spans="1:14" x14ac:dyDescent="0.25">
      <c r="A5" s="3" t="s">
        <v>37</v>
      </c>
      <c r="B5" s="3" t="s">
        <v>58</v>
      </c>
      <c r="C5" s="7">
        <v>5048</v>
      </c>
      <c r="D5" s="7">
        <v>1664</v>
      </c>
      <c r="E5" s="7">
        <f t="shared" ref="E5:E20" si="0">SUM(C5:D5)</f>
        <v>6712</v>
      </c>
      <c r="F5" s="7">
        <f t="shared" ref="F5:F20" si="1">D5-C5</f>
        <v>-3384</v>
      </c>
      <c r="G5" s="8">
        <f>IF(D5=0,"**.*",(C5/D5))</f>
        <v>3.0336538461538463</v>
      </c>
    </row>
    <row r="6" spans="1:14" x14ac:dyDescent="0.25">
      <c r="A6" s="3" t="s">
        <v>49</v>
      </c>
      <c r="B6" s="3" t="s">
        <v>50</v>
      </c>
      <c r="C6" s="7">
        <v>2034</v>
      </c>
      <c r="D6" s="7">
        <v>1033</v>
      </c>
      <c r="E6" s="7">
        <f t="shared" si="0"/>
        <v>3067</v>
      </c>
      <c r="F6" s="7">
        <f t="shared" si="1"/>
        <v>-1001</v>
      </c>
      <c r="G6" s="8">
        <f t="shared" ref="G6:G20" si="2">IF(D6=0,"**.*",(C6/D6))</f>
        <v>1.9690222652468539</v>
      </c>
    </row>
    <row r="7" spans="1:14" x14ac:dyDescent="0.25">
      <c r="A7" s="3" t="s">
        <v>39</v>
      </c>
      <c r="B7" s="3" t="s">
        <v>59</v>
      </c>
      <c r="C7" s="7">
        <v>2037</v>
      </c>
      <c r="D7" s="7">
        <v>666</v>
      </c>
      <c r="E7" s="7">
        <f t="shared" si="0"/>
        <v>2703</v>
      </c>
      <c r="F7" s="7">
        <f t="shared" si="1"/>
        <v>-1371</v>
      </c>
      <c r="G7" s="8">
        <f t="shared" si="2"/>
        <v>3.0585585585585586</v>
      </c>
    </row>
    <row r="8" spans="1:14" x14ac:dyDescent="0.25">
      <c r="A8" s="3" t="s">
        <v>43</v>
      </c>
      <c r="B8" s="3" t="s">
        <v>60</v>
      </c>
      <c r="C8" s="7">
        <v>525</v>
      </c>
      <c r="D8" s="7">
        <v>1854</v>
      </c>
      <c r="E8" s="7">
        <f t="shared" si="0"/>
        <v>2379</v>
      </c>
      <c r="F8" s="7">
        <f t="shared" si="1"/>
        <v>1329</v>
      </c>
      <c r="G8" s="8">
        <f t="shared" si="2"/>
        <v>0.28317152103559873</v>
      </c>
    </row>
    <row r="9" spans="1:14" x14ac:dyDescent="0.25">
      <c r="A9" s="3" t="s">
        <v>42</v>
      </c>
      <c r="B9" s="3" t="s">
        <v>61</v>
      </c>
      <c r="C9" s="7">
        <v>1317</v>
      </c>
      <c r="D9" s="7">
        <v>8</v>
      </c>
      <c r="E9" s="7">
        <f t="shared" si="0"/>
        <v>1325</v>
      </c>
      <c r="F9" s="7">
        <f t="shared" ref="F9" si="3">D9-C9</f>
        <v>-1309</v>
      </c>
      <c r="G9" s="8">
        <f t="shared" ref="G9" si="4">IF(D9=0,"**.*",(C9/D9))</f>
        <v>164.625</v>
      </c>
      <c r="N9" s="12"/>
    </row>
    <row r="10" spans="1:14" x14ac:dyDescent="0.25">
      <c r="A10" s="3" t="s">
        <v>46</v>
      </c>
      <c r="B10" s="3" t="s">
        <v>47</v>
      </c>
      <c r="C10" s="7">
        <v>1064</v>
      </c>
      <c r="D10" s="7">
        <v>12</v>
      </c>
      <c r="E10" s="7">
        <f t="shared" si="0"/>
        <v>1076</v>
      </c>
      <c r="F10" s="7">
        <f t="shared" ref="F10" si="5">D10-C10</f>
        <v>-1052</v>
      </c>
      <c r="G10" s="8">
        <f t="shared" ref="G10" si="6">IF(D10=0,"**.*",(C10/D10))</f>
        <v>88.666666666666671</v>
      </c>
      <c r="N10" s="12"/>
    </row>
    <row r="11" spans="1:14" x14ac:dyDescent="0.25">
      <c r="A11" s="3" t="s">
        <v>40</v>
      </c>
      <c r="B11" s="3" t="s">
        <v>41</v>
      </c>
      <c r="C11" s="7">
        <v>729</v>
      </c>
      <c r="D11" s="7">
        <v>130</v>
      </c>
      <c r="E11" s="7">
        <f t="shared" si="0"/>
        <v>859</v>
      </c>
      <c r="F11" s="7">
        <f t="shared" ref="F11" si="7">D11-C11</f>
        <v>-599</v>
      </c>
      <c r="G11" s="8">
        <f t="shared" ref="G11" si="8">IF(D11=0,"**.*",(C11/D11))</f>
        <v>5.6076923076923073</v>
      </c>
      <c r="N11" s="12"/>
    </row>
    <row r="12" spans="1:14" x14ac:dyDescent="0.25">
      <c r="A12" s="3" t="s">
        <v>51</v>
      </c>
      <c r="B12" s="3" t="s">
        <v>62</v>
      </c>
      <c r="C12" s="7">
        <v>282</v>
      </c>
      <c r="D12" s="7">
        <v>521</v>
      </c>
      <c r="E12" s="7">
        <f t="shared" si="0"/>
        <v>803</v>
      </c>
      <c r="F12" s="7">
        <f t="shared" ref="F12" si="9">D12-C12</f>
        <v>239</v>
      </c>
      <c r="G12" s="8">
        <f t="shared" ref="G12" si="10">IF(D12=0,"**.*",(C12/D12))</f>
        <v>0.5412667946257198</v>
      </c>
      <c r="N12" s="12"/>
    </row>
    <row r="13" spans="1:14" x14ac:dyDescent="0.25">
      <c r="A13" s="3" t="s">
        <v>44</v>
      </c>
      <c r="B13" s="3" t="s">
        <v>63</v>
      </c>
      <c r="C13" s="7">
        <v>729</v>
      </c>
      <c r="D13" s="7">
        <v>9</v>
      </c>
      <c r="E13" s="7">
        <f t="shared" ref="E13:E16" si="11">SUM(C13:D13)</f>
        <v>738</v>
      </c>
      <c r="F13" s="7">
        <f t="shared" ref="F13:F16" si="12">D13-C13</f>
        <v>-720</v>
      </c>
      <c r="G13" s="8">
        <f t="shared" ref="G13:G16" si="13">IF(D13=0,"**.*",(C13/D13))</f>
        <v>81</v>
      </c>
      <c r="N13" s="12"/>
    </row>
    <row r="14" spans="1:14" x14ac:dyDescent="0.25">
      <c r="A14" s="3" t="s">
        <v>53</v>
      </c>
      <c r="B14" s="3" t="s">
        <v>54</v>
      </c>
      <c r="C14" s="7">
        <v>342</v>
      </c>
      <c r="D14" s="7">
        <v>330</v>
      </c>
      <c r="E14" s="7">
        <f t="shared" si="11"/>
        <v>672</v>
      </c>
      <c r="F14" s="7">
        <f t="shared" si="12"/>
        <v>-12</v>
      </c>
      <c r="G14" s="8">
        <f t="shared" si="13"/>
        <v>1.0363636363636364</v>
      </c>
      <c r="N14" s="12"/>
    </row>
    <row r="15" spans="1:14" x14ac:dyDescent="0.25">
      <c r="A15" s="3" t="s">
        <v>57</v>
      </c>
      <c r="B15" s="3" t="s">
        <v>64</v>
      </c>
      <c r="C15" s="7">
        <v>615</v>
      </c>
      <c r="D15" s="7">
        <v>33</v>
      </c>
      <c r="E15" s="7">
        <f t="shared" si="11"/>
        <v>648</v>
      </c>
      <c r="F15" s="7">
        <f t="shared" si="12"/>
        <v>-582</v>
      </c>
      <c r="G15" s="8">
        <f t="shared" si="13"/>
        <v>18.636363636363637</v>
      </c>
      <c r="N15" s="12"/>
    </row>
    <row r="16" spans="1:14" x14ac:dyDescent="0.25">
      <c r="A16" s="3" t="s">
        <v>55</v>
      </c>
      <c r="B16" s="3" t="s">
        <v>56</v>
      </c>
      <c r="C16" s="7">
        <v>525</v>
      </c>
      <c r="D16" s="7">
        <v>110</v>
      </c>
      <c r="E16" s="7">
        <f t="shared" si="11"/>
        <v>635</v>
      </c>
      <c r="F16" s="7">
        <f t="shared" si="12"/>
        <v>-415</v>
      </c>
      <c r="G16" s="8">
        <f t="shared" si="13"/>
        <v>4.7727272727272725</v>
      </c>
      <c r="N16" s="12"/>
    </row>
    <row r="17" spans="1:14" x14ac:dyDescent="0.25">
      <c r="A17" s="3" t="s">
        <v>52</v>
      </c>
      <c r="B17" s="3" t="s">
        <v>65</v>
      </c>
      <c r="C17" s="7">
        <v>124</v>
      </c>
      <c r="D17" s="7">
        <v>484</v>
      </c>
      <c r="E17" s="7">
        <f t="shared" ref="E17" si="14">SUM(C17:D17)</f>
        <v>608</v>
      </c>
      <c r="F17" s="7">
        <f t="shared" ref="F17" si="15">D17-C17</f>
        <v>360</v>
      </c>
      <c r="G17" s="8">
        <f t="shared" ref="G17" si="16">IF(D17=0,"**.*",(C17/D17))</f>
        <v>0.256198347107438</v>
      </c>
      <c r="N17" s="12"/>
    </row>
    <row r="18" spans="1:14" x14ac:dyDescent="0.25">
      <c r="A18" s="3" t="s">
        <v>66</v>
      </c>
      <c r="B18" s="3" t="s">
        <v>67</v>
      </c>
      <c r="C18" s="7">
        <v>530</v>
      </c>
      <c r="D18" s="7">
        <v>3</v>
      </c>
      <c r="E18" s="7">
        <f t="shared" ref="E18" si="17">SUM(C18:D18)</f>
        <v>533</v>
      </c>
      <c r="F18" s="7">
        <f t="shared" ref="F18:F19" si="18">D18-C18</f>
        <v>-527</v>
      </c>
      <c r="G18" s="8">
        <f t="shared" ref="G18:G19" si="19">IF(D18=0,"**.*",(C18/D18))</f>
        <v>176.66666666666666</v>
      </c>
      <c r="N18" s="12"/>
    </row>
    <row r="19" spans="1:14" x14ac:dyDescent="0.25">
      <c r="A19" s="3" t="s">
        <v>70</v>
      </c>
      <c r="B19" s="13" t="s">
        <v>69</v>
      </c>
      <c r="C19" s="7">
        <v>1015</v>
      </c>
      <c r="D19" s="7">
        <v>0</v>
      </c>
      <c r="E19" s="7">
        <v>1015</v>
      </c>
      <c r="F19" s="7">
        <f t="shared" si="18"/>
        <v>-1015</v>
      </c>
      <c r="G19" s="8" t="str">
        <f t="shared" si="19"/>
        <v>**.*</v>
      </c>
      <c r="N19" s="12"/>
    </row>
    <row r="20" spans="1:14" x14ac:dyDescent="0.25">
      <c r="A20" s="3" t="s">
        <v>45</v>
      </c>
      <c r="B20" s="3"/>
      <c r="C20" s="4">
        <f>SUM(C4:C19)</f>
        <v>22900</v>
      </c>
      <c r="D20" s="4">
        <f>SUM(D4:D19)</f>
        <v>7845</v>
      </c>
      <c r="E20" s="4">
        <f t="shared" si="0"/>
        <v>30745</v>
      </c>
      <c r="F20" s="6">
        <f t="shared" si="1"/>
        <v>-15055</v>
      </c>
      <c r="G20" s="8">
        <f t="shared" si="2"/>
        <v>2.9190567240280432</v>
      </c>
      <c r="L20" s="12"/>
    </row>
    <row r="21" spans="1:14" x14ac:dyDescent="0.25">
      <c r="L21" s="12"/>
    </row>
    <row r="22" spans="1:14" x14ac:dyDescent="0.25">
      <c r="A22" s="10"/>
      <c r="B22" s="10"/>
      <c r="D22" s="11"/>
      <c r="G22" s="12"/>
      <c r="L22" s="12"/>
    </row>
    <row r="23" spans="1:14" x14ac:dyDescent="0.25">
      <c r="A23" s="10" t="s">
        <v>30</v>
      </c>
      <c r="B23" s="10"/>
      <c r="G23" s="12"/>
    </row>
    <row r="24" spans="1:14" x14ac:dyDescent="0.25">
      <c r="G24" s="12"/>
    </row>
    <row r="27" spans="1:14" x14ac:dyDescent="0.25">
      <c r="G27" s="12"/>
    </row>
    <row r="28" spans="1:14" x14ac:dyDescent="0.25">
      <c r="G28" s="12"/>
    </row>
    <row r="29" spans="1:14" x14ac:dyDescent="0.25">
      <c r="G29" s="12"/>
    </row>
  </sheetData>
  <mergeCells count="1">
    <mergeCell ref="A1:G2"/>
  </mergeCells>
  <printOptions horizontalCentered="1"/>
  <pageMargins left="0.7" right="0.7" top="0.75" bottom="0.75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"/>
  <sheetViews>
    <sheetView zoomScaleNormal="100" workbookViewId="0">
      <selection activeCell="C23" sqref="C23:C24"/>
    </sheetView>
  </sheetViews>
  <sheetFormatPr defaultRowHeight="15" x14ac:dyDescent="0.25"/>
  <cols>
    <col min="1" max="1" width="14.7109375" bestFit="1" customWidth="1"/>
    <col min="2" max="2" width="1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4" t="str">
        <f>Total!A1</f>
        <v>Non DAT and DAT Arrest Analysis 4Q 2025</v>
      </c>
      <c r="B1" s="14"/>
      <c r="C1" s="14"/>
      <c r="D1" s="14"/>
      <c r="E1" s="14"/>
      <c r="F1" s="14"/>
    </row>
    <row r="2" spans="1:6" x14ac:dyDescent="0.25">
      <c r="A2" s="14"/>
      <c r="B2" s="14"/>
      <c r="C2" s="14"/>
      <c r="D2" s="14"/>
      <c r="E2" s="14"/>
      <c r="F2" s="14"/>
    </row>
    <row r="3" spans="1:6" x14ac:dyDescent="0.25">
      <c r="A3" s="3" t="s">
        <v>17</v>
      </c>
      <c r="B3" s="6" t="s">
        <v>9</v>
      </c>
      <c r="C3" s="6" t="s">
        <v>10</v>
      </c>
      <c r="D3" s="6" t="s">
        <v>23</v>
      </c>
      <c r="E3" s="6" t="s">
        <v>21</v>
      </c>
      <c r="F3" s="6" t="s">
        <v>22</v>
      </c>
    </row>
    <row r="4" spans="1:6" x14ac:dyDescent="0.25">
      <c r="A4" s="3" t="s">
        <v>3</v>
      </c>
      <c r="B4" s="7">
        <v>4850</v>
      </c>
      <c r="C4" s="7">
        <v>2250</v>
      </c>
      <c r="D4" s="7">
        <f t="shared" ref="D4:D9" si="0">SUM(B4:C4)</f>
        <v>7100</v>
      </c>
      <c r="E4" s="7">
        <f>C4-B4</f>
        <v>-2600</v>
      </c>
      <c r="F4" s="8">
        <f>B4/C4</f>
        <v>2.1555555555555554</v>
      </c>
    </row>
    <row r="5" spans="1:6" x14ac:dyDescent="0.25">
      <c r="A5" s="3" t="s">
        <v>4</v>
      </c>
      <c r="B5" s="7">
        <v>7101</v>
      </c>
      <c r="C5" s="7">
        <v>1915</v>
      </c>
      <c r="D5" s="7">
        <f t="shared" si="0"/>
        <v>9016</v>
      </c>
      <c r="E5" s="7">
        <f t="shared" ref="E5:E9" si="1">C5-B5</f>
        <v>-5186</v>
      </c>
      <c r="F5" s="8">
        <f t="shared" ref="F5:F9" si="2">B5/C5</f>
        <v>3.7080939947780678</v>
      </c>
    </row>
    <row r="6" spans="1:6" x14ac:dyDescent="0.25">
      <c r="A6" s="3" t="s">
        <v>5</v>
      </c>
      <c r="B6" s="7">
        <v>5784</v>
      </c>
      <c r="C6" s="7">
        <v>1759</v>
      </c>
      <c r="D6" s="7">
        <f t="shared" si="0"/>
        <v>7543</v>
      </c>
      <c r="E6" s="7">
        <f t="shared" si="1"/>
        <v>-4025</v>
      </c>
      <c r="F6" s="8">
        <f t="shared" si="2"/>
        <v>3.2882319499715749</v>
      </c>
    </row>
    <row r="7" spans="1:6" x14ac:dyDescent="0.25">
      <c r="A7" s="3" t="s">
        <v>6</v>
      </c>
      <c r="B7" s="7">
        <v>4267</v>
      </c>
      <c r="C7" s="7">
        <v>1512</v>
      </c>
      <c r="D7" s="7">
        <f t="shared" si="0"/>
        <v>5779</v>
      </c>
      <c r="E7" s="7">
        <f t="shared" si="1"/>
        <v>-2755</v>
      </c>
      <c r="F7" s="8">
        <f t="shared" si="2"/>
        <v>2.822089947089947</v>
      </c>
    </row>
    <row r="8" spans="1:6" x14ac:dyDescent="0.25">
      <c r="A8" s="3" t="s">
        <v>7</v>
      </c>
      <c r="B8" s="7">
        <v>898</v>
      </c>
      <c r="C8" s="7">
        <v>409</v>
      </c>
      <c r="D8" s="7">
        <f t="shared" si="0"/>
        <v>1307</v>
      </c>
      <c r="E8" s="7">
        <f t="shared" si="1"/>
        <v>-489</v>
      </c>
      <c r="F8" s="8">
        <f t="shared" si="2"/>
        <v>2.19559902200489</v>
      </c>
    </row>
    <row r="9" spans="1:6" x14ac:dyDescent="0.25">
      <c r="A9" s="3" t="s">
        <v>8</v>
      </c>
      <c r="B9" s="6">
        <v>22900</v>
      </c>
      <c r="C9" s="6">
        <v>7845</v>
      </c>
      <c r="D9" s="6">
        <f t="shared" si="0"/>
        <v>30745</v>
      </c>
      <c r="E9" s="6">
        <f t="shared" si="1"/>
        <v>-15055</v>
      </c>
      <c r="F9" s="8">
        <f t="shared" si="2"/>
        <v>2.9190567240280432</v>
      </c>
    </row>
  </sheetData>
  <sortState xmlns:xlrd2="http://schemas.microsoft.com/office/spreadsheetml/2017/richdata2" ref="A4:F34">
    <sortCondition ref="A4:A34"/>
  </sortState>
  <mergeCells count="1">
    <mergeCell ref="A1:F2"/>
  </mergeCells>
  <printOptions horizontalCentered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2"/>
  <sheetViews>
    <sheetView topLeftCell="A58" zoomScaleNormal="100" workbookViewId="0">
      <selection activeCell="G83" sqref="G83"/>
    </sheetView>
  </sheetViews>
  <sheetFormatPr defaultRowHeight="15" x14ac:dyDescent="0.2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7" x14ac:dyDescent="0.25">
      <c r="A1" s="14" t="str">
        <f>Total!A1</f>
        <v>Non DAT and DAT Arrest Analysis 4Q 2025</v>
      </c>
      <c r="B1" s="14"/>
      <c r="C1" s="14"/>
      <c r="D1" s="14"/>
      <c r="E1" s="14"/>
      <c r="F1" s="14"/>
      <c r="G1" s="1"/>
    </row>
    <row r="2" spans="1:7" x14ac:dyDescent="0.25">
      <c r="A2" s="14"/>
      <c r="B2" s="14"/>
      <c r="C2" s="14"/>
      <c r="D2" s="14"/>
      <c r="E2" s="14"/>
      <c r="F2" s="14"/>
      <c r="G2" s="1"/>
    </row>
    <row r="3" spans="1:7" x14ac:dyDescent="0.25">
      <c r="A3" s="3" t="s">
        <v>16</v>
      </c>
      <c r="B3" s="4" t="s">
        <v>0</v>
      </c>
      <c r="C3" s="4" t="s">
        <v>10</v>
      </c>
      <c r="D3" s="4" t="s">
        <v>23</v>
      </c>
      <c r="E3" s="4" t="s">
        <v>21</v>
      </c>
      <c r="F3" s="4" t="s">
        <v>22</v>
      </c>
    </row>
    <row r="4" spans="1:7" x14ac:dyDescent="0.25">
      <c r="A4" s="9">
        <v>1</v>
      </c>
      <c r="B4" s="2">
        <v>462</v>
      </c>
      <c r="C4" s="2">
        <v>172</v>
      </c>
      <c r="D4" s="2">
        <f>SUM(B4:C4)</f>
        <v>634</v>
      </c>
      <c r="E4" s="2">
        <f>C4-B4</f>
        <v>-290</v>
      </c>
      <c r="F4" s="5">
        <f>B4/C4</f>
        <v>2.6860465116279069</v>
      </c>
    </row>
    <row r="5" spans="1:7" x14ac:dyDescent="0.25">
      <c r="A5" s="9">
        <v>5</v>
      </c>
      <c r="B5" s="2">
        <v>208</v>
      </c>
      <c r="C5" s="2">
        <v>33</v>
      </c>
      <c r="D5" s="2">
        <f t="shared" ref="D5:D68" si="0">SUM(B5:C5)</f>
        <v>241</v>
      </c>
      <c r="E5" s="2">
        <f t="shared" ref="E5:E68" si="1">C5-B5</f>
        <v>-175</v>
      </c>
      <c r="F5" s="5">
        <f t="shared" ref="F5:F68" si="2">B5/C5</f>
        <v>6.3030303030303028</v>
      </c>
    </row>
    <row r="6" spans="1:7" x14ac:dyDescent="0.25">
      <c r="A6" s="9">
        <v>6</v>
      </c>
      <c r="B6" s="2">
        <v>139</v>
      </c>
      <c r="C6" s="2">
        <v>49</v>
      </c>
      <c r="D6" s="2">
        <f t="shared" si="0"/>
        <v>188</v>
      </c>
      <c r="E6" s="2">
        <f t="shared" si="1"/>
        <v>-90</v>
      </c>
      <c r="F6" s="5">
        <f t="shared" si="2"/>
        <v>2.8367346938775508</v>
      </c>
    </row>
    <row r="7" spans="1:7" x14ac:dyDescent="0.25">
      <c r="A7" s="9">
        <v>7</v>
      </c>
      <c r="B7" s="2">
        <v>224</v>
      </c>
      <c r="C7" s="2">
        <v>37</v>
      </c>
      <c r="D7" s="2">
        <f t="shared" si="0"/>
        <v>261</v>
      </c>
      <c r="E7" s="2">
        <f t="shared" si="1"/>
        <v>-187</v>
      </c>
      <c r="F7" s="5">
        <f t="shared" si="2"/>
        <v>6.0540540540540544</v>
      </c>
    </row>
    <row r="8" spans="1:7" x14ac:dyDescent="0.25">
      <c r="A8" s="9">
        <v>9</v>
      </c>
      <c r="B8" s="2">
        <v>251</v>
      </c>
      <c r="C8" s="2">
        <v>35</v>
      </c>
      <c r="D8" s="2">
        <f t="shared" si="0"/>
        <v>286</v>
      </c>
      <c r="E8" s="2">
        <f t="shared" si="1"/>
        <v>-216</v>
      </c>
      <c r="F8" s="5">
        <f t="shared" si="2"/>
        <v>7.1714285714285717</v>
      </c>
    </row>
    <row r="9" spans="1:7" x14ac:dyDescent="0.25">
      <c r="A9" s="9">
        <v>10</v>
      </c>
      <c r="B9" s="2">
        <v>120</v>
      </c>
      <c r="C9" s="2">
        <v>45</v>
      </c>
      <c r="D9" s="2">
        <f t="shared" si="0"/>
        <v>165</v>
      </c>
      <c r="E9" s="2">
        <f t="shared" si="1"/>
        <v>-75</v>
      </c>
      <c r="F9" s="5">
        <f t="shared" si="2"/>
        <v>2.6666666666666665</v>
      </c>
    </row>
    <row r="10" spans="1:7" x14ac:dyDescent="0.25">
      <c r="A10" s="9">
        <v>13</v>
      </c>
      <c r="B10" s="2">
        <v>375</v>
      </c>
      <c r="C10" s="2">
        <v>82</v>
      </c>
      <c r="D10" s="2">
        <f t="shared" si="0"/>
        <v>457</v>
      </c>
      <c r="E10" s="2">
        <f t="shared" si="1"/>
        <v>-293</v>
      </c>
      <c r="F10" s="5">
        <f t="shared" si="2"/>
        <v>4.5731707317073171</v>
      </c>
    </row>
    <row r="11" spans="1:7" x14ac:dyDescent="0.25">
      <c r="A11" s="9">
        <v>14</v>
      </c>
      <c r="B11" s="2">
        <v>1048</v>
      </c>
      <c r="C11" s="2">
        <v>354</v>
      </c>
      <c r="D11" s="2">
        <f t="shared" si="0"/>
        <v>1402</v>
      </c>
      <c r="E11" s="2">
        <f t="shared" si="1"/>
        <v>-694</v>
      </c>
      <c r="F11" s="5">
        <f t="shared" si="2"/>
        <v>2.9604519774011298</v>
      </c>
    </row>
    <row r="12" spans="1:7" x14ac:dyDescent="0.25">
      <c r="A12" s="9">
        <v>17</v>
      </c>
      <c r="B12" s="2">
        <v>147</v>
      </c>
      <c r="C12" s="2">
        <v>30</v>
      </c>
      <c r="D12" s="2">
        <f t="shared" si="0"/>
        <v>177</v>
      </c>
      <c r="E12" s="2">
        <f t="shared" si="1"/>
        <v>-117</v>
      </c>
      <c r="F12" s="5">
        <f t="shared" si="2"/>
        <v>4.9000000000000004</v>
      </c>
    </row>
    <row r="13" spans="1:7" x14ac:dyDescent="0.25">
      <c r="A13" s="9">
        <v>18</v>
      </c>
      <c r="B13" s="2">
        <v>469</v>
      </c>
      <c r="C13" s="2">
        <v>186</v>
      </c>
      <c r="D13" s="2">
        <f t="shared" si="0"/>
        <v>655</v>
      </c>
      <c r="E13" s="2">
        <f t="shared" si="1"/>
        <v>-283</v>
      </c>
      <c r="F13" s="5">
        <f t="shared" si="2"/>
        <v>2.521505376344086</v>
      </c>
    </row>
    <row r="14" spans="1:7" x14ac:dyDescent="0.25">
      <c r="A14" s="9">
        <v>19</v>
      </c>
      <c r="B14" s="2">
        <v>235</v>
      </c>
      <c r="C14" s="2">
        <v>49</v>
      </c>
      <c r="D14" s="2">
        <f t="shared" si="0"/>
        <v>284</v>
      </c>
      <c r="E14" s="2">
        <f t="shared" si="1"/>
        <v>-186</v>
      </c>
      <c r="F14" s="5">
        <f t="shared" si="2"/>
        <v>4.795918367346939</v>
      </c>
    </row>
    <row r="15" spans="1:7" x14ac:dyDescent="0.25">
      <c r="A15" s="9">
        <v>20</v>
      </c>
      <c r="B15" s="2">
        <v>150</v>
      </c>
      <c r="C15" s="2">
        <v>34</v>
      </c>
      <c r="D15" s="2">
        <f t="shared" si="0"/>
        <v>184</v>
      </c>
      <c r="E15" s="2">
        <f t="shared" si="1"/>
        <v>-116</v>
      </c>
      <c r="F15" s="5">
        <f t="shared" si="2"/>
        <v>4.4117647058823533</v>
      </c>
    </row>
    <row r="16" spans="1:7" x14ac:dyDescent="0.25">
      <c r="A16" s="9">
        <v>22</v>
      </c>
      <c r="B16" s="2">
        <v>6</v>
      </c>
      <c r="C16" s="2">
        <v>1</v>
      </c>
      <c r="D16" s="2">
        <f t="shared" si="0"/>
        <v>7</v>
      </c>
      <c r="E16" s="2">
        <f t="shared" si="1"/>
        <v>-5</v>
      </c>
      <c r="F16" s="5">
        <f t="shared" si="2"/>
        <v>6</v>
      </c>
    </row>
    <row r="17" spans="1:6" x14ac:dyDescent="0.25">
      <c r="A17" s="9">
        <v>23</v>
      </c>
      <c r="B17" s="2">
        <v>204</v>
      </c>
      <c r="C17" s="2">
        <v>61</v>
      </c>
      <c r="D17" s="2">
        <f t="shared" si="0"/>
        <v>265</v>
      </c>
      <c r="E17" s="2">
        <f t="shared" si="1"/>
        <v>-143</v>
      </c>
      <c r="F17" s="5">
        <f t="shared" si="2"/>
        <v>3.3442622950819674</v>
      </c>
    </row>
    <row r="18" spans="1:6" x14ac:dyDescent="0.25">
      <c r="A18" s="9">
        <v>24</v>
      </c>
      <c r="B18" s="2">
        <v>287</v>
      </c>
      <c r="C18" s="2">
        <v>66</v>
      </c>
      <c r="D18" s="2">
        <f t="shared" si="0"/>
        <v>353</v>
      </c>
      <c r="E18" s="2">
        <f t="shared" si="1"/>
        <v>-221</v>
      </c>
      <c r="F18" s="5">
        <f t="shared" si="2"/>
        <v>4.3484848484848486</v>
      </c>
    </row>
    <row r="19" spans="1:6" x14ac:dyDescent="0.25">
      <c r="A19" s="9">
        <v>25</v>
      </c>
      <c r="B19" s="2">
        <v>297</v>
      </c>
      <c r="C19" s="2">
        <v>121</v>
      </c>
      <c r="D19" s="2">
        <f t="shared" si="0"/>
        <v>418</v>
      </c>
      <c r="E19" s="2">
        <f t="shared" si="1"/>
        <v>-176</v>
      </c>
      <c r="F19" s="5">
        <f t="shared" si="2"/>
        <v>2.4545454545454546</v>
      </c>
    </row>
    <row r="20" spans="1:6" x14ac:dyDescent="0.25">
      <c r="A20" s="9">
        <v>26</v>
      </c>
      <c r="B20" s="2">
        <v>73</v>
      </c>
      <c r="C20" s="2">
        <v>20</v>
      </c>
      <c r="D20" s="2">
        <f t="shared" si="0"/>
        <v>93</v>
      </c>
      <c r="E20" s="2">
        <f t="shared" si="1"/>
        <v>-53</v>
      </c>
      <c r="F20" s="5">
        <f t="shared" si="2"/>
        <v>3.65</v>
      </c>
    </row>
    <row r="21" spans="1:6" x14ac:dyDescent="0.25">
      <c r="A21" s="9">
        <v>28</v>
      </c>
      <c r="B21" s="2">
        <v>296</v>
      </c>
      <c r="C21" s="2">
        <v>69</v>
      </c>
      <c r="D21" s="2">
        <f t="shared" si="0"/>
        <v>365</v>
      </c>
      <c r="E21" s="2">
        <f t="shared" si="1"/>
        <v>-227</v>
      </c>
      <c r="F21" s="5">
        <f t="shared" si="2"/>
        <v>4.2898550724637685</v>
      </c>
    </row>
    <row r="22" spans="1:6" x14ac:dyDescent="0.25">
      <c r="A22" s="9">
        <v>30</v>
      </c>
      <c r="B22" s="2">
        <v>141</v>
      </c>
      <c r="C22" s="2">
        <v>32</v>
      </c>
      <c r="D22" s="2">
        <f t="shared" si="0"/>
        <v>173</v>
      </c>
      <c r="E22" s="2">
        <f t="shared" si="1"/>
        <v>-109</v>
      </c>
      <c r="F22" s="5">
        <f t="shared" si="2"/>
        <v>4.40625</v>
      </c>
    </row>
    <row r="23" spans="1:6" x14ac:dyDescent="0.25">
      <c r="A23" s="9">
        <v>32</v>
      </c>
      <c r="B23" s="2">
        <v>226</v>
      </c>
      <c r="C23" s="2">
        <v>75</v>
      </c>
      <c r="D23" s="2">
        <f t="shared" si="0"/>
        <v>301</v>
      </c>
      <c r="E23" s="2">
        <f t="shared" si="1"/>
        <v>-151</v>
      </c>
      <c r="F23" s="5">
        <f t="shared" si="2"/>
        <v>3.0133333333333332</v>
      </c>
    </row>
    <row r="24" spans="1:6" x14ac:dyDescent="0.25">
      <c r="A24" s="9">
        <v>33</v>
      </c>
      <c r="B24" s="2">
        <v>155</v>
      </c>
      <c r="C24" s="2">
        <v>89</v>
      </c>
      <c r="D24" s="2">
        <f t="shared" si="0"/>
        <v>244</v>
      </c>
      <c r="E24" s="2">
        <f t="shared" si="1"/>
        <v>-66</v>
      </c>
      <c r="F24" s="5">
        <f t="shared" si="2"/>
        <v>1.7415730337078652</v>
      </c>
    </row>
    <row r="25" spans="1:6" x14ac:dyDescent="0.25">
      <c r="A25" s="9">
        <v>34</v>
      </c>
      <c r="B25" s="2">
        <v>271</v>
      </c>
      <c r="C25" s="2">
        <v>119</v>
      </c>
      <c r="D25" s="2">
        <f t="shared" si="0"/>
        <v>390</v>
      </c>
      <c r="E25" s="2">
        <f t="shared" si="1"/>
        <v>-152</v>
      </c>
      <c r="F25" s="5">
        <f t="shared" si="2"/>
        <v>2.2773109243697478</v>
      </c>
    </row>
    <row r="26" spans="1:6" x14ac:dyDescent="0.25">
      <c r="A26" s="9">
        <v>40</v>
      </c>
      <c r="B26" s="2">
        <v>631</v>
      </c>
      <c r="C26" s="2">
        <v>314</v>
      </c>
      <c r="D26" s="2">
        <f t="shared" si="0"/>
        <v>945</v>
      </c>
      <c r="E26" s="2">
        <f t="shared" si="1"/>
        <v>-317</v>
      </c>
      <c r="F26" s="5">
        <f t="shared" si="2"/>
        <v>2.0095541401273884</v>
      </c>
    </row>
    <row r="27" spans="1:6" x14ac:dyDescent="0.25">
      <c r="A27" s="9">
        <v>41</v>
      </c>
      <c r="B27" s="2">
        <v>354</v>
      </c>
      <c r="C27" s="2">
        <v>132</v>
      </c>
      <c r="D27" s="2">
        <f t="shared" si="0"/>
        <v>486</v>
      </c>
      <c r="E27" s="2">
        <f t="shared" si="1"/>
        <v>-222</v>
      </c>
      <c r="F27" s="5">
        <f t="shared" si="2"/>
        <v>2.6818181818181817</v>
      </c>
    </row>
    <row r="28" spans="1:6" x14ac:dyDescent="0.25">
      <c r="A28" s="9">
        <v>42</v>
      </c>
      <c r="B28" s="2">
        <v>280</v>
      </c>
      <c r="C28" s="2">
        <v>186</v>
      </c>
      <c r="D28" s="2">
        <f t="shared" si="0"/>
        <v>466</v>
      </c>
      <c r="E28" s="2">
        <f t="shared" si="1"/>
        <v>-94</v>
      </c>
      <c r="F28" s="5">
        <f t="shared" si="2"/>
        <v>1.5053763440860215</v>
      </c>
    </row>
    <row r="29" spans="1:6" x14ac:dyDescent="0.25">
      <c r="A29" s="9">
        <v>43</v>
      </c>
      <c r="B29" s="2">
        <v>358</v>
      </c>
      <c r="C29" s="2">
        <v>171</v>
      </c>
      <c r="D29" s="2">
        <f t="shared" si="0"/>
        <v>529</v>
      </c>
      <c r="E29" s="2">
        <f t="shared" si="1"/>
        <v>-187</v>
      </c>
      <c r="F29" s="5">
        <f t="shared" si="2"/>
        <v>2.0935672514619883</v>
      </c>
    </row>
    <row r="30" spans="1:6" x14ac:dyDescent="0.25">
      <c r="A30" s="9">
        <v>44</v>
      </c>
      <c r="B30" s="2">
        <v>535</v>
      </c>
      <c r="C30" s="2">
        <v>408</v>
      </c>
      <c r="D30" s="2">
        <f t="shared" si="0"/>
        <v>943</v>
      </c>
      <c r="E30" s="2">
        <f t="shared" si="1"/>
        <v>-127</v>
      </c>
      <c r="F30" s="5">
        <f t="shared" si="2"/>
        <v>1.3112745098039216</v>
      </c>
    </row>
    <row r="31" spans="1:6" x14ac:dyDescent="0.25">
      <c r="A31" s="9">
        <v>45</v>
      </c>
      <c r="B31" s="2">
        <v>238</v>
      </c>
      <c r="C31" s="2">
        <v>137</v>
      </c>
      <c r="D31" s="2">
        <f t="shared" si="0"/>
        <v>375</v>
      </c>
      <c r="E31" s="2">
        <f t="shared" si="1"/>
        <v>-101</v>
      </c>
      <c r="F31" s="5">
        <f t="shared" si="2"/>
        <v>1.7372262773722629</v>
      </c>
    </row>
    <row r="32" spans="1:6" x14ac:dyDescent="0.25">
      <c r="A32" s="9">
        <v>46</v>
      </c>
      <c r="B32" s="2">
        <v>717</v>
      </c>
      <c r="C32" s="2">
        <v>347</v>
      </c>
      <c r="D32" s="2">
        <f t="shared" si="0"/>
        <v>1064</v>
      </c>
      <c r="E32" s="2">
        <f t="shared" si="1"/>
        <v>-370</v>
      </c>
      <c r="F32" s="5">
        <f t="shared" si="2"/>
        <v>2.0662824207492796</v>
      </c>
    </row>
    <row r="33" spans="1:6" x14ac:dyDescent="0.25">
      <c r="A33" s="9">
        <v>47</v>
      </c>
      <c r="B33" s="2">
        <v>477</v>
      </c>
      <c r="C33" s="2">
        <v>103</v>
      </c>
      <c r="D33" s="2">
        <f t="shared" si="0"/>
        <v>580</v>
      </c>
      <c r="E33" s="2">
        <f t="shared" si="1"/>
        <v>-374</v>
      </c>
      <c r="F33" s="5">
        <f t="shared" si="2"/>
        <v>4.6310679611650487</v>
      </c>
    </row>
    <row r="34" spans="1:6" x14ac:dyDescent="0.25">
      <c r="A34" s="9">
        <v>48</v>
      </c>
      <c r="B34" s="2">
        <v>349</v>
      </c>
      <c r="C34" s="2">
        <v>123</v>
      </c>
      <c r="D34" s="2">
        <f t="shared" si="0"/>
        <v>472</v>
      </c>
      <c r="E34" s="2">
        <f t="shared" si="1"/>
        <v>-226</v>
      </c>
      <c r="F34" s="5">
        <f t="shared" si="2"/>
        <v>2.8373983739837398</v>
      </c>
    </row>
    <row r="35" spans="1:6" x14ac:dyDescent="0.25">
      <c r="A35" s="9">
        <v>49</v>
      </c>
      <c r="B35" s="2">
        <v>239</v>
      </c>
      <c r="C35" s="2">
        <v>63</v>
      </c>
      <c r="D35" s="2">
        <f t="shared" si="0"/>
        <v>302</v>
      </c>
      <c r="E35" s="2">
        <f t="shared" si="1"/>
        <v>-176</v>
      </c>
      <c r="F35" s="5">
        <f t="shared" si="2"/>
        <v>3.7936507936507935</v>
      </c>
    </row>
    <row r="36" spans="1:6" x14ac:dyDescent="0.25">
      <c r="A36" s="9">
        <v>50</v>
      </c>
      <c r="B36" s="2">
        <v>118</v>
      </c>
      <c r="C36" s="2">
        <v>37</v>
      </c>
      <c r="D36" s="2">
        <f t="shared" si="0"/>
        <v>155</v>
      </c>
      <c r="E36" s="2">
        <f t="shared" si="1"/>
        <v>-81</v>
      </c>
      <c r="F36" s="5">
        <f t="shared" si="2"/>
        <v>3.189189189189189</v>
      </c>
    </row>
    <row r="37" spans="1:6" x14ac:dyDescent="0.25">
      <c r="A37" s="9">
        <v>52</v>
      </c>
      <c r="B37" s="2">
        <v>554</v>
      </c>
      <c r="C37" s="2">
        <v>229</v>
      </c>
      <c r="D37" s="2">
        <f t="shared" si="0"/>
        <v>783</v>
      </c>
      <c r="E37" s="2">
        <f t="shared" si="1"/>
        <v>-325</v>
      </c>
      <c r="F37" s="5">
        <f t="shared" si="2"/>
        <v>2.4192139737991267</v>
      </c>
    </row>
    <row r="38" spans="1:6" x14ac:dyDescent="0.25">
      <c r="A38" s="9">
        <v>60</v>
      </c>
      <c r="B38" s="2">
        <v>462</v>
      </c>
      <c r="C38" s="2">
        <v>85</v>
      </c>
      <c r="D38" s="2">
        <f t="shared" si="0"/>
        <v>547</v>
      </c>
      <c r="E38" s="2">
        <f t="shared" si="1"/>
        <v>-377</v>
      </c>
      <c r="F38" s="5">
        <f t="shared" si="2"/>
        <v>5.4352941176470591</v>
      </c>
    </row>
    <row r="39" spans="1:6" x14ac:dyDescent="0.25">
      <c r="A39" s="9">
        <v>61</v>
      </c>
      <c r="B39" s="2">
        <v>207</v>
      </c>
      <c r="C39" s="2">
        <v>73</v>
      </c>
      <c r="D39" s="2">
        <f t="shared" si="0"/>
        <v>280</v>
      </c>
      <c r="E39" s="2">
        <f t="shared" si="1"/>
        <v>-134</v>
      </c>
      <c r="F39" s="5">
        <f t="shared" si="2"/>
        <v>2.8356164383561642</v>
      </c>
    </row>
    <row r="40" spans="1:6" x14ac:dyDescent="0.25">
      <c r="A40" s="9">
        <v>62</v>
      </c>
      <c r="B40" s="2">
        <v>331</v>
      </c>
      <c r="C40" s="2">
        <v>82</v>
      </c>
      <c r="D40" s="2">
        <f t="shared" si="0"/>
        <v>413</v>
      </c>
      <c r="E40" s="2">
        <f t="shared" si="1"/>
        <v>-249</v>
      </c>
      <c r="F40" s="5">
        <f t="shared" si="2"/>
        <v>4.0365853658536581</v>
      </c>
    </row>
    <row r="41" spans="1:6" x14ac:dyDescent="0.25">
      <c r="A41" s="9">
        <v>63</v>
      </c>
      <c r="B41" s="2">
        <v>193</v>
      </c>
      <c r="C41" s="2">
        <v>91</v>
      </c>
      <c r="D41" s="2">
        <f t="shared" si="0"/>
        <v>284</v>
      </c>
      <c r="E41" s="2">
        <f t="shared" si="1"/>
        <v>-102</v>
      </c>
      <c r="F41" s="5">
        <f t="shared" si="2"/>
        <v>2.1208791208791209</v>
      </c>
    </row>
    <row r="42" spans="1:6" x14ac:dyDescent="0.25">
      <c r="A42" s="9">
        <v>66</v>
      </c>
      <c r="B42" s="2">
        <v>140</v>
      </c>
      <c r="C42" s="2">
        <v>66</v>
      </c>
      <c r="D42" s="2">
        <f t="shared" si="0"/>
        <v>206</v>
      </c>
      <c r="E42" s="2">
        <f t="shared" si="1"/>
        <v>-74</v>
      </c>
      <c r="F42" s="5">
        <f t="shared" si="2"/>
        <v>2.1212121212121211</v>
      </c>
    </row>
    <row r="43" spans="1:6" x14ac:dyDescent="0.25">
      <c r="A43" s="9">
        <v>67</v>
      </c>
      <c r="B43" s="2">
        <v>422</v>
      </c>
      <c r="C43" s="2">
        <v>130</v>
      </c>
      <c r="D43" s="2">
        <f t="shared" si="0"/>
        <v>552</v>
      </c>
      <c r="E43" s="2">
        <f t="shared" si="1"/>
        <v>-292</v>
      </c>
      <c r="F43" s="5">
        <f t="shared" si="2"/>
        <v>3.2461538461538462</v>
      </c>
    </row>
    <row r="44" spans="1:6" x14ac:dyDescent="0.25">
      <c r="A44" s="9">
        <v>68</v>
      </c>
      <c r="B44" s="2">
        <v>186</v>
      </c>
      <c r="C44" s="2">
        <v>128</v>
      </c>
      <c r="D44" s="2">
        <f t="shared" si="0"/>
        <v>314</v>
      </c>
      <c r="E44" s="2">
        <f t="shared" si="1"/>
        <v>-58</v>
      </c>
      <c r="F44" s="5">
        <f t="shared" si="2"/>
        <v>1.453125</v>
      </c>
    </row>
    <row r="45" spans="1:6" x14ac:dyDescent="0.25">
      <c r="A45" s="9">
        <v>69</v>
      </c>
      <c r="B45" s="2">
        <v>195</v>
      </c>
      <c r="C45" s="2">
        <v>35</v>
      </c>
      <c r="D45" s="2">
        <f t="shared" si="0"/>
        <v>230</v>
      </c>
      <c r="E45" s="2">
        <f t="shared" si="1"/>
        <v>-160</v>
      </c>
      <c r="F45" s="5">
        <f t="shared" si="2"/>
        <v>5.5714285714285712</v>
      </c>
    </row>
    <row r="46" spans="1:6" x14ac:dyDescent="0.25">
      <c r="A46" s="9">
        <v>70</v>
      </c>
      <c r="B46" s="2">
        <v>295</v>
      </c>
      <c r="C46" s="2">
        <v>119</v>
      </c>
      <c r="D46" s="2">
        <f t="shared" si="0"/>
        <v>414</v>
      </c>
      <c r="E46" s="2">
        <f t="shared" si="1"/>
        <v>-176</v>
      </c>
      <c r="F46" s="5">
        <f t="shared" si="2"/>
        <v>2.4789915966386555</v>
      </c>
    </row>
    <row r="47" spans="1:6" x14ac:dyDescent="0.25">
      <c r="A47" s="9">
        <v>71</v>
      </c>
      <c r="B47" s="2">
        <v>251</v>
      </c>
      <c r="C47" s="2">
        <v>41</v>
      </c>
      <c r="D47" s="2">
        <f t="shared" si="0"/>
        <v>292</v>
      </c>
      <c r="E47" s="2">
        <f t="shared" si="1"/>
        <v>-210</v>
      </c>
      <c r="F47" s="5">
        <f t="shared" si="2"/>
        <v>6.1219512195121952</v>
      </c>
    </row>
    <row r="48" spans="1:6" x14ac:dyDescent="0.25">
      <c r="A48" s="9">
        <v>72</v>
      </c>
      <c r="B48" s="2">
        <v>272</v>
      </c>
      <c r="C48" s="2">
        <v>129</v>
      </c>
      <c r="D48" s="2">
        <f t="shared" si="0"/>
        <v>401</v>
      </c>
      <c r="E48" s="2">
        <f t="shared" si="1"/>
        <v>-143</v>
      </c>
      <c r="F48" s="5">
        <f t="shared" si="2"/>
        <v>2.1085271317829459</v>
      </c>
    </row>
    <row r="49" spans="1:6" x14ac:dyDescent="0.25">
      <c r="A49" s="9">
        <v>73</v>
      </c>
      <c r="B49" s="2">
        <v>625</v>
      </c>
      <c r="C49" s="2">
        <v>104</v>
      </c>
      <c r="D49" s="2">
        <f t="shared" si="0"/>
        <v>729</v>
      </c>
      <c r="E49" s="2">
        <f t="shared" si="1"/>
        <v>-521</v>
      </c>
      <c r="F49" s="5">
        <f t="shared" si="2"/>
        <v>6.009615384615385</v>
      </c>
    </row>
    <row r="50" spans="1:6" x14ac:dyDescent="0.25">
      <c r="A50" s="9">
        <v>75</v>
      </c>
      <c r="B50" s="2">
        <v>764</v>
      </c>
      <c r="C50" s="2">
        <v>189</v>
      </c>
      <c r="D50" s="2">
        <f t="shared" si="0"/>
        <v>953</v>
      </c>
      <c r="E50" s="2">
        <f t="shared" si="1"/>
        <v>-575</v>
      </c>
      <c r="F50" s="5">
        <f t="shared" si="2"/>
        <v>4.0423280423280428</v>
      </c>
    </row>
    <row r="51" spans="1:6" x14ac:dyDescent="0.25">
      <c r="A51" s="9">
        <v>76</v>
      </c>
      <c r="B51" s="2">
        <v>169</v>
      </c>
      <c r="C51" s="2">
        <v>60</v>
      </c>
      <c r="D51" s="2">
        <f t="shared" si="0"/>
        <v>229</v>
      </c>
      <c r="E51" s="2">
        <f t="shared" si="1"/>
        <v>-109</v>
      </c>
      <c r="F51" s="5">
        <f t="shared" si="2"/>
        <v>2.8166666666666669</v>
      </c>
    </row>
    <row r="52" spans="1:6" x14ac:dyDescent="0.25">
      <c r="A52" s="9">
        <v>77</v>
      </c>
      <c r="B52" s="2">
        <v>368</v>
      </c>
      <c r="C52" s="2">
        <v>40</v>
      </c>
      <c r="D52" s="2">
        <f t="shared" si="0"/>
        <v>408</v>
      </c>
      <c r="E52" s="2">
        <f t="shared" si="1"/>
        <v>-328</v>
      </c>
      <c r="F52" s="5">
        <f t="shared" si="2"/>
        <v>9.1999999999999993</v>
      </c>
    </row>
    <row r="53" spans="1:6" x14ac:dyDescent="0.25">
      <c r="A53" s="9">
        <v>78</v>
      </c>
      <c r="B53" s="2">
        <v>244</v>
      </c>
      <c r="C53" s="2">
        <v>83</v>
      </c>
      <c r="D53" s="2">
        <f t="shared" si="0"/>
        <v>327</v>
      </c>
      <c r="E53" s="2">
        <f t="shared" si="1"/>
        <v>-161</v>
      </c>
      <c r="F53" s="5">
        <f t="shared" si="2"/>
        <v>2.9397590361445785</v>
      </c>
    </row>
    <row r="54" spans="1:6" x14ac:dyDescent="0.25">
      <c r="A54" s="9">
        <v>79</v>
      </c>
      <c r="B54" s="2">
        <v>393</v>
      </c>
      <c r="C54" s="2">
        <v>100</v>
      </c>
      <c r="D54" s="2">
        <f t="shared" si="0"/>
        <v>493</v>
      </c>
      <c r="E54" s="2">
        <f t="shared" si="1"/>
        <v>-293</v>
      </c>
      <c r="F54" s="5">
        <f t="shared" si="2"/>
        <v>3.93</v>
      </c>
    </row>
    <row r="55" spans="1:6" x14ac:dyDescent="0.25">
      <c r="A55" s="9">
        <v>81</v>
      </c>
      <c r="B55" s="2">
        <v>286</v>
      </c>
      <c r="C55" s="2">
        <v>78</v>
      </c>
      <c r="D55" s="2">
        <f t="shared" si="0"/>
        <v>364</v>
      </c>
      <c r="E55" s="2">
        <f t="shared" si="1"/>
        <v>-208</v>
      </c>
      <c r="F55" s="5">
        <f t="shared" si="2"/>
        <v>3.6666666666666665</v>
      </c>
    </row>
    <row r="56" spans="1:6" x14ac:dyDescent="0.25">
      <c r="A56" s="9">
        <v>83</v>
      </c>
      <c r="B56" s="2">
        <v>423</v>
      </c>
      <c r="C56" s="2">
        <v>81</v>
      </c>
      <c r="D56" s="2">
        <f t="shared" si="0"/>
        <v>504</v>
      </c>
      <c r="E56" s="2">
        <f t="shared" si="1"/>
        <v>-342</v>
      </c>
      <c r="F56" s="5">
        <f t="shared" si="2"/>
        <v>5.2222222222222223</v>
      </c>
    </row>
    <row r="57" spans="1:6" x14ac:dyDescent="0.25">
      <c r="A57" s="9">
        <v>84</v>
      </c>
      <c r="B57" s="2">
        <v>374</v>
      </c>
      <c r="C57" s="2">
        <v>97</v>
      </c>
      <c r="D57" s="2">
        <f t="shared" si="0"/>
        <v>471</v>
      </c>
      <c r="E57" s="2">
        <f t="shared" si="1"/>
        <v>-277</v>
      </c>
      <c r="F57" s="5">
        <f t="shared" si="2"/>
        <v>3.8556701030927836</v>
      </c>
    </row>
    <row r="58" spans="1:6" x14ac:dyDescent="0.25">
      <c r="A58" s="9">
        <v>88</v>
      </c>
      <c r="B58" s="2">
        <v>151</v>
      </c>
      <c r="C58" s="2">
        <v>34</v>
      </c>
      <c r="D58" s="2">
        <f t="shared" si="0"/>
        <v>185</v>
      </c>
      <c r="E58" s="2">
        <f t="shared" si="1"/>
        <v>-117</v>
      </c>
      <c r="F58" s="5">
        <f t="shared" si="2"/>
        <v>4.4411764705882355</v>
      </c>
    </row>
    <row r="59" spans="1:6" x14ac:dyDescent="0.25">
      <c r="A59" s="9">
        <v>90</v>
      </c>
      <c r="B59" s="2">
        <v>252</v>
      </c>
      <c r="C59" s="2">
        <v>41</v>
      </c>
      <c r="D59" s="2">
        <f t="shared" si="0"/>
        <v>293</v>
      </c>
      <c r="E59" s="2">
        <f t="shared" si="1"/>
        <v>-211</v>
      </c>
      <c r="F59" s="5">
        <f t="shared" si="2"/>
        <v>6.1463414634146343</v>
      </c>
    </row>
    <row r="60" spans="1:6" x14ac:dyDescent="0.25">
      <c r="A60" s="9">
        <v>94</v>
      </c>
      <c r="B60" s="2">
        <v>98</v>
      </c>
      <c r="C60" s="2">
        <v>29</v>
      </c>
      <c r="D60" s="2">
        <f t="shared" si="0"/>
        <v>127</v>
      </c>
      <c r="E60" s="2">
        <f t="shared" si="1"/>
        <v>-69</v>
      </c>
      <c r="F60" s="5">
        <f t="shared" si="2"/>
        <v>3.3793103448275863</v>
      </c>
    </row>
    <row r="61" spans="1:6" x14ac:dyDescent="0.25">
      <c r="A61" s="9">
        <v>100</v>
      </c>
      <c r="B61" s="2">
        <v>77</v>
      </c>
      <c r="C61" s="2">
        <v>17</v>
      </c>
      <c r="D61" s="2">
        <f t="shared" si="0"/>
        <v>94</v>
      </c>
      <c r="E61" s="2">
        <f t="shared" si="1"/>
        <v>-60</v>
      </c>
      <c r="F61" s="5">
        <f t="shared" si="2"/>
        <v>4.5294117647058822</v>
      </c>
    </row>
    <row r="62" spans="1:6" x14ac:dyDescent="0.25">
      <c r="A62" s="9">
        <v>101</v>
      </c>
      <c r="B62" s="2">
        <v>256</v>
      </c>
      <c r="C62" s="2">
        <v>34</v>
      </c>
      <c r="D62" s="2">
        <f t="shared" si="0"/>
        <v>290</v>
      </c>
      <c r="E62" s="2">
        <f t="shared" si="1"/>
        <v>-222</v>
      </c>
      <c r="F62" s="5">
        <f t="shared" si="2"/>
        <v>7.5294117647058822</v>
      </c>
    </row>
    <row r="63" spans="1:6" x14ac:dyDescent="0.25">
      <c r="A63" s="9">
        <v>102</v>
      </c>
      <c r="B63" s="2">
        <v>183</v>
      </c>
      <c r="C63" s="2">
        <v>33</v>
      </c>
      <c r="D63" s="2">
        <f t="shared" si="0"/>
        <v>216</v>
      </c>
      <c r="E63" s="2">
        <f t="shared" si="1"/>
        <v>-150</v>
      </c>
      <c r="F63" s="5">
        <f t="shared" si="2"/>
        <v>5.5454545454545459</v>
      </c>
    </row>
    <row r="64" spans="1:6" x14ac:dyDescent="0.25">
      <c r="A64" s="9">
        <v>103</v>
      </c>
      <c r="B64" s="2">
        <v>532</v>
      </c>
      <c r="C64" s="2">
        <v>361</v>
      </c>
      <c r="D64" s="2">
        <f t="shared" si="0"/>
        <v>893</v>
      </c>
      <c r="E64" s="2">
        <f t="shared" si="1"/>
        <v>-171</v>
      </c>
      <c r="F64" s="5">
        <f t="shared" si="2"/>
        <v>1.4736842105263157</v>
      </c>
    </row>
    <row r="65" spans="1:6" x14ac:dyDescent="0.25">
      <c r="A65" s="9">
        <v>104</v>
      </c>
      <c r="B65" s="2">
        <v>205</v>
      </c>
      <c r="C65" s="2">
        <v>44</v>
      </c>
      <c r="D65" s="2">
        <f t="shared" si="0"/>
        <v>249</v>
      </c>
      <c r="E65" s="2">
        <f t="shared" si="1"/>
        <v>-161</v>
      </c>
      <c r="F65" s="5">
        <f t="shared" si="2"/>
        <v>4.6590909090909092</v>
      </c>
    </row>
    <row r="66" spans="1:6" x14ac:dyDescent="0.25">
      <c r="A66" s="9">
        <v>105</v>
      </c>
      <c r="B66" s="2">
        <v>140</v>
      </c>
      <c r="C66" s="2">
        <v>56</v>
      </c>
      <c r="D66" s="2">
        <f t="shared" si="0"/>
        <v>196</v>
      </c>
      <c r="E66" s="2">
        <f t="shared" si="1"/>
        <v>-84</v>
      </c>
      <c r="F66" s="5">
        <f t="shared" si="2"/>
        <v>2.5</v>
      </c>
    </row>
    <row r="67" spans="1:6" x14ac:dyDescent="0.25">
      <c r="A67" s="9">
        <v>106</v>
      </c>
      <c r="B67" s="2">
        <v>237</v>
      </c>
      <c r="C67" s="2">
        <v>32</v>
      </c>
      <c r="D67" s="2">
        <f t="shared" si="0"/>
        <v>269</v>
      </c>
      <c r="E67" s="2">
        <f t="shared" si="1"/>
        <v>-205</v>
      </c>
      <c r="F67" s="5">
        <f t="shared" si="2"/>
        <v>7.40625</v>
      </c>
    </row>
    <row r="68" spans="1:6" x14ac:dyDescent="0.25">
      <c r="A68" s="9">
        <v>107</v>
      </c>
      <c r="B68" s="2">
        <v>201</v>
      </c>
      <c r="C68" s="2">
        <v>55</v>
      </c>
      <c r="D68" s="2">
        <f t="shared" si="0"/>
        <v>256</v>
      </c>
      <c r="E68" s="2">
        <f t="shared" si="1"/>
        <v>-146</v>
      </c>
      <c r="F68" s="5">
        <f t="shared" si="2"/>
        <v>3.6545454545454548</v>
      </c>
    </row>
    <row r="69" spans="1:6" x14ac:dyDescent="0.25">
      <c r="A69" s="9">
        <v>108</v>
      </c>
      <c r="B69" s="2">
        <v>182</v>
      </c>
      <c r="C69" s="2">
        <v>64</v>
      </c>
      <c r="D69" s="2">
        <f t="shared" ref="D69:D82" si="3">SUM(B69:C69)</f>
        <v>246</v>
      </c>
      <c r="E69" s="2">
        <f t="shared" ref="E69:E82" si="4">C69-B69</f>
        <v>-118</v>
      </c>
      <c r="F69" s="5">
        <f t="shared" ref="F69:F82" si="5">B69/C69</f>
        <v>2.84375</v>
      </c>
    </row>
    <row r="70" spans="1:6" x14ac:dyDescent="0.25">
      <c r="A70" s="9">
        <v>109</v>
      </c>
      <c r="B70" s="2">
        <v>335</v>
      </c>
      <c r="C70" s="2">
        <v>92</v>
      </c>
      <c r="D70" s="2">
        <f t="shared" si="3"/>
        <v>427</v>
      </c>
      <c r="E70" s="2">
        <f t="shared" si="4"/>
        <v>-243</v>
      </c>
      <c r="F70" s="5">
        <f t="shared" si="5"/>
        <v>3.6413043478260869</v>
      </c>
    </row>
    <row r="71" spans="1:6" x14ac:dyDescent="0.25">
      <c r="A71" s="9">
        <v>110</v>
      </c>
      <c r="B71" s="2">
        <v>470</v>
      </c>
      <c r="C71" s="2">
        <v>160</v>
      </c>
      <c r="D71" s="2">
        <f t="shared" si="3"/>
        <v>630</v>
      </c>
      <c r="E71" s="2">
        <f t="shared" si="4"/>
        <v>-310</v>
      </c>
      <c r="F71" s="5">
        <f t="shared" si="5"/>
        <v>2.9375</v>
      </c>
    </row>
    <row r="72" spans="1:6" x14ac:dyDescent="0.25">
      <c r="A72" s="9">
        <v>111</v>
      </c>
      <c r="B72" s="2">
        <v>56</v>
      </c>
      <c r="C72" s="2">
        <v>51</v>
      </c>
      <c r="D72" s="2">
        <f t="shared" si="3"/>
        <v>107</v>
      </c>
      <c r="E72" s="2">
        <f t="shared" si="4"/>
        <v>-5</v>
      </c>
      <c r="F72" s="5">
        <f t="shared" si="5"/>
        <v>1.0980392156862746</v>
      </c>
    </row>
    <row r="73" spans="1:6" x14ac:dyDescent="0.25">
      <c r="A73" s="9">
        <v>112</v>
      </c>
      <c r="B73" s="2">
        <v>219</v>
      </c>
      <c r="C73" s="2">
        <v>53</v>
      </c>
      <c r="D73" s="2">
        <f t="shared" si="3"/>
        <v>272</v>
      </c>
      <c r="E73" s="2">
        <f t="shared" si="4"/>
        <v>-166</v>
      </c>
      <c r="F73" s="5">
        <f t="shared" si="5"/>
        <v>4.132075471698113</v>
      </c>
    </row>
    <row r="74" spans="1:6" x14ac:dyDescent="0.25">
      <c r="A74" s="9">
        <v>113</v>
      </c>
      <c r="B74" s="2">
        <v>299</v>
      </c>
      <c r="C74" s="2">
        <v>152</v>
      </c>
      <c r="D74" s="2">
        <f t="shared" si="3"/>
        <v>451</v>
      </c>
      <c r="E74" s="2">
        <f t="shared" si="4"/>
        <v>-147</v>
      </c>
      <c r="F74" s="5">
        <f t="shared" si="5"/>
        <v>1.9671052631578947</v>
      </c>
    </row>
    <row r="75" spans="1:6" x14ac:dyDescent="0.25">
      <c r="A75" s="9">
        <v>114</v>
      </c>
      <c r="B75" s="2">
        <v>368</v>
      </c>
      <c r="C75" s="2">
        <v>121</v>
      </c>
      <c r="D75" s="2">
        <f t="shared" si="3"/>
        <v>489</v>
      </c>
      <c r="E75" s="2">
        <f t="shared" si="4"/>
        <v>-247</v>
      </c>
      <c r="F75" s="5">
        <f t="shared" si="5"/>
        <v>3.0413223140495869</v>
      </c>
    </row>
    <row r="76" spans="1:6" x14ac:dyDescent="0.25">
      <c r="A76" s="9">
        <v>115</v>
      </c>
      <c r="B76" s="2">
        <v>311</v>
      </c>
      <c r="C76" s="2">
        <v>115</v>
      </c>
      <c r="D76" s="2">
        <f t="shared" si="3"/>
        <v>426</v>
      </c>
      <c r="E76" s="2">
        <f t="shared" si="4"/>
        <v>-196</v>
      </c>
      <c r="F76" s="5">
        <f t="shared" si="5"/>
        <v>2.7043478260869565</v>
      </c>
    </row>
    <row r="77" spans="1:6" x14ac:dyDescent="0.25">
      <c r="A77" s="9">
        <v>116</v>
      </c>
      <c r="B77" s="2">
        <v>196</v>
      </c>
      <c r="C77" s="2">
        <v>72</v>
      </c>
      <c r="D77" s="2">
        <f t="shared" ref="D77" si="6">SUM(B77:C77)</f>
        <v>268</v>
      </c>
      <c r="E77" s="2">
        <f t="shared" ref="E77" si="7">C77-B77</f>
        <v>-124</v>
      </c>
      <c r="F77" s="5">
        <f t="shared" ref="F77" si="8">B77/C77</f>
        <v>2.7222222222222223</v>
      </c>
    </row>
    <row r="78" spans="1:6" x14ac:dyDescent="0.25">
      <c r="A78" s="9">
        <v>120</v>
      </c>
      <c r="B78" s="2">
        <v>496</v>
      </c>
      <c r="C78" s="2">
        <v>224</v>
      </c>
      <c r="D78" s="2">
        <f t="shared" si="3"/>
        <v>720</v>
      </c>
      <c r="E78" s="2">
        <f t="shared" si="4"/>
        <v>-272</v>
      </c>
      <c r="F78" s="5">
        <f t="shared" si="5"/>
        <v>2.2142857142857144</v>
      </c>
    </row>
    <row r="79" spans="1:6" x14ac:dyDescent="0.25">
      <c r="A79" s="9">
        <v>121</v>
      </c>
      <c r="B79" s="2">
        <v>223</v>
      </c>
      <c r="C79" s="2">
        <v>108</v>
      </c>
      <c r="D79" s="2">
        <f t="shared" si="3"/>
        <v>331</v>
      </c>
      <c r="E79" s="2">
        <f t="shared" si="4"/>
        <v>-115</v>
      </c>
      <c r="F79" s="5">
        <f t="shared" si="5"/>
        <v>2.0648148148148149</v>
      </c>
    </row>
    <row r="80" spans="1:6" x14ac:dyDescent="0.25">
      <c r="A80" s="9">
        <v>122</v>
      </c>
      <c r="B80" s="2">
        <v>117</v>
      </c>
      <c r="C80" s="2">
        <v>41</v>
      </c>
      <c r="D80" s="2">
        <f t="shared" si="3"/>
        <v>158</v>
      </c>
      <c r="E80" s="2">
        <f t="shared" si="4"/>
        <v>-76</v>
      </c>
      <c r="F80" s="5">
        <f t="shared" si="5"/>
        <v>2.8536585365853657</v>
      </c>
    </row>
    <row r="81" spans="1:6" x14ac:dyDescent="0.25">
      <c r="A81" s="9">
        <v>123</v>
      </c>
      <c r="B81" s="2">
        <v>62</v>
      </c>
      <c r="C81" s="2">
        <v>36</v>
      </c>
      <c r="D81" s="2">
        <f t="shared" si="3"/>
        <v>98</v>
      </c>
      <c r="E81" s="2">
        <f t="shared" si="4"/>
        <v>-26</v>
      </c>
      <c r="F81" s="5">
        <f t="shared" si="5"/>
        <v>1.7222222222222223</v>
      </c>
    </row>
    <row r="82" spans="1:6" x14ac:dyDescent="0.25">
      <c r="A82" s="3" t="s">
        <v>8</v>
      </c>
      <c r="B82" s="4">
        <v>22900</v>
      </c>
      <c r="C82" s="4">
        <v>7845</v>
      </c>
      <c r="D82" s="4">
        <f t="shared" si="3"/>
        <v>30745</v>
      </c>
      <c r="E82" s="4">
        <f t="shared" si="4"/>
        <v>-15055</v>
      </c>
      <c r="F82" s="5">
        <f t="shared" si="5"/>
        <v>2.9190567240280432</v>
      </c>
    </row>
  </sheetData>
  <mergeCells count="1">
    <mergeCell ref="A1:F2"/>
  </mergeCells>
  <printOptions horizontalCentered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1"/>
  <sheetViews>
    <sheetView zoomScaleNormal="100" workbookViewId="0">
      <selection activeCell="G17" sqref="G17"/>
    </sheetView>
  </sheetViews>
  <sheetFormatPr defaultRowHeight="15" x14ac:dyDescent="0.25"/>
  <cols>
    <col min="1" max="1" width="34.710937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7" x14ac:dyDescent="0.25">
      <c r="A1" s="14" t="str">
        <f>Total!A1</f>
        <v>Non DAT and DAT Arrest Analysis 4Q 2025</v>
      </c>
      <c r="B1" s="14"/>
      <c r="C1" s="14"/>
      <c r="D1" s="14"/>
      <c r="E1" s="14"/>
      <c r="F1" s="14"/>
      <c r="G1" s="1"/>
    </row>
    <row r="2" spans="1:7" x14ac:dyDescent="0.25">
      <c r="A2" s="15"/>
      <c r="B2" s="15"/>
      <c r="C2" s="15"/>
      <c r="D2" s="15"/>
      <c r="E2" s="15"/>
      <c r="F2" s="15"/>
      <c r="G2" s="1"/>
    </row>
    <row r="3" spans="1:7" x14ac:dyDescent="0.25">
      <c r="A3" s="3" t="s">
        <v>18</v>
      </c>
      <c r="B3" s="6" t="s">
        <v>0</v>
      </c>
      <c r="C3" s="6" t="s">
        <v>10</v>
      </c>
      <c r="D3" s="6" t="s">
        <v>23</v>
      </c>
      <c r="E3" s="6" t="s">
        <v>21</v>
      </c>
      <c r="F3" s="6" t="s">
        <v>22</v>
      </c>
    </row>
    <row r="4" spans="1:7" x14ac:dyDescent="0.25">
      <c r="A4" s="3" t="s">
        <v>31</v>
      </c>
      <c r="B4" s="7">
        <v>93</v>
      </c>
      <c r="C4" s="7">
        <v>38</v>
      </c>
      <c r="D4" s="7">
        <f>SUM(B4:C4)</f>
        <v>131</v>
      </c>
      <c r="E4" s="7">
        <f>C4-B4</f>
        <v>-55</v>
      </c>
      <c r="F4" s="8">
        <f>B4/C4</f>
        <v>2.4473684210526314</v>
      </c>
    </row>
    <row r="5" spans="1:7" x14ac:dyDescent="0.25">
      <c r="A5" s="3" t="s">
        <v>32</v>
      </c>
      <c r="B5" s="7">
        <v>1051</v>
      </c>
      <c r="C5" s="7">
        <v>553</v>
      </c>
      <c r="D5" s="7">
        <f t="shared" ref="D5:D11" si="0">SUM(B5:C5)</f>
        <v>1604</v>
      </c>
      <c r="E5" s="7">
        <f t="shared" ref="E5:E11" si="1">C5-B5</f>
        <v>-498</v>
      </c>
      <c r="F5" s="8">
        <f t="shared" ref="F5:F11" si="2">B5/C5</f>
        <v>1.9005424954792043</v>
      </c>
    </row>
    <row r="6" spans="1:7" x14ac:dyDescent="0.25">
      <c r="A6" s="3" t="s">
        <v>11</v>
      </c>
      <c r="B6" s="7">
        <v>11447</v>
      </c>
      <c r="C6" s="7">
        <v>3243</v>
      </c>
      <c r="D6" s="7">
        <f t="shared" si="0"/>
        <v>14690</v>
      </c>
      <c r="E6" s="7">
        <f t="shared" si="1"/>
        <v>-8204</v>
      </c>
      <c r="F6" s="8">
        <f t="shared" si="2"/>
        <v>3.5297563983965463</v>
      </c>
    </row>
    <row r="7" spans="1:7" x14ac:dyDescent="0.25">
      <c r="A7" s="3" t="s">
        <v>33</v>
      </c>
      <c r="B7" s="7">
        <v>2136</v>
      </c>
      <c r="C7" s="7">
        <v>876</v>
      </c>
      <c r="D7" s="7">
        <f t="shared" si="0"/>
        <v>3012</v>
      </c>
      <c r="E7" s="7">
        <v>-3992</v>
      </c>
      <c r="F7" s="8">
        <f t="shared" si="2"/>
        <v>2.4383561643835616</v>
      </c>
    </row>
    <row r="8" spans="1:7" x14ac:dyDescent="0.25">
      <c r="A8" s="3" t="s">
        <v>12</v>
      </c>
      <c r="B8" s="7">
        <v>59</v>
      </c>
      <c r="C8" s="7">
        <v>44</v>
      </c>
      <c r="D8" s="7">
        <f t="shared" si="0"/>
        <v>103</v>
      </c>
      <c r="E8" s="7">
        <f t="shared" si="1"/>
        <v>-15</v>
      </c>
      <c r="F8" s="8">
        <f t="shared" si="2"/>
        <v>1.3409090909090908</v>
      </c>
    </row>
    <row r="9" spans="1:7" x14ac:dyDescent="0.25">
      <c r="A9" s="3" t="s">
        <v>13</v>
      </c>
      <c r="B9" s="7">
        <v>2571</v>
      </c>
      <c r="C9" s="7">
        <v>959</v>
      </c>
      <c r="D9" s="7">
        <f t="shared" si="0"/>
        <v>3530</v>
      </c>
      <c r="E9" s="7">
        <f t="shared" si="1"/>
        <v>-1612</v>
      </c>
      <c r="F9" s="8">
        <f t="shared" si="2"/>
        <v>2.6809176225234621</v>
      </c>
    </row>
    <row r="10" spans="1:7" x14ac:dyDescent="0.25">
      <c r="A10" s="3" t="s">
        <v>34</v>
      </c>
      <c r="B10" s="7">
        <v>5543</v>
      </c>
      <c r="C10" s="7">
        <v>2132</v>
      </c>
      <c r="D10" s="7">
        <f t="shared" si="0"/>
        <v>7675</v>
      </c>
      <c r="E10" s="7">
        <f t="shared" ref="E10" si="3">C10-B10</f>
        <v>-3411</v>
      </c>
      <c r="F10" s="8">
        <f t="shared" ref="F10" si="4">B10/C10</f>
        <v>2.5999061913696062</v>
      </c>
    </row>
    <row r="11" spans="1:7" x14ac:dyDescent="0.25">
      <c r="A11" s="3" t="s">
        <v>8</v>
      </c>
      <c r="B11" s="6">
        <v>22900</v>
      </c>
      <c r="C11" s="6">
        <v>7845</v>
      </c>
      <c r="D11" s="6">
        <f t="shared" si="0"/>
        <v>30745</v>
      </c>
      <c r="E11" s="6">
        <f t="shared" si="1"/>
        <v>-15055</v>
      </c>
      <c r="F11" s="8">
        <f t="shared" si="2"/>
        <v>2.9190567240280432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abSelected="1" zoomScaleNormal="100" workbookViewId="0">
      <selection activeCell="E18" sqref="E18"/>
    </sheetView>
  </sheetViews>
  <sheetFormatPr defaultRowHeight="15" x14ac:dyDescent="0.25"/>
  <cols>
    <col min="1" max="1" width="11.14062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9.28515625" bestFit="1" customWidth="1"/>
  </cols>
  <sheetData>
    <row r="1" spans="1:6" x14ac:dyDescent="0.25">
      <c r="A1" s="14" t="str">
        <f>Total!A1</f>
        <v>Non DAT and DAT Arrest Analysis 4Q 2025</v>
      </c>
      <c r="B1" s="14"/>
      <c r="C1" s="14"/>
      <c r="D1" s="14"/>
      <c r="E1" s="14"/>
      <c r="F1" s="14"/>
    </row>
    <row r="2" spans="1:6" x14ac:dyDescent="0.25">
      <c r="A2" s="15"/>
      <c r="B2" s="15"/>
      <c r="C2" s="15"/>
      <c r="D2" s="15"/>
      <c r="E2" s="15"/>
      <c r="F2" s="15"/>
    </row>
    <row r="3" spans="1:6" x14ac:dyDescent="0.25">
      <c r="A3" s="3" t="s">
        <v>19</v>
      </c>
      <c r="B3" s="6" t="s">
        <v>0</v>
      </c>
      <c r="C3" s="6" t="s">
        <v>10</v>
      </c>
      <c r="D3" s="6" t="s">
        <v>23</v>
      </c>
      <c r="E3" s="6" t="s">
        <v>21</v>
      </c>
      <c r="F3" s="6" t="s">
        <v>22</v>
      </c>
    </row>
    <row r="4" spans="1:6" x14ac:dyDescent="0.25">
      <c r="A4" s="3" t="s">
        <v>14</v>
      </c>
      <c r="B4" s="7">
        <v>4726</v>
      </c>
      <c r="C4" s="7">
        <v>1766</v>
      </c>
      <c r="D4" s="7">
        <f>SUM(B4:C4)</f>
        <v>6492</v>
      </c>
      <c r="E4" s="7">
        <f>C4-B4</f>
        <v>-2960</v>
      </c>
      <c r="F4" s="8">
        <f>B4/C4</f>
        <v>2.6761041902604759</v>
      </c>
    </row>
    <row r="5" spans="1:6" x14ac:dyDescent="0.25">
      <c r="A5" s="3" t="s">
        <v>15</v>
      </c>
      <c r="B5" s="7">
        <v>18174</v>
      </c>
      <c r="C5" s="7">
        <v>6079</v>
      </c>
      <c r="D5" s="7">
        <f t="shared" ref="D5:D6" si="0">SUM(B5:C5)</f>
        <v>24253</v>
      </c>
      <c r="E5" s="7">
        <f t="shared" ref="E5:E6" si="1">C5-B5</f>
        <v>-12095</v>
      </c>
      <c r="F5" s="8">
        <f t="shared" ref="F5:F6" si="2">B5/C5</f>
        <v>2.98963645336404</v>
      </c>
    </row>
    <row r="6" spans="1:6" x14ac:dyDescent="0.25">
      <c r="A6" s="3" t="s">
        <v>8</v>
      </c>
      <c r="B6" s="6">
        <v>22900</v>
      </c>
      <c r="C6" s="6">
        <v>7845</v>
      </c>
      <c r="D6" s="6">
        <f t="shared" si="0"/>
        <v>30745</v>
      </c>
      <c r="E6" s="6">
        <f t="shared" si="1"/>
        <v>-15055</v>
      </c>
      <c r="F6" s="8">
        <f t="shared" si="2"/>
        <v>2.9190567240280432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2"/>
  <sheetViews>
    <sheetView zoomScaleNormal="100" workbookViewId="0">
      <selection activeCell="M11" sqref="M11"/>
    </sheetView>
  </sheetViews>
  <sheetFormatPr defaultRowHeight="15" x14ac:dyDescent="0.2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10" x14ac:dyDescent="0.25">
      <c r="A1" s="14" t="str">
        <f>Total!A1</f>
        <v>Non DAT and DAT Arrest Analysis 4Q 2025</v>
      </c>
      <c r="B1" s="14"/>
      <c r="C1" s="14"/>
      <c r="D1" s="14"/>
      <c r="E1" s="14"/>
      <c r="F1" s="14"/>
    </row>
    <row r="2" spans="1:10" x14ac:dyDescent="0.25">
      <c r="A2" s="14"/>
      <c r="B2" s="14"/>
      <c r="C2" s="14"/>
      <c r="D2" s="14"/>
      <c r="E2" s="14"/>
      <c r="F2" s="14"/>
    </row>
    <row r="3" spans="1:10" x14ac:dyDescent="0.25">
      <c r="A3" s="3" t="s">
        <v>20</v>
      </c>
      <c r="B3" s="6" t="s">
        <v>0</v>
      </c>
      <c r="C3" s="6" t="s">
        <v>10</v>
      </c>
      <c r="D3" s="6" t="s">
        <v>23</v>
      </c>
      <c r="E3" s="6" t="s">
        <v>21</v>
      </c>
      <c r="F3" s="6" t="s">
        <v>22</v>
      </c>
    </row>
    <row r="4" spans="1:10" x14ac:dyDescent="0.25">
      <c r="A4" s="3" t="s">
        <v>24</v>
      </c>
      <c r="B4" s="7">
        <v>0</v>
      </c>
      <c r="C4" s="7">
        <v>0</v>
      </c>
      <c r="D4" s="7">
        <f>SUM(B4:C4)</f>
        <v>0</v>
      </c>
      <c r="E4" s="7">
        <f>C4-B4</f>
        <v>0</v>
      </c>
      <c r="F4" s="8" t="str">
        <f>IF(C4=0,"**.*",(B4/C4))</f>
        <v>**.*</v>
      </c>
    </row>
    <row r="5" spans="1:10" x14ac:dyDescent="0.25">
      <c r="A5" s="3" t="s">
        <v>25</v>
      </c>
      <c r="B5" s="7">
        <v>576</v>
      </c>
      <c r="C5" s="7">
        <v>0</v>
      </c>
      <c r="D5" s="7">
        <f t="shared" ref="D5:D10" si="0">SUM(B5:C5)</f>
        <v>576</v>
      </c>
      <c r="E5" s="7">
        <f t="shared" ref="E5:E10" si="1">C5-B5</f>
        <v>-576</v>
      </c>
      <c r="F5" s="8" t="str">
        <f t="shared" ref="F5:F10" si="2">IF(C5=0,"**.*",(B5/C5))</f>
        <v>**.*</v>
      </c>
    </row>
    <row r="6" spans="1:10" x14ac:dyDescent="0.25">
      <c r="A6" s="3" t="s">
        <v>26</v>
      </c>
      <c r="B6" s="7">
        <v>2702</v>
      </c>
      <c r="C6" s="7">
        <v>1442</v>
      </c>
      <c r="D6" s="7">
        <f t="shared" si="0"/>
        <v>4144</v>
      </c>
      <c r="E6" s="7">
        <f t="shared" si="1"/>
        <v>-1260</v>
      </c>
      <c r="F6" s="8">
        <f t="shared" si="2"/>
        <v>1.8737864077669903</v>
      </c>
    </row>
    <row r="7" spans="1:10" x14ac:dyDescent="0.25">
      <c r="A7" s="3" t="s">
        <v>27</v>
      </c>
      <c r="B7" s="7">
        <v>11340</v>
      </c>
      <c r="C7" s="7">
        <v>3868</v>
      </c>
      <c r="D7" s="7">
        <f t="shared" si="0"/>
        <v>15208</v>
      </c>
      <c r="E7" s="7">
        <f t="shared" si="1"/>
        <v>-7472</v>
      </c>
      <c r="F7" s="8">
        <f t="shared" si="2"/>
        <v>2.9317476732161323</v>
      </c>
    </row>
    <row r="8" spans="1:10" x14ac:dyDescent="0.25">
      <c r="A8" s="3" t="s">
        <v>28</v>
      </c>
      <c r="B8" s="7">
        <v>6899</v>
      </c>
      <c r="C8" s="7">
        <v>2006</v>
      </c>
      <c r="D8" s="7">
        <f t="shared" si="0"/>
        <v>8905</v>
      </c>
      <c r="E8" s="7">
        <f t="shared" si="1"/>
        <v>-4893</v>
      </c>
      <c r="F8" s="8">
        <f t="shared" si="2"/>
        <v>3.4391824526420738</v>
      </c>
    </row>
    <row r="9" spans="1:10" x14ac:dyDescent="0.25">
      <c r="A9" s="3" t="s">
        <v>29</v>
      </c>
      <c r="B9" s="7">
        <v>1383</v>
      </c>
      <c r="C9" s="7">
        <v>529</v>
      </c>
      <c r="D9" s="7">
        <f t="shared" si="0"/>
        <v>1912</v>
      </c>
      <c r="E9" s="7">
        <f t="shared" si="1"/>
        <v>-854</v>
      </c>
      <c r="F9" s="8">
        <f t="shared" si="2"/>
        <v>2.6143667296786388</v>
      </c>
    </row>
    <row r="10" spans="1:10" x14ac:dyDescent="0.25">
      <c r="A10" s="3" t="s">
        <v>8</v>
      </c>
      <c r="B10" s="6">
        <v>22900</v>
      </c>
      <c r="C10" s="6">
        <v>7845</v>
      </c>
      <c r="D10" s="6">
        <f t="shared" si="0"/>
        <v>30745</v>
      </c>
      <c r="E10" s="6">
        <f t="shared" si="1"/>
        <v>-15055</v>
      </c>
      <c r="F10" s="8">
        <f t="shared" si="2"/>
        <v>2.9190567240280432</v>
      </c>
      <c r="J10" s="12"/>
    </row>
    <row r="11" spans="1:10" x14ac:dyDescent="0.25">
      <c r="J11" s="12"/>
    </row>
    <row r="12" spans="1:10" x14ac:dyDescent="0.25">
      <c r="J12" s="12"/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</vt:lpstr>
      <vt:lpstr>Boro</vt:lpstr>
      <vt:lpstr>PCT</vt:lpstr>
      <vt:lpstr>Race</vt:lpstr>
      <vt:lpstr>Sex</vt:lpstr>
      <vt:lpstr>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2026-01-16T20:23:47Z</cp:lastPrinted>
  <dcterms:created xsi:type="dcterms:W3CDTF">2016-07-22T11:47:05Z</dcterms:created>
  <dcterms:modified xsi:type="dcterms:W3CDTF">2026-01-28T00:50:33Z</dcterms:modified>
</cp:coreProperties>
</file>