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DAT Arrests\2024\"/>
    </mc:Choice>
  </mc:AlternateContent>
  <xr:revisionPtr revIDLastSave="0" documentId="13_ncr:1_{68F923CD-52A4-44B1-8358-0D0E12B38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4" l="1"/>
  <c r="E77" i="4"/>
  <c r="F77" i="4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C18" i="2"/>
  <c r="E18" i="2" s="1"/>
  <c r="D18" i="2"/>
  <c r="E5" i="5"/>
  <c r="E6" i="5"/>
  <c r="E7" i="5"/>
  <c r="E8" i="5"/>
  <c r="E9" i="5"/>
  <c r="E10" i="5"/>
  <c r="D7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8" i="4"/>
  <c r="D79" i="4"/>
  <c r="D80" i="4"/>
  <c r="D81" i="4"/>
  <c r="D4" i="4"/>
  <c r="F17" i="2"/>
  <c r="G17" i="2"/>
  <c r="F13" i="2"/>
  <c r="G13" i="2"/>
  <c r="F14" i="2"/>
  <c r="G14" i="2"/>
  <c r="F15" i="2"/>
  <c r="G15" i="2"/>
  <c r="F16" i="2"/>
  <c r="G16" i="2"/>
  <c r="D9" i="3" l="1"/>
  <c r="D8" i="3"/>
  <c r="D7" i="3"/>
  <c r="D6" i="3"/>
  <c r="D5" i="3"/>
  <c r="D4" i="3"/>
  <c r="F12" i="2"/>
  <c r="G12" i="2"/>
  <c r="F11" i="2" l="1"/>
  <c r="G11" i="2"/>
  <c r="F10" i="2" l="1"/>
  <c r="G10" i="2"/>
  <c r="F9" i="2" l="1"/>
  <c r="G9" i="2"/>
  <c r="G4" i="2" l="1"/>
  <c r="D10" i="5" l="1"/>
  <c r="F10" i="5"/>
  <c r="A1" i="7" l="1"/>
  <c r="A1" i="6"/>
  <c r="A1" i="5"/>
  <c r="A1" i="4"/>
  <c r="A1" i="3"/>
  <c r="G18" i="2" l="1"/>
  <c r="F18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6" i="6"/>
  <c r="D4" i="6"/>
  <c r="D5" i="5"/>
  <c r="D6" i="5"/>
  <c r="D8" i="5"/>
  <c r="D9" i="5"/>
  <c r="D11" i="5"/>
  <c r="D4" i="5"/>
  <c r="D82" i="4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8" i="4"/>
  <c r="F79" i="4"/>
  <c r="F80" i="4"/>
  <c r="F81" i="4"/>
  <c r="F82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8" i="4"/>
  <c r="E79" i="4"/>
  <c r="E80" i="4"/>
  <c r="E81" i="4"/>
  <c r="E82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<sst xmlns="http://schemas.openxmlformats.org/spreadsheetml/2006/main" count="94" uniqueCount="68">
  <si>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</si>
  <si>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</si>
  <si>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</si>
  <si>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</si>
  <si>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</si>
  <si>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</si>
  <si>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</si>
  <si>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</si>
  <si>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</si>
  <si>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</si>
  <si>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</si>
  <si>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</si>
  <si>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</si>
  <si>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</si>
  <si>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</si>
  <si>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</si>
  <si>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</si>
  <si>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</si>
  <si>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</si>
  <si>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</si>
  <si>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</si>
  <si>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</si>
  <si>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</si>
  <si>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</si>
  <si>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</si>
  <si>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</si>
  <si>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</si>
  <si>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</si>
  <si>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</si>
  <si>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</si>
  <si>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</si>
  <si>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</si>
  <si>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</si>
  <si>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</si>
  <si>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</si>
  <si>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</si>
  <si>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</si>
  <si>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</si>
  <si>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</si>
  <si>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</si>
  <si>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</si>
  <si>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</si>
  <si>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</si>
  <si>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</si>
  <si>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</si>
  <si>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</si>
  <si>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</si>
  <si>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</si>
  <si>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</si>
  <si>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</si>
  <si>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</si>
  <si>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ASLT 3-W/INT CAUSE PHYS INJURY</t>
  </si>
  <si>
    <t>PL 1651503</t>
  </si>
  <si>
    <t>INTENT/FRAUD OBT TRANS W/O PAY</t>
  </si>
  <si>
    <t>VTL05110MU</t>
  </si>
  <si>
    <t>PL 2650101</t>
  </si>
  <si>
    <t>CRIM POSS WEAP-4TH:FIREARM/WEP</t>
  </si>
  <si>
    <t>PL 2053000</t>
  </si>
  <si>
    <t>PETIT LARCENY</t>
  </si>
  <si>
    <t>AGGRAVATED UNLIC OPER MV-3RD</t>
  </si>
  <si>
    <t>CRIM POSS CONTRL SUBST-7TH</t>
  </si>
  <si>
    <t>MENACING-2ND:WEAPON</t>
  </si>
  <si>
    <t>AGGRAVATED UNLIC OPER/MV-2ND</t>
  </si>
  <si>
    <t>CRIM OBSTRUCTION BREATHING</t>
  </si>
  <si>
    <t>RESISTING ARREST</t>
  </si>
  <si>
    <t>VTL051101A</t>
  </si>
  <si>
    <t>AGGRAVATED UNLIC OPER VEH-3RD</t>
  </si>
  <si>
    <t>Non DAT and DAT Arrest Analysis 4Q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</si>
</sst>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J10" sqref="J10"/>
    </sheetView>
  </sheetViews>
  <sheetFormatPr defaultRowHeight="15" x14ac:dyDescent="0.25"/>
  <cols>
    <col min="1" max="1" width="33.28515625" bestFit="1" customWidth="1"/>
    <col min="2" max="2" width="36.710937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3" t="s">
        <v>67</v>
      </c>
      <c r="B1" s="13"/>
      <c r="C1" s="13"/>
      <c r="D1" s="13"/>
      <c r="E1" s="13"/>
      <c r="F1" s="13"/>
      <c r="G1" s="13"/>
      <c r="H1" s="1"/>
    </row>
    <row r="2" spans="1:14" x14ac:dyDescent="0.25">
      <c r="A2" s="13"/>
      <c r="B2" s="13"/>
      <c r="C2" s="13"/>
      <c r="D2" s="13"/>
      <c r="E2" s="13"/>
      <c r="F2" s="13"/>
      <c r="G2" s="13"/>
      <c r="H2" s="1"/>
    </row>
    <row r="3" spans="1:14" x14ac:dyDescent="0.25">
      <c r="A3" s="3" t="s">
        <v>36</v>
      </c>
      <c r="B3" s="3" t="s">
        <v>37</v>
      </c>
      <c r="C3" s="6" t="s">
        <v>2</v>
      </c>
      <c r="D3" s="6" t="s">
        <v>1</v>
      </c>
      <c r="E3" s="6" t="s">
        <v>23</v>
      </c>
      <c r="F3" s="6" t="s">
        <v>21</v>
      </c>
      <c r="G3" s="6" t="s">
        <v>22</v>
      </c>
    </row>
    <row r="4" spans="1:14" x14ac:dyDescent="0.25">
      <c r="A4" s="3" t="s">
        <v>38</v>
      </c>
      <c r="B4" s="3" t="s">
        <v>58</v>
      </c>
      <c r="C4" s="7">
        <v>4893</v>
      </c>
      <c r="D4" s="7">
        <v>2309</v>
      </c>
      <c r="E4" s="7">
        <f>SUM(C4:D4)</f>
        <v>7202</v>
      </c>
      <c r="F4" s="7">
        <f>D4-C4</f>
        <v>-2584</v>
      </c>
      <c r="G4" s="8">
        <f>IF(D4=0,"**.*",(C4/D4))</f>
        <v>2.1190991771329579</v>
      </c>
    </row>
    <row r="5" spans="1:14" x14ac:dyDescent="0.25">
      <c r="A5" s="3" t="s">
        <v>39</v>
      </c>
      <c r="B5" s="3" t="s">
        <v>51</v>
      </c>
      <c r="C5" s="7">
        <v>5605</v>
      </c>
      <c r="D5" s="7">
        <v>1208</v>
      </c>
      <c r="E5" s="7">
        <f t="shared" ref="E5:E18" si="0">SUM(C5:D5)</f>
        <v>6813</v>
      </c>
      <c r="F5" s="7">
        <f t="shared" ref="F5:F18" si="1">D5-C5</f>
        <v>-4397</v>
      </c>
      <c r="G5" s="8">
        <f>IF(D5=0,"**.*",(C5/D5))</f>
        <v>4.6399006622516552</v>
      </c>
    </row>
    <row r="6" spans="1:14" x14ac:dyDescent="0.25">
      <c r="A6" s="3" t="s">
        <v>52</v>
      </c>
      <c r="B6" s="3" t="s">
        <v>53</v>
      </c>
      <c r="C6" s="7">
        <v>2429</v>
      </c>
      <c r="D6" s="7">
        <v>1368</v>
      </c>
      <c r="E6" s="7">
        <f t="shared" si="0"/>
        <v>3797</v>
      </c>
      <c r="F6" s="7">
        <f t="shared" si="1"/>
        <v>-1061</v>
      </c>
      <c r="G6" s="8">
        <f t="shared" ref="G6:G18" si="2">IF(D6=0,"**.*",(C6/D6))</f>
        <v>1.7755847953216375</v>
      </c>
    </row>
    <row r="7" spans="1:14" x14ac:dyDescent="0.25">
      <c r="A7" s="3" t="s">
        <v>44</v>
      </c>
      <c r="B7" s="3" t="s">
        <v>59</v>
      </c>
      <c r="C7" s="7">
        <v>472</v>
      </c>
      <c r="D7" s="7">
        <v>1830</v>
      </c>
      <c r="E7" s="7">
        <f t="shared" si="0"/>
        <v>2302</v>
      </c>
      <c r="F7" s="7">
        <f t="shared" si="1"/>
        <v>1358</v>
      </c>
      <c r="G7" s="8">
        <f t="shared" si="2"/>
        <v>0.25792349726775954</v>
      </c>
    </row>
    <row r="8" spans="1:14" x14ac:dyDescent="0.25">
      <c r="A8" s="3" t="s">
        <v>40</v>
      </c>
      <c r="B8" s="3" t="s">
        <v>60</v>
      </c>
      <c r="C8" s="7">
        <v>1198</v>
      </c>
      <c r="D8" s="7">
        <v>859</v>
      </c>
      <c r="E8" s="7">
        <f t="shared" si="0"/>
        <v>2057</v>
      </c>
      <c r="F8" s="7">
        <f t="shared" si="1"/>
        <v>-339</v>
      </c>
      <c r="G8" s="8">
        <f t="shared" si="2"/>
        <v>1.3946449359720605</v>
      </c>
    </row>
    <row r="9" spans="1:14" x14ac:dyDescent="0.25">
      <c r="A9" s="3" t="s">
        <v>43</v>
      </c>
      <c r="B9" s="3" t="s">
        <v>61</v>
      </c>
      <c r="C9" s="7">
        <v>1266</v>
      </c>
      <c r="D9" s="7">
        <v>7</v>
      </c>
      <c r="E9" s="7">
        <f t="shared" si="0"/>
        <v>1273</v>
      </c>
      <c r="F9" s="7">
        <f t="shared" ref="F9" si="3">D9-C9</f>
        <v>-1259</v>
      </c>
      <c r="G9" s="8">
        <f t="shared" ref="G9" si="4">IF(D9=0,"**.*",(C9/D9))</f>
        <v>180.85714285714286</v>
      </c>
      <c r="N9" s="12"/>
    </row>
    <row r="10" spans="1:14" x14ac:dyDescent="0.25">
      <c r="A10" s="3" t="s">
        <v>41</v>
      </c>
      <c r="B10" s="3" t="s">
        <v>42</v>
      </c>
      <c r="C10" s="7">
        <v>716</v>
      </c>
      <c r="D10" s="7">
        <v>159</v>
      </c>
      <c r="E10" s="7">
        <f t="shared" si="0"/>
        <v>875</v>
      </c>
      <c r="F10" s="7">
        <f t="shared" ref="F10" si="5">D10-C10</f>
        <v>-557</v>
      </c>
      <c r="G10" s="8">
        <f t="shared" ref="G10" si="6">IF(D10=0,"**.*",(C10/D10))</f>
        <v>4.5031446540880502</v>
      </c>
      <c r="N10" s="12"/>
    </row>
    <row r="11" spans="1:14" x14ac:dyDescent="0.25">
      <c r="A11" s="3" t="s">
        <v>49</v>
      </c>
      <c r="B11" s="3" t="s">
        <v>50</v>
      </c>
      <c r="C11" s="7">
        <v>856</v>
      </c>
      <c r="D11" s="7">
        <v>18</v>
      </c>
      <c r="E11" s="7">
        <f t="shared" si="0"/>
        <v>874</v>
      </c>
      <c r="F11" s="7">
        <f t="shared" ref="F11" si="7">D11-C11</f>
        <v>-838</v>
      </c>
      <c r="G11" s="8">
        <f t="shared" ref="G11" si="8">IF(D11=0,"**.*",(C11/D11))</f>
        <v>47.555555555555557</v>
      </c>
      <c r="N11" s="12"/>
    </row>
    <row r="12" spans="1:14" x14ac:dyDescent="0.25">
      <c r="A12" s="3" t="s">
        <v>54</v>
      </c>
      <c r="B12" s="3" t="s">
        <v>62</v>
      </c>
      <c r="C12" s="7">
        <v>212</v>
      </c>
      <c r="D12" s="7">
        <v>565</v>
      </c>
      <c r="E12" s="7">
        <f t="shared" si="0"/>
        <v>777</v>
      </c>
      <c r="F12" s="7">
        <f t="shared" ref="F12" si="9">D12-C12</f>
        <v>353</v>
      </c>
      <c r="G12" s="8">
        <f t="shared" ref="G12" si="10">IF(D12=0,"**.*",(C12/D12))</f>
        <v>0.37522123893805309</v>
      </c>
      <c r="N12" s="12"/>
    </row>
    <row r="13" spans="1:14" x14ac:dyDescent="0.25">
      <c r="A13" s="3" t="s">
        <v>47</v>
      </c>
      <c r="B13" s="3" t="s">
        <v>63</v>
      </c>
      <c r="C13" s="7">
        <v>739</v>
      </c>
      <c r="D13" s="7">
        <v>15</v>
      </c>
      <c r="E13" s="7">
        <f t="shared" si="0"/>
        <v>754</v>
      </c>
      <c r="F13" s="7">
        <f t="shared" ref="F13:F16" si="11">D13-C13</f>
        <v>-724</v>
      </c>
      <c r="G13" s="8">
        <f t="shared" ref="G13:G16" si="12">IF(D13=0,"**.*",(C13/D13))</f>
        <v>49.266666666666666</v>
      </c>
      <c r="N13" s="12"/>
    </row>
    <row r="14" spans="1:14" x14ac:dyDescent="0.25">
      <c r="A14" s="3" t="s">
        <v>45</v>
      </c>
      <c r="B14" s="3" t="s">
        <v>46</v>
      </c>
      <c r="C14" s="7">
        <v>65</v>
      </c>
      <c r="D14" s="7">
        <v>677</v>
      </c>
      <c r="E14" s="7">
        <f t="shared" si="0"/>
        <v>742</v>
      </c>
      <c r="F14" s="7">
        <f t="shared" si="11"/>
        <v>612</v>
      </c>
      <c r="G14" s="8">
        <f t="shared" si="12"/>
        <v>9.6011816838995567E-2</v>
      </c>
      <c r="N14" s="12"/>
    </row>
    <row r="15" spans="1:14" x14ac:dyDescent="0.25">
      <c r="A15" s="3" t="s">
        <v>55</v>
      </c>
      <c r="B15" s="3" t="s">
        <v>56</v>
      </c>
      <c r="C15" s="7">
        <v>274</v>
      </c>
      <c r="D15" s="7">
        <v>381</v>
      </c>
      <c r="E15" s="7">
        <f t="shared" si="0"/>
        <v>655</v>
      </c>
      <c r="F15" s="7">
        <f t="shared" si="11"/>
        <v>107</v>
      </c>
      <c r="G15" s="8">
        <f t="shared" si="12"/>
        <v>0.71916010498687666</v>
      </c>
      <c r="N15" s="12"/>
    </row>
    <row r="16" spans="1:14" x14ac:dyDescent="0.25">
      <c r="A16" s="3" t="s">
        <v>57</v>
      </c>
      <c r="B16" s="3" t="s">
        <v>64</v>
      </c>
      <c r="C16" s="7">
        <v>507</v>
      </c>
      <c r="D16" s="7">
        <v>37</v>
      </c>
      <c r="E16" s="7">
        <f t="shared" si="0"/>
        <v>544</v>
      </c>
      <c r="F16" s="7">
        <f t="shared" si="11"/>
        <v>-470</v>
      </c>
      <c r="G16" s="8">
        <f t="shared" si="12"/>
        <v>13.702702702702704</v>
      </c>
      <c r="N16" s="12"/>
    </row>
    <row r="17" spans="1:14" x14ac:dyDescent="0.25">
      <c r="A17" s="3" t="s">
        <v>65</v>
      </c>
      <c r="B17" s="3" t="s">
        <v>66</v>
      </c>
      <c r="C17" s="7">
        <v>101</v>
      </c>
      <c r="D17" s="7">
        <v>419</v>
      </c>
      <c r="E17" s="7">
        <f t="shared" si="0"/>
        <v>520</v>
      </c>
      <c r="F17" s="7">
        <f t="shared" ref="F17" si="13">D17-C17</f>
        <v>318</v>
      </c>
      <c r="G17" s="8">
        <f t="shared" ref="G17" si="14">IF(D17=0,"**.*",(C17/D17))</f>
        <v>0.24105011933174225</v>
      </c>
      <c r="N17" s="12"/>
    </row>
    <row r="18" spans="1:14" x14ac:dyDescent="0.25">
      <c r="A18" s="3" t="s">
        <v>48</v>
      </c>
      <c r="B18" s="3"/>
      <c r="C18" s="4">
        <f>SUM(C4:C17)</f>
        <v>19333</v>
      </c>
      <c r="D18" s="4">
        <f>SUM(D4:D17)</f>
        <v>9852</v>
      </c>
      <c r="E18" s="4">
        <f t="shared" si="0"/>
        <v>29185</v>
      </c>
      <c r="F18" s="6">
        <f t="shared" si="1"/>
        <v>-9481</v>
      </c>
      <c r="G18" s="8">
        <f t="shared" si="2"/>
        <v>1.962342671538774</v>
      </c>
      <c r="L18" s="12"/>
    </row>
    <row r="19" spans="1:14" x14ac:dyDescent="0.25">
      <c r="L19" s="12"/>
    </row>
    <row r="20" spans="1:14" x14ac:dyDescent="0.25">
      <c r="A20" s="10" t="s">
        <v>30</v>
      </c>
      <c r="B20" s="10"/>
      <c r="D20" s="11"/>
      <c r="G20" s="12"/>
      <c r="L20" s="12"/>
    </row>
    <row r="21" spans="1:14" x14ac:dyDescent="0.25">
      <c r="A21" s="10" t="s">
        <v>31</v>
      </c>
      <c r="B21" s="10"/>
      <c r="G21" s="12"/>
    </row>
    <row r="22" spans="1:14" x14ac:dyDescent="0.25">
      <c r="G22" s="12"/>
    </row>
  </sheetData>
  <mergeCells count="1">
    <mergeCell ref="A1:G2"/>
  </mergeCells>
  <printOptions horizontalCentered="1"/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zoomScaleNormal="100" workbookViewId="0">
      <selection activeCell="F26" sqref="F26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3" t="str">
        <f>Total!A1</f>
        <v>Non DAT and DAT Arrest Analysis 4Q 2024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3" t="s">
        <v>17</v>
      </c>
      <c r="B3" s="6" t="s">
        <v>9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3</v>
      </c>
      <c r="B4" s="7">
        <v>4387</v>
      </c>
      <c r="C4" s="7">
        <v>2311</v>
      </c>
      <c r="D4" s="7">
        <f t="shared" ref="D4:D9" si="0">SUM(B4:C4)</f>
        <v>6698</v>
      </c>
      <c r="E4" s="7">
        <f>C4-B4</f>
        <v>-2076</v>
      </c>
      <c r="F4" s="8">
        <f>B4/C4</f>
        <v>1.8983124188662917</v>
      </c>
    </row>
    <row r="5" spans="1:6" x14ac:dyDescent="0.25">
      <c r="A5" s="3" t="s">
        <v>4</v>
      </c>
      <c r="B5" s="7">
        <v>5709</v>
      </c>
      <c r="C5" s="7">
        <v>2289</v>
      </c>
      <c r="D5" s="7">
        <f t="shared" si="0"/>
        <v>7998</v>
      </c>
      <c r="E5" s="7">
        <f t="shared" ref="E5:E9" si="1">C5-B5</f>
        <v>-3420</v>
      </c>
      <c r="F5" s="8">
        <f t="shared" ref="F5:F9" si="2">B5/C5</f>
        <v>2.4941022280471823</v>
      </c>
    </row>
    <row r="6" spans="1:6" x14ac:dyDescent="0.25">
      <c r="A6" s="3" t="s">
        <v>5</v>
      </c>
      <c r="B6" s="7">
        <v>4643</v>
      </c>
      <c r="C6" s="7">
        <v>2647</v>
      </c>
      <c r="D6" s="7">
        <f t="shared" si="0"/>
        <v>7290</v>
      </c>
      <c r="E6" s="7">
        <f t="shared" si="1"/>
        <v>-1996</v>
      </c>
      <c r="F6" s="8">
        <f t="shared" si="2"/>
        <v>1.7540612013600303</v>
      </c>
    </row>
    <row r="7" spans="1:6" x14ac:dyDescent="0.25">
      <c r="A7" s="3" t="s">
        <v>6</v>
      </c>
      <c r="B7" s="7">
        <v>3840</v>
      </c>
      <c r="C7" s="7">
        <v>2059</v>
      </c>
      <c r="D7" s="7">
        <f t="shared" si="0"/>
        <v>5899</v>
      </c>
      <c r="E7" s="7">
        <f t="shared" si="1"/>
        <v>-1781</v>
      </c>
      <c r="F7" s="8">
        <f t="shared" si="2"/>
        <v>1.8649830014570179</v>
      </c>
    </row>
    <row r="8" spans="1:6" x14ac:dyDescent="0.25">
      <c r="A8" s="3" t="s">
        <v>7</v>
      </c>
      <c r="B8" s="7">
        <v>754</v>
      </c>
      <c r="C8" s="7">
        <v>546</v>
      </c>
      <c r="D8" s="7">
        <f t="shared" si="0"/>
        <v>1300</v>
      </c>
      <c r="E8" s="7">
        <f t="shared" si="1"/>
        <v>-208</v>
      </c>
      <c r="F8" s="8">
        <f t="shared" si="2"/>
        <v>1.3809523809523809</v>
      </c>
    </row>
    <row r="9" spans="1:6" x14ac:dyDescent="0.25">
      <c r="A9" s="3" t="s">
        <v>8</v>
      </c>
      <c r="B9" s="6">
        <v>19333</v>
      </c>
      <c r="C9" s="6">
        <v>9852</v>
      </c>
      <c r="D9" s="6">
        <f t="shared" si="0"/>
        <v>29185</v>
      </c>
      <c r="E9" s="6">
        <f t="shared" si="1"/>
        <v>-9481</v>
      </c>
      <c r="F9" s="8">
        <f t="shared" si="2"/>
        <v>1.962342671538774</v>
      </c>
    </row>
  </sheetData>
  <sortState xmlns:xlrd2="http://schemas.microsoft.com/office/spreadsheetml/2017/richdata2"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2"/>
  <sheetViews>
    <sheetView topLeftCell="A49" zoomScaleNormal="100" workbookViewId="0">
      <selection activeCell="J75" sqref="J75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tr">
        <f>Total!A1</f>
        <v>Non DAT and DAT Arrest Analysis 4Q 2024</v>
      </c>
      <c r="B1" s="13"/>
      <c r="C1" s="13"/>
      <c r="D1" s="13"/>
      <c r="E1" s="13"/>
      <c r="F1" s="13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3" t="s">
        <v>16</v>
      </c>
      <c r="B3" s="4" t="s">
        <v>0</v>
      </c>
      <c r="C3" s="4" t="s">
        <v>10</v>
      </c>
      <c r="D3" s="4" t="s">
        <v>23</v>
      </c>
      <c r="E3" s="4" t="s">
        <v>21</v>
      </c>
      <c r="F3" s="4" t="s">
        <v>22</v>
      </c>
    </row>
    <row r="4" spans="1:7" x14ac:dyDescent="0.25">
      <c r="A4" s="9">
        <v>1</v>
      </c>
      <c r="B4" s="2">
        <v>256</v>
      </c>
      <c r="C4" s="2">
        <v>216</v>
      </c>
      <c r="D4" s="2">
        <f>SUM(B4:C4)</f>
        <v>472</v>
      </c>
      <c r="E4" s="2">
        <f>C4-B4</f>
        <v>-40</v>
      </c>
      <c r="F4" s="5">
        <f>B4/C4</f>
        <v>1.1851851851851851</v>
      </c>
    </row>
    <row r="5" spans="1:7" x14ac:dyDescent="0.25">
      <c r="A5" s="9">
        <v>5</v>
      </c>
      <c r="B5" s="2">
        <v>170</v>
      </c>
      <c r="C5" s="2">
        <v>55</v>
      </c>
      <c r="D5" s="2">
        <f t="shared" ref="D5:D68" si="0">SUM(B5:C5)</f>
        <v>225</v>
      </c>
      <c r="E5" s="2">
        <f t="shared" ref="E5:E68" si="1">C5-B5</f>
        <v>-115</v>
      </c>
      <c r="F5" s="5">
        <f t="shared" ref="F5:F68" si="2">B5/C5</f>
        <v>3.0909090909090908</v>
      </c>
    </row>
    <row r="6" spans="1:7" x14ac:dyDescent="0.25">
      <c r="A6" s="9">
        <v>6</v>
      </c>
      <c r="B6" s="2">
        <v>184</v>
      </c>
      <c r="C6" s="2">
        <v>61</v>
      </c>
      <c r="D6" s="2">
        <f t="shared" si="0"/>
        <v>245</v>
      </c>
      <c r="E6" s="2">
        <f t="shared" si="1"/>
        <v>-123</v>
      </c>
      <c r="F6" s="5">
        <f t="shared" si="2"/>
        <v>3.0163934426229506</v>
      </c>
    </row>
    <row r="7" spans="1:7" x14ac:dyDescent="0.25">
      <c r="A7" s="9">
        <v>7</v>
      </c>
      <c r="B7" s="2">
        <v>218</v>
      </c>
      <c r="C7" s="2">
        <v>72</v>
      </c>
      <c r="D7" s="2">
        <f t="shared" si="0"/>
        <v>290</v>
      </c>
      <c r="E7" s="2">
        <f t="shared" si="1"/>
        <v>-146</v>
      </c>
      <c r="F7" s="5">
        <f t="shared" si="2"/>
        <v>3.0277777777777777</v>
      </c>
    </row>
    <row r="8" spans="1:7" x14ac:dyDescent="0.25">
      <c r="A8" s="9">
        <v>9</v>
      </c>
      <c r="B8" s="2">
        <v>167</v>
      </c>
      <c r="C8" s="2">
        <v>61</v>
      </c>
      <c r="D8" s="2">
        <f t="shared" si="0"/>
        <v>228</v>
      </c>
      <c r="E8" s="2">
        <f t="shared" si="1"/>
        <v>-106</v>
      </c>
      <c r="F8" s="5">
        <f t="shared" si="2"/>
        <v>2.737704918032787</v>
      </c>
    </row>
    <row r="9" spans="1:7" x14ac:dyDescent="0.25">
      <c r="A9" s="9">
        <v>10</v>
      </c>
      <c r="B9" s="2">
        <v>154</v>
      </c>
      <c r="C9" s="2">
        <v>78</v>
      </c>
      <c r="D9" s="2">
        <f t="shared" si="0"/>
        <v>232</v>
      </c>
      <c r="E9" s="2">
        <f t="shared" si="1"/>
        <v>-76</v>
      </c>
      <c r="F9" s="5">
        <f t="shared" si="2"/>
        <v>1.9743589743589745</v>
      </c>
    </row>
    <row r="10" spans="1:7" x14ac:dyDescent="0.25">
      <c r="A10" s="9">
        <v>13</v>
      </c>
      <c r="B10" s="2">
        <v>371</v>
      </c>
      <c r="C10" s="2">
        <v>142</v>
      </c>
      <c r="D10" s="2">
        <f t="shared" si="0"/>
        <v>513</v>
      </c>
      <c r="E10" s="2">
        <f t="shared" si="1"/>
        <v>-229</v>
      </c>
      <c r="F10" s="5">
        <f t="shared" si="2"/>
        <v>2.612676056338028</v>
      </c>
    </row>
    <row r="11" spans="1:7" x14ac:dyDescent="0.25">
      <c r="A11" s="9">
        <v>14</v>
      </c>
      <c r="B11" s="2">
        <v>702</v>
      </c>
      <c r="C11" s="2">
        <v>459</v>
      </c>
      <c r="D11" s="2">
        <f t="shared" si="0"/>
        <v>1161</v>
      </c>
      <c r="E11" s="2">
        <f t="shared" si="1"/>
        <v>-243</v>
      </c>
      <c r="F11" s="5">
        <f t="shared" si="2"/>
        <v>1.5294117647058822</v>
      </c>
    </row>
    <row r="12" spans="1:7" x14ac:dyDescent="0.25">
      <c r="A12" s="9">
        <v>17</v>
      </c>
      <c r="B12" s="2">
        <v>80</v>
      </c>
      <c r="C12" s="2">
        <v>66</v>
      </c>
      <c r="D12" s="2">
        <f t="shared" si="0"/>
        <v>146</v>
      </c>
      <c r="E12" s="2">
        <f t="shared" si="1"/>
        <v>-14</v>
      </c>
      <c r="F12" s="5">
        <f t="shared" si="2"/>
        <v>1.2121212121212122</v>
      </c>
    </row>
    <row r="13" spans="1:7" x14ac:dyDescent="0.25">
      <c r="A13" s="9">
        <v>18</v>
      </c>
      <c r="B13" s="2">
        <v>377</v>
      </c>
      <c r="C13" s="2">
        <v>225</v>
      </c>
      <c r="D13" s="2">
        <f t="shared" si="0"/>
        <v>602</v>
      </c>
      <c r="E13" s="2">
        <f t="shared" si="1"/>
        <v>-152</v>
      </c>
      <c r="F13" s="5">
        <f t="shared" si="2"/>
        <v>1.6755555555555555</v>
      </c>
    </row>
    <row r="14" spans="1:7" x14ac:dyDescent="0.25">
      <c r="A14" s="9">
        <v>19</v>
      </c>
      <c r="B14" s="2">
        <v>230</v>
      </c>
      <c r="C14" s="2">
        <v>117</v>
      </c>
      <c r="D14" s="2">
        <f t="shared" si="0"/>
        <v>347</v>
      </c>
      <c r="E14" s="2">
        <f t="shared" si="1"/>
        <v>-113</v>
      </c>
      <c r="F14" s="5">
        <f t="shared" si="2"/>
        <v>1.9658119658119657</v>
      </c>
    </row>
    <row r="15" spans="1:7" x14ac:dyDescent="0.25">
      <c r="A15" s="9">
        <v>20</v>
      </c>
      <c r="B15" s="2">
        <v>111</v>
      </c>
      <c r="C15" s="2">
        <v>66</v>
      </c>
      <c r="D15" s="2">
        <f t="shared" si="0"/>
        <v>177</v>
      </c>
      <c r="E15" s="2">
        <f t="shared" si="1"/>
        <v>-45</v>
      </c>
      <c r="F15" s="5">
        <f t="shared" si="2"/>
        <v>1.6818181818181819</v>
      </c>
    </row>
    <row r="16" spans="1:7" x14ac:dyDescent="0.25">
      <c r="A16" s="9">
        <v>22</v>
      </c>
      <c r="B16" s="2">
        <v>13</v>
      </c>
      <c r="C16" s="2">
        <v>17</v>
      </c>
      <c r="D16" s="2">
        <f t="shared" si="0"/>
        <v>30</v>
      </c>
      <c r="E16" s="2">
        <f t="shared" si="1"/>
        <v>4</v>
      </c>
      <c r="F16" s="5">
        <f t="shared" si="2"/>
        <v>0.76470588235294112</v>
      </c>
    </row>
    <row r="17" spans="1:6" x14ac:dyDescent="0.25">
      <c r="A17" s="9">
        <v>23</v>
      </c>
      <c r="B17" s="2">
        <v>179</v>
      </c>
      <c r="C17" s="2">
        <v>131</v>
      </c>
      <c r="D17" s="2">
        <f t="shared" si="0"/>
        <v>310</v>
      </c>
      <c r="E17" s="2">
        <f t="shared" si="1"/>
        <v>-48</v>
      </c>
      <c r="F17" s="5">
        <f t="shared" si="2"/>
        <v>1.366412213740458</v>
      </c>
    </row>
    <row r="18" spans="1:6" x14ac:dyDescent="0.25">
      <c r="A18" s="9">
        <v>24</v>
      </c>
      <c r="B18" s="2">
        <v>126</v>
      </c>
      <c r="C18" s="2">
        <v>70</v>
      </c>
      <c r="D18" s="2">
        <f t="shared" si="0"/>
        <v>196</v>
      </c>
      <c r="E18" s="2">
        <f t="shared" si="1"/>
        <v>-56</v>
      </c>
      <c r="F18" s="5">
        <f t="shared" si="2"/>
        <v>1.8</v>
      </c>
    </row>
    <row r="19" spans="1:6" x14ac:dyDescent="0.25">
      <c r="A19" s="9">
        <v>25</v>
      </c>
      <c r="B19" s="2">
        <v>194</v>
      </c>
      <c r="C19" s="2">
        <v>192</v>
      </c>
      <c r="D19" s="2">
        <f t="shared" si="0"/>
        <v>386</v>
      </c>
      <c r="E19" s="2">
        <f t="shared" si="1"/>
        <v>-2</v>
      </c>
      <c r="F19" s="5">
        <f t="shared" si="2"/>
        <v>1.0104166666666667</v>
      </c>
    </row>
    <row r="20" spans="1:6" x14ac:dyDescent="0.25">
      <c r="A20" s="9">
        <v>26</v>
      </c>
      <c r="B20" s="2">
        <v>103</v>
      </c>
      <c r="C20" s="2">
        <v>44</v>
      </c>
      <c r="D20" s="2">
        <f t="shared" si="0"/>
        <v>147</v>
      </c>
      <c r="E20" s="2">
        <f t="shared" si="1"/>
        <v>-59</v>
      </c>
      <c r="F20" s="5">
        <f t="shared" si="2"/>
        <v>2.3409090909090908</v>
      </c>
    </row>
    <row r="21" spans="1:6" x14ac:dyDescent="0.25">
      <c r="A21" s="9">
        <v>28</v>
      </c>
      <c r="B21" s="2">
        <v>248</v>
      </c>
      <c r="C21" s="2">
        <v>134</v>
      </c>
      <c r="D21" s="2">
        <f t="shared" si="0"/>
        <v>382</v>
      </c>
      <c r="E21" s="2">
        <f t="shared" si="1"/>
        <v>-114</v>
      </c>
      <c r="F21" s="5">
        <f t="shared" si="2"/>
        <v>1.8507462686567164</v>
      </c>
    </row>
    <row r="22" spans="1:6" x14ac:dyDescent="0.25">
      <c r="A22" s="9">
        <v>30</v>
      </c>
      <c r="B22" s="2">
        <v>147</v>
      </c>
      <c r="C22" s="2">
        <v>88</v>
      </c>
      <c r="D22" s="2">
        <f t="shared" si="0"/>
        <v>235</v>
      </c>
      <c r="E22" s="2">
        <f t="shared" si="1"/>
        <v>-59</v>
      </c>
      <c r="F22" s="5">
        <f t="shared" si="2"/>
        <v>1.6704545454545454</v>
      </c>
    </row>
    <row r="23" spans="1:6" x14ac:dyDescent="0.25">
      <c r="A23" s="9">
        <v>32</v>
      </c>
      <c r="B23" s="2">
        <v>231</v>
      </c>
      <c r="C23" s="2">
        <v>102</v>
      </c>
      <c r="D23" s="2">
        <f t="shared" si="0"/>
        <v>333</v>
      </c>
      <c r="E23" s="2">
        <f t="shared" si="1"/>
        <v>-129</v>
      </c>
      <c r="F23" s="5">
        <f t="shared" si="2"/>
        <v>2.2647058823529411</v>
      </c>
    </row>
    <row r="24" spans="1:6" x14ac:dyDescent="0.25">
      <c r="A24" s="9">
        <v>33</v>
      </c>
      <c r="B24" s="2">
        <v>163</v>
      </c>
      <c r="C24" s="2">
        <v>61</v>
      </c>
      <c r="D24" s="2">
        <f t="shared" si="0"/>
        <v>224</v>
      </c>
      <c r="E24" s="2">
        <f t="shared" si="1"/>
        <v>-102</v>
      </c>
      <c r="F24" s="5">
        <f t="shared" si="2"/>
        <v>2.6721311475409837</v>
      </c>
    </row>
    <row r="25" spans="1:6" x14ac:dyDescent="0.25">
      <c r="A25" s="9">
        <v>34</v>
      </c>
      <c r="B25" s="2">
        <v>219</v>
      </c>
      <c r="C25" s="2">
        <v>190</v>
      </c>
      <c r="D25" s="2">
        <f t="shared" si="0"/>
        <v>409</v>
      </c>
      <c r="E25" s="2">
        <f t="shared" si="1"/>
        <v>-29</v>
      </c>
      <c r="F25" s="5">
        <f t="shared" si="2"/>
        <v>1.1526315789473685</v>
      </c>
    </row>
    <row r="26" spans="1:6" x14ac:dyDescent="0.25">
      <c r="A26" s="9">
        <v>40</v>
      </c>
      <c r="B26" s="2">
        <v>826</v>
      </c>
      <c r="C26" s="2">
        <v>536</v>
      </c>
      <c r="D26" s="2">
        <f t="shared" si="0"/>
        <v>1362</v>
      </c>
      <c r="E26" s="2">
        <f t="shared" si="1"/>
        <v>-290</v>
      </c>
      <c r="F26" s="5">
        <f t="shared" si="2"/>
        <v>1.541044776119403</v>
      </c>
    </row>
    <row r="27" spans="1:6" x14ac:dyDescent="0.25">
      <c r="A27" s="9">
        <v>41</v>
      </c>
      <c r="B27" s="2">
        <v>294</v>
      </c>
      <c r="C27" s="2">
        <v>122</v>
      </c>
      <c r="D27" s="2">
        <f t="shared" si="0"/>
        <v>416</v>
      </c>
      <c r="E27" s="2">
        <f t="shared" si="1"/>
        <v>-172</v>
      </c>
      <c r="F27" s="5">
        <f t="shared" si="2"/>
        <v>2.4098360655737703</v>
      </c>
    </row>
    <row r="28" spans="1:6" x14ac:dyDescent="0.25">
      <c r="A28" s="9">
        <v>42</v>
      </c>
      <c r="B28" s="2">
        <v>273</v>
      </c>
      <c r="C28" s="2">
        <v>137</v>
      </c>
      <c r="D28" s="2">
        <f t="shared" si="0"/>
        <v>410</v>
      </c>
      <c r="E28" s="2">
        <f t="shared" si="1"/>
        <v>-136</v>
      </c>
      <c r="F28" s="5">
        <f t="shared" si="2"/>
        <v>1.9927007299270072</v>
      </c>
    </row>
    <row r="29" spans="1:6" x14ac:dyDescent="0.25">
      <c r="A29" s="9">
        <v>43</v>
      </c>
      <c r="B29" s="2">
        <v>351</v>
      </c>
      <c r="C29" s="2">
        <v>151</v>
      </c>
      <c r="D29" s="2">
        <f t="shared" si="0"/>
        <v>502</v>
      </c>
      <c r="E29" s="2">
        <f t="shared" si="1"/>
        <v>-200</v>
      </c>
      <c r="F29" s="5">
        <f t="shared" si="2"/>
        <v>2.3245033112582782</v>
      </c>
    </row>
    <row r="30" spans="1:6" x14ac:dyDescent="0.25">
      <c r="A30" s="9">
        <v>44</v>
      </c>
      <c r="B30" s="2">
        <v>527</v>
      </c>
      <c r="C30" s="2">
        <v>366</v>
      </c>
      <c r="D30" s="2">
        <f t="shared" si="0"/>
        <v>893</v>
      </c>
      <c r="E30" s="2">
        <f t="shared" si="1"/>
        <v>-161</v>
      </c>
      <c r="F30" s="5">
        <f t="shared" si="2"/>
        <v>1.4398907103825136</v>
      </c>
    </row>
    <row r="31" spans="1:6" x14ac:dyDescent="0.25">
      <c r="A31" s="9">
        <v>45</v>
      </c>
      <c r="B31" s="2">
        <v>228</v>
      </c>
      <c r="C31" s="2">
        <v>124</v>
      </c>
      <c r="D31" s="2">
        <f t="shared" si="0"/>
        <v>352</v>
      </c>
      <c r="E31" s="2">
        <f t="shared" si="1"/>
        <v>-104</v>
      </c>
      <c r="F31" s="5">
        <f t="shared" si="2"/>
        <v>1.8387096774193548</v>
      </c>
    </row>
    <row r="32" spans="1:6" x14ac:dyDescent="0.25">
      <c r="A32" s="9">
        <v>46</v>
      </c>
      <c r="B32" s="2">
        <v>432</v>
      </c>
      <c r="C32" s="2">
        <v>298</v>
      </c>
      <c r="D32" s="2">
        <f t="shared" si="0"/>
        <v>730</v>
      </c>
      <c r="E32" s="2">
        <f t="shared" si="1"/>
        <v>-134</v>
      </c>
      <c r="F32" s="5">
        <f t="shared" si="2"/>
        <v>1.4496644295302012</v>
      </c>
    </row>
    <row r="33" spans="1:6" x14ac:dyDescent="0.25">
      <c r="A33" s="9">
        <v>47</v>
      </c>
      <c r="B33" s="2">
        <v>431</v>
      </c>
      <c r="C33" s="2">
        <v>152</v>
      </c>
      <c r="D33" s="2">
        <f t="shared" si="0"/>
        <v>583</v>
      </c>
      <c r="E33" s="2">
        <f t="shared" si="1"/>
        <v>-279</v>
      </c>
      <c r="F33" s="5">
        <f t="shared" si="2"/>
        <v>2.8355263157894739</v>
      </c>
    </row>
    <row r="34" spans="1:6" x14ac:dyDescent="0.25">
      <c r="A34" s="9">
        <v>48</v>
      </c>
      <c r="B34" s="2">
        <v>328</v>
      </c>
      <c r="C34" s="2">
        <v>127</v>
      </c>
      <c r="D34" s="2">
        <f t="shared" si="0"/>
        <v>455</v>
      </c>
      <c r="E34" s="2">
        <f t="shared" si="1"/>
        <v>-201</v>
      </c>
      <c r="F34" s="5">
        <f t="shared" si="2"/>
        <v>2.5826771653543306</v>
      </c>
    </row>
    <row r="35" spans="1:6" x14ac:dyDescent="0.25">
      <c r="A35" s="9">
        <v>49</v>
      </c>
      <c r="B35" s="2">
        <v>198</v>
      </c>
      <c r="C35" s="2">
        <v>73</v>
      </c>
      <c r="D35" s="2">
        <f t="shared" si="0"/>
        <v>271</v>
      </c>
      <c r="E35" s="2">
        <f t="shared" si="1"/>
        <v>-125</v>
      </c>
      <c r="F35" s="5">
        <f t="shared" si="2"/>
        <v>2.7123287671232879</v>
      </c>
    </row>
    <row r="36" spans="1:6" x14ac:dyDescent="0.25">
      <c r="A36" s="9">
        <v>50</v>
      </c>
      <c r="B36" s="2">
        <v>109</v>
      </c>
      <c r="C36" s="2">
        <v>57</v>
      </c>
      <c r="D36" s="2">
        <f t="shared" si="0"/>
        <v>166</v>
      </c>
      <c r="E36" s="2">
        <f t="shared" si="1"/>
        <v>-52</v>
      </c>
      <c r="F36" s="5">
        <f t="shared" si="2"/>
        <v>1.9122807017543859</v>
      </c>
    </row>
    <row r="37" spans="1:6" x14ac:dyDescent="0.25">
      <c r="A37" s="9">
        <v>52</v>
      </c>
      <c r="B37" s="2">
        <v>390</v>
      </c>
      <c r="C37" s="2">
        <v>168</v>
      </c>
      <c r="D37" s="2">
        <f t="shared" si="0"/>
        <v>558</v>
      </c>
      <c r="E37" s="2">
        <f t="shared" si="1"/>
        <v>-222</v>
      </c>
      <c r="F37" s="5">
        <f t="shared" si="2"/>
        <v>2.3214285714285716</v>
      </c>
    </row>
    <row r="38" spans="1:6" x14ac:dyDescent="0.25">
      <c r="A38" s="9">
        <v>60</v>
      </c>
      <c r="B38" s="2">
        <v>329</v>
      </c>
      <c r="C38" s="2">
        <v>97</v>
      </c>
      <c r="D38" s="2">
        <f t="shared" si="0"/>
        <v>426</v>
      </c>
      <c r="E38" s="2">
        <f t="shared" si="1"/>
        <v>-232</v>
      </c>
      <c r="F38" s="5">
        <f t="shared" si="2"/>
        <v>3.3917525773195876</v>
      </c>
    </row>
    <row r="39" spans="1:6" x14ac:dyDescent="0.25">
      <c r="A39" s="9">
        <v>61</v>
      </c>
      <c r="B39" s="2">
        <v>196</v>
      </c>
      <c r="C39" s="2">
        <v>71</v>
      </c>
      <c r="D39" s="2">
        <f t="shared" si="0"/>
        <v>267</v>
      </c>
      <c r="E39" s="2">
        <f t="shared" si="1"/>
        <v>-125</v>
      </c>
      <c r="F39" s="5">
        <f t="shared" si="2"/>
        <v>2.76056338028169</v>
      </c>
    </row>
    <row r="40" spans="1:6" x14ac:dyDescent="0.25">
      <c r="A40" s="9">
        <v>62</v>
      </c>
      <c r="B40" s="2">
        <v>264</v>
      </c>
      <c r="C40" s="2">
        <v>133</v>
      </c>
      <c r="D40" s="2">
        <f t="shared" si="0"/>
        <v>397</v>
      </c>
      <c r="E40" s="2">
        <f t="shared" si="1"/>
        <v>-131</v>
      </c>
      <c r="F40" s="5">
        <f t="shared" si="2"/>
        <v>1.9849624060150375</v>
      </c>
    </row>
    <row r="41" spans="1:6" x14ac:dyDescent="0.25">
      <c r="A41" s="9">
        <v>63</v>
      </c>
      <c r="B41" s="2">
        <v>181</v>
      </c>
      <c r="C41" s="2">
        <v>134</v>
      </c>
      <c r="D41" s="2">
        <f t="shared" si="0"/>
        <v>315</v>
      </c>
      <c r="E41" s="2">
        <f t="shared" si="1"/>
        <v>-47</v>
      </c>
      <c r="F41" s="5">
        <f t="shared" si="2"/>
        <v>1.3507462686567164</v>
      </c>
    </row>
    <row r="42" spans="1:6" x14ac:dyDescent="0.25">
      <c r="A42" s="9">
        <v>66</v>
      </c>
      <c r="B42" s="2">
        <v>138</v>
      </c>
      <c r="C42" s="2">
        <v>57</v>
      </c>
      <c r="D42" s="2">
        <f t="shared" si="0"/>
        <v>195</v>
      </c>
      <c r="E42" s="2">
        <f t="shared" si="1"/>
        <v>-81</v>
      </c>
      <c r="F42" s="5">
        <f t="shared" si="2"/>
        <v>2.4210526315789473</v>
      </c>
    </row>
    <row r="43" spans="1:6" x14ac:dyDescent="0.25">
      <c r="A43" s="9">
        <v>67</v>
      </c>
      <c r="B43" s="2">
        <v>385</v>
      </c>
      <c r="C43" s="2">
        <v>224</v>
      </c>
      <c r="D43" s="2">
        <f t="shared" si="0"/>
        <v>609</v>
      </c>
      <c r="E43" s="2">
        <f t="shared" si="1"/>
        <v>-161</v>
      </c>
      <c r="F43" s="5">
        <f t="shared" si="2"/>
        <v>1.71875</v>
      </c>
    </row>
    <row r="44" spans="1:6" x14ac:dyDescent="0.25">
      <c r="A44" s="9">
        <v>68</v>
      </c>
      <c r="B44" s="2">
        <v>170</v>
      </c>
      <c r="C44" s="2">
        <v>95</v>
      </c>
      <c r="D44" s="2">
        <f t="shared" si="0"/>
        <v>265</v>
      </c>
      <c r="E44" s="2">
        <f t="shared" si="1"/>
        <v>-75</v>
      </c>
      <c r="F44" s="5">
        <f t="shared" si="2"/>
        <v>1.7894736842105263</v>
      </c>
    </row>
    <row r="45" spans="1:6" x14ac:dyDescent="0.25">
      <c r="A45" s="9">
        <v>69</v>
      </c>
      <c r="B45" s="2">
        <v>136</v>
      </c>
      <c r="C45" s="2">
        <v>23</v>
      </c>
      <c r="D45" s="2">
        <f t="shared" si="0"/>
        <v>159</v>
      </c>
      <c r="E45" s="2">
        <f t="shared" si="1"/>
        <v>-113</v>
      </c>
      <c r="F45" s="5">
        <f t="shared" si="2"/>
        <v>5.9130434782608692</v>
      </c>
    </row>
    <row r="46" spans="1:6" x14ac:dyDescent="0.25">
      <c r="A46" s="9">
        <v>70</v>
      </c>
      <c r="B46" s="2">
        <v>308</v>
      </c>
      <c r="C46" s="2">
        <v>92</v>
      </c>
      <c r="D46" s="2">
        <f t="shared" si="0"/>
        <v>400</v>
      </c>
      <c r="E46" s="2">
        <f t="shared" si="1"/>
        <v>-216</v>
      </c>
      <c r="F46" s="5">
        <f t="shared" si="2"/>
        <v>3.347826086956522</v>
      </c>
    </row>
    <row r="47" spans="1:6" x14ac:dyDescent="0.25">
      <c r="A47" s="9">
        <v>71</v>
      </c>
      <c r="B47" s="2">
        <v>166</v>
      </c>
      <c r="C47" s="2">
        <v>66</v>
      </c>
      <c r="D47" s="2">
        <f t="shared" si="0"/>
        <v>232</v>
      </c>
      <c r="E47" s="2">
        <f t="shared" si="1"/>
        <v>-100</v>
      </c>
      <c r="F47" s="5">
        <f t="shared" si="2"/>
        <v>2.5151515151515151</v>
      </c>
    </row>
    <row r="48" spans="1:6" x14ac:dyDescent="0.25">
      <c r="A48" s="9">
        <v>72</v>
      </c>
      <c r="B48" s="2">
        <v>201</v>
      </c>
      <c r="C48" s="2">
        <v>219</v>
      </c>
      <c r="D48" s="2">
        <f t="shared" si="0"/>
        <v>420</v>
      </c>
      <c r="E48" s="2">
        <f t="shared" si="1"/>
        <v>18</v>
      </c>
      <c r="F48" s="5">
        <f t="shared" si="2"/>
        <v>0.9178082191780822</v>
      </c>
    </row>
    <row r="49" spans="1:6" x14ac:dyDescent="0.25">
      <c r="A49" s="9">
        <v>73</v>
      </c>
      <c r="B49" s="2">
        <v>497</v>
      </c>
      <c r="C49" s="2">
        <v>132</v>
      </c>
      <c r="D49" s="2">
        <f t="shared" si="0"/>
        <v>629</v>
      </c>
      <c r="E49" s="2">
        <f t="shared" si="1"/>
        <v>-365</v>
      </c>
      <c r="F49" s="5">
        <f t="shared" si="2"/>
        <v>3.7651515151515151</v>
      </c>
    </row>
    <row r="50" spans="1:6" x14ac:dyDescent="0.25">
      <c r="A50" s="9">
        <v>75</v>
      </c>
      <c r="B50" s="2">
        <v>708</v>
      </c>
      <c r="C50" s="2">
        <v>266</v>
      </c>
      <c r="D50" s="2">
        <f t="shared" si="0"/>
        <v>974</v>
      </c>
      <c r="E50" s="2">
        <f t="shared" si="1"/>
        <v>-442</v>
      </c>
      <c r="F50" s="5">
        <f t="shared" si="2"/>
        <v>2.6616541353383458</v>
      </c>
    </row>
    <row r="51" spans="1:6" x14ac:dyDescent="0.25">
      <c r="A51" s="9">
        <v>76</v>
      </c>
      <c r="B51" s="2">
        <v>127</v>
      </c>
      <c r="C51" s="2">
        <v>59</v>
      </c>
      <c r="D51" s="2">
        <f t="shared" si="0"/>
        <v>186</v>
      </c>
      <c r="E51" s="2">
        <f t="shared" si="1"/>
        <v>-68</v>
      </c>
      <c r="F51" s="5">
        <f t="shared" si="2"/>
        <v>2.152542372881356</v>
      </c>
    </row>
    <row r="52" spans="1:6" x14ac:dyDescent="0.25">
      <c r="A52" s="9">
        <v>77</v>
      </c>
      <c r="B52" s="2">
        <v>227</v>
      </c>
      <c r="C52" s="2">
        <v>36</v>
      </c>
      <c r="D52" s="2">
        <f t="shared" si="0"/>
        <v>263</v>
      </c>
      <c r="E52" s="2">
        <f t="shared" si="1"/>
        <v>-191</v>
      </c>
      <c r="F52" s="5">
        <f t="shared" si="2"/>
        <v>6.3055555555555554</v>
      </c>
    </row>
    <row r="53" spans="1:6" x14ac:dyDescent="0.25">
      <c r="A53" s="9">
        <v>78</v>
      </c>
      <c r="B53" s="2">
        <v>135</v>
      </c>
      <c r="C53" s="2">
        <v>52</v>
      </c>
      <c r="D53" s="2">
        <f t="shared" si="0"/>
        <v>187</v>
      </c>
      <c r="E53" s="2">
        <f t="shared" si="1"/>
        <v>-83</v>
      </c>
      <c r="F53" s="5">
        <f t="shared" si="2"/>
        <v>2.5961538461538463</v>
      </c>
    </row>
    <row r="54" spans="1:6" x14ac:dyDescent="0.25">
      <c r="A54" s="9">
        <v>79</v>
      </c>
      <c r="B54" s="2">
        <v>314</v>
      </c>
      <c r="C54" s="2">
        <v>138</v>
      </c>
      <c r="D54" s="2">
        <f t="shared" si="0"/>
        <v>452</v>
      </c>
      <c r="E54" s="2">
        <f t="shared" si="1"/>
        <v>-176</v>
      </c>
      <c r="F54" s="5">
        <f t="shared" si="2"/>
        <v>2.2753623188405796</v>
      </c>
    </row>
    <row r="55" spans="1:6" x14ac:dyDescent="0.25">
      <c r="A55" s="9">
        <v>81</v>
      </c>
      <c r="B55" s="2">
        <v>243</v>
      </c>
      <c r="C55" s="2">
        <v>85</v>
      </c>
      <c r="D55" s="2">
        <f t="shared" si="0"/>
        <v>328</v>
      </c>
      <c r="E55" s="2">
        <f t="shared" si="1"/>
        <v>-158</v>
      </c>
      <c r="F55" s="5">
        <f t="shared" si="2"/>
        <v>2.8588235294117648</v>
      </c>
    </row>
    <row r="56" spans="1:6" x14ac:dyDescent="0.25">
      <c r="A56" s="9">
        <v>83</v>
      </c>
      <c r="B56" s="2">
        <v>277</v>
      </c>
      <c r="C56" s="2">
        <v>75</v>
      </c>
      <c r="D56" s="2">
        <f t="shared" si="0"/>
        <v>352</v>
      </c>
      <c r="E56" s="2">
        <f t="shared" si="1"/>
        <v>-202</v>
      </c>
      <c r="F56" s="5">
        <f t="shared" si="2"/>
        <v>3.6933333333333334</v>
      </c>
    </row>
    <row r="57" spans="1:6" x14ac:dyDescent="0.25">
      <c r="A57" s="9">
        <v>84</v>
      </c>
      <c r="B57" s="2">
        <v>318</v>
      </c>
      <c r="C57" s="2">
        <v>86</v>
      </c>
      <c r="D57" s="2">
        <f t="shared" si="0"/>
        <v>404</v>
      </c>
      <c r="E57" s="2">
        <f t="shared" si="1"/>
        <v>-232</v>
      </c>
      <c r="F57" s="5">
        <f t="shared" si="2"/>
        <v>3.6976744186046511</v>
      </c>
    </row>
    <row r="58" spans="1:6" x14ac:dyDescent="0.25">
      <c r="A58" s="9">
        <v>88</v>
      </c>
      <c r="B58" s="2">
        <v>137</v>
      </c>
      <c r="C58" s="2">
        <v>58</v>
      </c>
      <c r="D58" s="2">
        <f t="shared" si="0"/>
        <v>195</v>
      </c>
      <c r="E58" s="2">
        <f t="shared" si="1"/>
        <v>-79</v>
      </c>
      <c r="F58" s="5">
        <f t="shared" si="2"/>
        <v>2.3620689655172415</v>
      </c>
    </row>
    <row r="59" spans="1:6" x14ac:dyDescent="0.25">
      <c r="A59" s="9">
        <v>90</v>
      </c>
      <c r="B59" s="2">
        <v>169</v>
      </c>
      <c r="C59" s="2">
        <v>63</v>
      </c>
      <c r="D59" s="2">
        <f t="shared" si="0"/>
        <v>232</v>
      </c>
      <c r="E59" s="2">
        <f t="shared" si="1"/>
        <v>-106</v>
      </c>
      <c r="F59" s="5">
        <f t="shared" si="2"/>
        <v>2.6825396825396823</v>
      </c>
    </row>
    <row r="60" spans="1:6" x14ac:dyDescent="0.25">
      <c r="A60" s="9">
        <v>94</v>
      </c>
      <c r="B60" s="2">
        <v>83</v>
      </c>
      <c r="C60" s="2">
        <v>28</v>
      </c>
      <c r="D60" s="2">
        <f t="shared" si="0"/>
        <v>111</v>
      </c>
      <c r="E60" s="2">
        <f t="shared" si="1"/>
        <v>-55</v>
      </c>
      <c r="F60" s="5">
        <f t="shared" si="2"/>
        <v>2.9642857142857144</v>
      </c>
    </row>
    <row r="61" spans="1:6" x14ac:dyDescent="0.25">
      <c r="A61" s="9">
        <v>100</v>
      </c>
      <c r="B61" s="2">
        <v>83</v>
      </c>
      <c r="C61" s="2">
        <v>25</v>
      </c>
      <c r="D61" s="2">
        <f t="shared" si="0"/>
        <v>108</v>
      </c>
      <c r="E61" s="2">
        <f t="shared" si="1"/>
        <v>-58</v>
      </c>
      <c r="F61" s="5">
        <f t="shared" si="2"/>
        <v>3.32</v>
      </c>
    </row>
    <row r="62" spans="1:6" x14ac:dyDescent="0.25">
      <c r="A62" s="9">
        <v>101</v>
      </c>
      <c r="B62" s="2">
        <v>155</v>
      </c>
      <c r="C62" s="2">
        <v>42</v>
      </c>
      <c r="D62" s="2">
        <f t="shared" si="0"/>
        <v>197</v>
      </c>
      <c r="E62" s="2">
        <f t="shared" si="1"/>
        <v>-113</v>
      </c>
      <c r="F62" s="5">
        <f t="shared" si="2"/>
        <v>3.6904761904761907</v>
      </c>
    </row>
    <row r="63" spans="1:6" x14ac:dyDescent="0.25">
      <c r="A63" s="9">
        <v>102</v>
      </c>
      <c r="B63" s="2">
        <v>220</v>
      </c>
      <c r="C63" s="2">
        <v>42</v>
      </c>
      <c r="D63" s="2">
        <f t="shared" si="0"/>
        <v>262</v>
      </c>
      <c r="E63" s="2">
        <f t="shared" si="1"/>
        <v>-178</v>
      </c>
      <c r="F63" s="5">
        <f t="shared" si="2"/>
        <v>5.2380952380952381</v>
      </c>
    </row>
    <row r="64" spans="1:6" x14ac:dyDescent="0.25">
      <c r="A64" s="9">
        <v>103</v>
      </c>
      <c r="B64" s="2">
        <v>454</v>
      </c>
      <c r="C64" s="2">
        <v>449</v>
      </c>
      <c r="D64" s="2">
        <f t="shared" si="0"/>
        <v>903</v>
      </c>
      <c r="E64" s="2">
        <f t="shared" si="1"/>
        <v>-5</v>
      </c>
      <c r="F64" s="5">
        <f t="shared" si="2"/>
        <v>1.0111358574610245</v>
      </c>
    </row>
    <row r="65" spans="1:6" x14ac:dyDescent="0.25">
      <c r="A65" s="9">
        <v>104</v>
      </c>
      <c r="B65" s="2">
        <v>152</v>
      </c>
      <c r="C65" s="2">
        <v>44</v>
      </c>
      <c r="D65" s="2">
        <f t="shared" si="0"/>
        <v>196</v>
      </c>
      <c r="E65" s="2">
        <f t="shared" si="1"/>
        <v>-108</v>
      </c>
      <c r="F65" s="5">
        <f t="shared" si="2"/>
        <v>3.4545454545454546</v>
      </c>
    </row>
    <row r="66" spans="1:6" x14ac:dyDescent="0.25">
      <c r="A66" s="9">
        <v>105</v>
      </c>
      <c r="B66" s="2">
        <v>233</v>
      </c>
      <c r="C66" s="2">
        <v>107</v>
      </c>
      <c r="D66" s="2">
        <f t="shared" si="0"/>
        <v>340</v>
      </c>
      <c r="E66" s="2">
        <f t="shared" si="1"/>
        <v>-126</v>
      </c>
      <c r="F66" s="5">
        <f t="shared" si="2"/>
        <v>2.1775700934579438</v>
      </c>
    </row>
    <row r="67" spans="1:6" x14ac:dyDescent="0.25">
      <c r="A67" s="9">
        <v>106</v>
      </c>
      <c r="B67" s="2">
        <v>234</v>
      </c>
      <c r="C67" s="2">
        <v>100</v>
      </c>
      <c r="D67" s="2">
        <f t="shared" si="0"/>
        <v>334</v>
      </c>
      <c r="E67" s="2">
        <f t="shared" si="1"/>
        <v>-134</v>
      </c>
      <c r="F67" s="5">
        <f t="shared" si="2"/>
        <v>2.34</v>
      </c>
    </row>
    <row r="68" spans="1:6" x14ac:dyDescent="0.25">
      <c r="A68" s="9">
        <v>107</v>
      </c>
      <c r="B68" s="2">
        <v>174</v>
      </c>
      <c r="C68" s="2">
        <v>76</v>
      </c>
      <c r="D68" s="2">
        <f t="shared" si="0"/>
        <v>250</v>
      </c>
      <c r="E68" s="2">
        <f t="shared" si="1"/>
        <v>-98</v>
      </c>
      <c r="F68" s="5">
        <f t="shared" si="2"/>
        <v>2.2894736842105261</v>
      </c>
    </row>
    <row r="69" spans="1:6" x14ac:dyDescent="0.25">
      <c r="A69" s="9">
        <v>108</v>
      </c>
      <c r="B69" s="2">
        <v>166</v>
      </c>
      <c r="C69" s="2">
        <v>70</v>
      </c>
      <c r="D69" s="2">
        <f t="shared" ref="D69:D81" si="3">SUM(B69:C69)</f>
        <v>236</v>
      </c>
      <c r="E69" s="2">
        <f t="shared" ref="E69:E82" si="4">C69-B69</f>
        <v>-96</v>
      </c>
      <c r="F69" s="5">
        <f t="shared" ref="F69:F82" si="5">B69/C69</f>
        <v>2.3714285714285714</v>
      </c>
    </row>
    <row r="70" spans="1:6" x14ac:dyDescent="0.25">
      <c r="A70" s="9">
        <v>109</v>
      </c>
      <c r="B70" s="2">
        <v>315</v>
      </c>
      <c r="C70" s="2">
        <v>200</v>
      </c>
      <c r="D70" s="2">
        <f t="shared" si="3"/>
        <v>515</v>
      </c>
      <c r="E70" s="2">
        <f t="shared" si="4"/>
        <v>-115</v>
      </c>
      <c r="F70" s="5">
        <f t="shared" si="5"/>
        <v>1.575</v>
      </c>
    </row>
    <row r="71" spans="1:6" x14ac:dyDescent="0.25">
      <c r="A71" s="9">
        <v>110</v>
      </c>
      <c r="B71" s="2">
        <v>526</v>
      </c>
      <c r="C71" s="2">
        <v>206</v>
      </c>
      <c r="D71" s="2">
        <f t="shared" si="3"/>
        <v>732</v>
      </c>
      <c r="E71" s="2">
        <f t="shared" si="4"/>
        <v>-320</v>
      </c>
      <c r="F71" s="5">
        <f t="shared" si="5"/>
        <v>2.5533980582524274</v>
      </c>
    </row>
    <row r="72" spans="1:6" x14ac:dyDescent="0.25">
      <c r="A72" s="9">
        <v>111</v>
      </c>
      <c r="B72" s="2">
        <v>40</v>
      </c>
      <c r="C72" s="2">
        <v>24</v>
      </c>
      <c r="D72" s="2">
        <f t="shared" si="3"/>
        <v>64</v>
      </c>
      <c r="E72" s="2">
        <f t="shared" si="4"/>
        <v>-16</v>
      </c>
      <c r="F72" s="5">
        <f t="shared" si="5"/>
        <v>1.6666666666666667</v>
      </c>
    </row>
    <row r="73" spans="1:6" x14ac:dyDescent="0.25">
      <c r="A73" s="9">
        <v>112</v>
      </c>
      <c r="B73" s="2">
        <v>173</v>
      </c>
      <c r="C73" s="2">
        <v>87</v>
      </c>
      <c r="D73" s="2">
        <f t="shared" si="3"/>
        <v>260</v>
      </c>
      <c r="E73" s="2">
        <f t="shared" si="4"/>
        <v>-86</v>
      </c>
      <c r="F73" s="5">
        <f t="shared" si="5"/>
        <v>1.9885057471264367</v>
      </c>
    </row>
    <row r="74" spans="1:6" x14ac:dyDescent="0.25">
      <c r="A74" s="9">
        <v>113</v>
      </c>
      <c r="B74" s="2">
        <v>285</v>
      </c>
      <c r="C74" s="2">
        <v>228</v>
      </c>
      <c r="D74" s="2">
        <f t="shared" si="3"/>
        <v>513</v>
      </c>
      <c r="E74" s="2">
        <f t="shared" si="4"/>
        <v>-57</v>
      </c>
      <c r="F74" s="5">
        <f t="shared" si="5"/>
        <v>1.25</v>
      </c>
    </row>
    <row r="75" spans="1:6" x14ac:dyDescent="0.25">
      <c r="A75" s="9">
        <v>114</v>
      </c>
      <c r="B75" s="2">
        <v>295</v>
      </c>
      <c r="C75" s="2">
        <v>137</v>
      </c>
      <c r="D75" s="2">
        <f t="shared" si="3"/>
        <v>432</v>
      </c>
      <c r="E75" s="2">
        <f t="shared" si="4"/>
        <v>-158</v>
      </c>
      <c r="F75" s="5">
        <f t="shared" si="5"/>
        <v>2.1532846715328469</v>
      </c>
    </row>
    <row r="76" spans="1:6" x14ac:dyDescent="0.25">
      <c r="A76" s="9">
        <v>115</v>
      </c>
      <c r="B76" s="2">
        <v>307</v>
      </c>
      <c r="C76" s="2">
        <v>186</v>
      </c>
      <c r="D76" s="2">
        <f t="shared" si="3"/>
        <v>493</v>
      </c>
      <c r="E76" s="2">
        <f t="shared" si="4"/>
        <v>-121</v>
      </c>
      <c r="F76" s="5">
        <f t="shared" si="5"/>
        <v>1.6505376344086022</v>
      </c>
    </row>
    <row r="77" spans="1:6" x14ac:dyDescent="0.25">
      <c r="A77" s="9">
        <v>116</v>
      </c>
      <c r="B77" s="2">
        <v>28</v>
      </c>
      <c r="C77" s="2">
        <v>36</v>
      </c>
      <c r="D77" s="2">
        <f t="shared" ref="D77" si="6">SUM(B77:C77)</f>
        <v>64</v>
      </c>
      <c r="E77" s="2">
        <f t="shared" ref="E77" si="7">C77-B77</f>
        <v>8</v>
      </c>
      <c r="F77" s="5">
        <f t="shared" ref="F77" si="8">B77/C77</f>
        <v>0.77777777777777779</v>
      </c>
    </row>
    <row r="78" spans="1:6" x14ac:dyDescent="0.25">
      <c r="A78" s="9">
        <v>120</v>
      </c>
      <c r="B78" s="2">
        <v>390</v>
      </c>
      <c r="C78" s="2">
        <v>248</v>
      </c>
      <c r="D78" s="2">
        <f t="shared" si="3"/>
        <v>638</v>
      </c>
      <c r="E78" s="2">
        <f t="shared" si="4"/>
        <v>-142</v>
      </c>
      <c r="F78" s="5">
        <f t="shared" si="5"/>
        <v>1.5725806451612903</v>
      </c>
    </row>
    <row r="79" spans="1:6" x14ac:dyDescent="0.25">
      <c r="A79" s="9">
        <v>121</v>
      </c>
      <c r="B79" s="2">
        <v>191</v>
      </c>
      <c r="C79" s="2">
        <v>187</v>
      </c>
      <c r="D79" s="2">
        <f t="shared" si="3"/>
        <v>378</v>
      </c>
      <c r="E79" s="2">
        <f t="shared" si="4"/>
        <v>-4</v>
      </c>
      <c r="F79" s="5">
        <f t="shared" si="5"/>
        <v>1.0213903743315509</v>
      </c>
    </row>
    <row r="80" spans="1:6" x14ac:dyDescent="0.25">
      <c r="A80" s="9">
        <v>122</v>
      </c>
      <c r="B80" s="2">
        <v>90</v>
      </c>
      <c r="C80" s="2">
        <v>57</v>
      </c>
      <c r="D80" s="2">
        <f t="shared" si="3"/>
        <v>147</v>
      </c>
      <c r="E80" s="2">
        <f t="shared" si="4"/>
        <v>-33</v>
      </c>
      <c r="F80" s="5">
        <f t="shared" si="5"/>
        <v>1.5789473684210527</v>
      </c>
    </row>
    <row r="81" spans="1:6" x14ac:dyDescent="0.25">
      <c r="A81" s="9">
        <v>123</v>
      </c>
      <c r="B81" s="2">
        <v>83</v>
      </c>
      <c r="C81" s="2">
        <v>54</v>
      </c>
      <c r="D81" s="2">
        <f t="shared" si="3"/>
        <v>137</v>
      </c>
      <c r="E81" s="2">
        <f t="shared" si="4"/>
        <v>-29</v>
      </c>
      <c r="F81" s="5">
        <f t="shared" si="5"/>
        <v>1.537037037037037</v>
      </c>
    </row>
    <row r="82" spans="1:6" x14ac:dyDescent="0.25">
      <c r="A82" s="3" t="s">
        <v>8</v>
      </c>
      <c r="B82" s="4">
        <v>19333</v>
      </c>
      <c r="C82" s="4">
        <v>9852</v>
      </c>
      <c r="D82" s="4">
        <f t="shared" ref="D82" si="9">SUM(B82:C82)</f>
        <v>29185</v>
      </c>
      <c r="E82" s="4">
        <f t="shared" si="4"/>
        <v>-9481</v>
      </c>
      <c r="F82" s="5">
        <f t="shared" si="5"/>
        <v>1.962342671538774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zoomScaleNormal="100" workbookViewId="0">
      <selection activeCell="F5" sqref="F5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tr">
        <f>Total!A1</f>
        <v>Non DAT and DAT Arrest Analysis 4Q 2024</v>
      </c>
      <c r="B1" s="13"/>
      <c r="C1" s="13"/>
      <c r="D1" s="13"/>
      <c r="E1" s="13"/>
      <c r="F1" s="13"/>
      <c r="G1" s="1"/>
    </row>
    <row r="2" spans="1:7" x14ac:dyDescent="0.25">
      <c r="A2" s="14"/>
      <c r="B2" s="14"/>
      <c r="C2" s="14"/>
      <c r="D2" s="14"/>
      <c r="E2" s="14"/>
      <c r="F2" s="14"/>
      <c r="G2" s="1"/>
    </row>
    <row r="3" spans="1:7" x14ac:dyDescent="0.25">
      <c r="A3" s="3" t="s">
        <v>18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7" x14ac:dyDescent="0.25">
      <c r="A4" s="3" t="s">
        <v>32</v>
      </c>
      <c r="B4" s="7">
        <v>60</v>
      </c>
      <c r="C4" s="7">
        <v>54</v>
      </c>
      <c r="D4" s="7">
        <f>SUM(B4:C4)</f>
        <v>114</v>
      </c>
      <c r="E4" s="7">
        <f>C4-B4</f>
        <v>-6</v>
      </c>
      <c r="F4" s="8">
        <f>B4/C4</f>
        <v>1.1111111111111112</v>
      </c>
    </row>
    <row r="5" spans="1:7" x14ac:dyDescent="0.25">
      <c r="A5" s="3" t="s">
        <v>33</v>
      </c>
      <c r="B5" s="7">
        <v>963</v>
      </c>
      <c r="C5" s="7">
        <v>672</v>
      </c>
      <c r="D5" s="7">
        <f t="shared" ref="D5:D11" si="0">SUM(B5:C5)</f>
        <v>1635</v>
      </c>
      <c r="E5" s="7">
        <f t="shared" ref="E5:E10" si="1">C5-B5</f>
        <v>-291</v>
      </c>
      <c r="F5" s="8">
        <f t="shared" ref="F5:F11" si="2">B5/C5</f>
        <v>1.4330357142857142</v>
      </c>
    </row>
    <row r="6" spans="1:7" x14ac:dyDescent="0.25">
      <c r="A6" s="3" t="s">
        <v>11</v>
      </c>
      <c r="B6" s="7">
        <v>9292</v>
      </c>
      <c r="C6" s="7">
        <v>4176</v>
      </c>
      <c r="D6" s="7">
        <f t="shared" si="0"/>
        <v>13468</v>
      </c>
      <c r="E6" s="7">
        <f t="shared" si="1"/>
        <v>-5116</v>
      </c>
      <c r="F6" s="8">
        <f t="shared" si="2"/>
        <v>2.225095785440613</v>
      </c>
    </row>
    <row r="7" spans="1:7" x14ac:dyDescent="0.25">
      <c r="A7" s="3" t="s">
        <v>34</v>
      </c>
      <c r="B7" s="7">
        <v>1858</v>
      </c>
      <c r="C7" s="7">
        <v>1056</v>
      </c>
      <c r="D7" s="7">
        <f t="shared" si="0"/>
        <v>2914</v>
      </c>
      <c r="E7" s="7">
        <f t="shared" si="1"/>
        <v>-802</v>
      </c>
      <c r="F7" s="8">
        <f t="shared" si="2"/>
        <v>1.759469696969697</v>
      </c>
    </row>
    <row r="8" spans="1:7" x14ac:dyDescent="0.25">
      <c r="A8" s="3" t="s">
        <v>12</v>
      </c>
      <c r="B8" s="7">
        <v>42</v>
      </c>
      <c r="C8" s="7">
        <v>44</v>
      </c>
      <c r="D8" s="7">
        <f t="shared" si="0"/>
        <v>86</v>
      </c>
      <c r="E8" s="7">
        <f t="shared" si="1"/>
        <v>2</v>
      </c>
      <c r="F8" s="8">
        <f t="shared" si="2"/>
        <v>0.95454545454545459</v>
      </c>
    </row>
    <row r="9" spans="1:7" x14ac:dyDescent="0.25">
      <c r="A9" s="3" t="s">
        <v>13</v>
      </c>
      <c r="B9" s="7">
        <v>2059</v>
      </c>
      <c r="C9" s="7">
        <v>1145</v>
      </c>
      <c r="D9" s="7">
        <f t="shared" si="0"/>
        <v>3204</v>
      </c>
      <c r="E9" s="7">
        <f t="shared" si="1"/>
        <v>-914</v>
      </c>
      <c r="F9" s="8">
        <f t="shared" si="2"/>
        <v>1.7982532751091702</v>
      </c>
    </row>
    <row r="10" spans="1:7" x14ac:dyDescent="0.25">
      <c r="A10" s="3" t="s">
        <v>35</v>
      </c>
      <c r="B10" s="7">
        <v>5059</v>
      </c>
      <c r="C10" s="7">
        <v>2705</v>
      </c>
      <c r="D10" s="7">
        <f t="shared" ref="D10" si="3">SUM(B10:C10)</f>
        <v>7764</v>
      </c>
      <c r="E10" s="7">
        <f t="shared" si="1"/>
        <v>-2354</v>
      </c>
      <c r="F10" s="8">
        <f t="shared" ref="F10" si="4">B10/C10</f>
        <v>1.8702402957486137</v>
      </c>
    </row>
    <row r="11" spans="1:7" x14ac:dyDescent="0.25">
      <c r="A11" s="3" t="s">
        <v>8</v>
      </c>
      <c r="B11" s="6">
        <v>19333</v>
      </c>
      <c r="C11" s="6">
        <v>9852</v>
      </c>
      <c r="D11" s="6">
        <f t="shared" si="0"/>
        <v>29185</v>
      </c>
      <c r="E11" s="6">
        <f t="shared" ref="E11" si="5">C11-B11</f>
        <v>-9481</v>
      </c>
      <c r="F11" s="8">
        <f t="shared" si="2"/>
        <v>1.962342671538774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zoomScaleNormal="100" workbookViewId="0">
      <selection activeCell="F6" sqref="F6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3" t="str">
        <f>Total!A1</f>
        <v>Non DAT and DAT Arrest Analysis 4Q 2024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3" t="s">
        <v>19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14</v>
      </c>
      <c r="B4" s="7">
        <v>3904</v>
      </c>
      <c r="C4" s="7">
        <v>2228</v>
      </c>
      <c r="D4" s="7">
        <f>SUM(B4:C4)</f>
        <v>6132</v>
      </c>
      <c r="E4" s="7">
        <f>C4-B4</f>
        <v>-1676</v>
      </c>
      <c r="F4" s="8">
        <f>B4/C4</f>
        <v>1.7522441651705565</v>
      </c>
    </row>
    <row r="5" spans="1:6" x14ac:dyDescent="0.25">
      <c r="A5" s="3" t="s">
        <v>15</v>
      </c>
      <c r="B5" s="7">
        <v>15429</v>
      </c>
      <c r="C5" s="7">
        <v>7624</v>
      </c>
      <c r="D5" s="7">
        <f t="shared" ref="D5:D6" si="0">SUM(B5:C5)</f>
        <v>23053</v>
      </c>
      <c r="E5" s="7">
        <f t="shared" ref="E5:E6" si="1">C5-B5</f>
        <v>-7805</v>
      </c>
      <c r="F5" s="8">
        <f t="shared" ref="F5:F6" si="2">B5/C5</f>
        <v>2.0237408184679957</v>
      </c>
    </row>
    <row r="6" spans="1:6" x14ac:dyDescent="0.25">
      <c r="A6" s="3" t="s">
        <v>8</v>
      </c>
      <c r="B6" s="6">
        <v>19333</v>
      </c>
      <c r="C6" s="6">
        <v>9852</v>
      </c>
      <c r="D6" s="6">
        <f t="shared" si="0"/>
        <v>29185</v>
      </c>
      <c r="E6" s="6">
        <f t="shared" si="1"/>
        <v>-9481</v>
      </c>
      <c r="F6" s="8">
        <f t="shared" si="2"/>
        <v>1.962342671538774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"/>
  <sheetViews>
    <sheetView zoomScaleNormal="100" workbookViewId="0">
      <selection activeCell="E10" sqref="E1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3" t="str">
        <f>Total!A1</f>
        <v>Non DAT and DAT Arrest Analysis 4Q 2024</v>
      </c>
      <c r="B1" s="13"/>
      <c r="C1" s="13"/>
      <c r="D1" s="13"/>
      <c r="E1" s="13"/>
      <c r="F1" s="13"/>
    </row>
    <row r="2" spans="1:10" x14ac:dyDescent="0.25">
      <c r="A2" s="13"/>
      <c r="B2" s="13"/>
      <c r="C2" s="13"/>
      <c r="D2" s="13"/>
      <c r="E2" s="13"/>
      <c r="F2" s="13"/>
    </row>
    <row r="3" spans="1:10" x14ac:dyDescent="0.25">
      <c r="A3" s="3" t="s">
        <v>20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10" x14ac:dyDescent="0.25">
      <c r="A4" s="3" t="s">
        <v>24</v>
      </c>
      <c r="B4" s="7">
        <v>0</v>
      </c>
      <c r="C4" s="7">
        <v>0</v>
      </c>
      <c r="D4" s="7">
        <f>SUM(B4:C4)</f>
        <v>0</v>
      </c>
      <c r="E4" s="7">
        <f>C4-B4</f>
        <v>0</v>
      </c>
      <c r="F4" s="8" t="str">
        <f>IF(C4=0,"**.*",(B4/C4))</f>
        <v>**.*</v>
      </c>
    </row>
    <row r="5" spans="1:10" x14ac:dyDescent="0.25">
      <c r="A5" s="3" t="s">
        <v>25</v>
      </c>
      <c r="B5" s="7">
        <v>446</v>
      </c>
      <c r="C5" s="7">
        <v>0</v>
      </c>
      <c r="D5" s="7">
        <f t="shared" ref="D5:D10" si="0">SUM(B5:C5)</f>
        <v>446</v>
      </c>
      <c r="E5" s="7">
        <f t="shared" ref="E5:E10" si="1">C5-B5</f>
        <v>-446</v>
      </c>
      <c r="F5" s="8" t="str">
        <f t="shared" ref="F5:F10" si="2">IF(C5=0,"**.*",(B5/C5))</f>
        <v>**.*</v>
      </c>
    </row>
    <row r="6" spans="1:10" x14ac:dyDescent="0.25">
      <c r="A6" s="3" t="s">
        <v>26</v>
      </c>
      <c r="B6" s="7">
        <v>2457</v>
      </c>
      <c r="C6" s="7">
        <v>1812</v>
      </c>
      <c r="D6" s="7">
        <f t="shared" si="0"/>
        <v>4269</v>
      </c>
      <c r="E6" s="7">
        <f t="shared" si="1"/>
        <v>-645</v>
      </c>
      <c r="F6" s="8">
        <f t="shared" si="2"/>
        <v>1.3559602649006623</v>
      </c>
    </row>
    <row r="7" spans="1:10" x14ac:dyDescent="0.25">
      <c r="A7" s="3" t="s">
        <v>27</v>
      </c>
      <c r="B7" s="7">
        <v>10025</v>
      </c>
      <c r="C7" s="7">
        <v>5023</v>
      </c>
      <c r="D7" s="7">
        <f t="shared" si="0"/>
        <v>15048</v>
      </c>
      <c r="E7" s="7">
        <f t="shared" si="1"/>
        <v>-5002</v>
      </c>
      <c r="F7" s="8">
        <f t="shared" si="2"/>
        <v>1.9958192315349392</v>
      </c>
    </row>
    <row r="8" spans="1:10" x14ac:dyDescent="0.25">
      <c r="A8" s="3" t="s">
        <v>28</v>
      </c>
      <c r="B8" s="7">
        <v>5457</v>
      </c>
      <c r="C8" s="7">
        <v>2451</v>
      </c>
      <c r="D8" s="7">
        <f t="shared" si="0"/>
        <v>7908</v>
      </c>
      <c r="E8" s="7">
        <f t="shared" si="1"/>
        <v>-3006</v>
      </c>
      <c r="F8" s="8">
        <f t="shared" si="2"/>
        <v>2.2264381884944919</v>
      </c>
    </row>
    <row r="9" spans="1:10" x14ac:dyDescent="0.25">
      <c r="A9" s="3" t="s">
        <v>29</v>
      </c>
      <c r="B9" s="7">
        <v>948</v>
      </c>
      <c r="C9" s="7">
        <v>566</v>
      </c>
      <c r="D9" s="7">
        <f t="shared" si="0"/>
        <v>1514</v>
      </c>
      <c r="E9" s="7">
        <f t="shared" si="1"/>
        <v>-382</v>
      </c>
      <c r="F9" s="8">
        <f t="shared" si="2"/>
        <v>1.6749116607773851</v>
      </c>
    </row>
    <row r="10" spans="1:10" x14ac:dyDescent="0.25">
      <c r="A10" s="3" t="s">
        <v>8</v>
      </c>
      <c r="B10" s="6">
        <v>19333</v>
      </c>
      <c r="C10" s="6">
        <v>9852</v>
      </c>
      <c r="D10" s="6">
        <f t="shared" si="0"/>
        <v>29185</v>
      </c>
      <c r="E10" s="6">
        <f t="shared" si="1"/>
        <v>-9481</v>
      </c>
      <c r="F10" s="8">
        <f t="shared" si="2"/>
        <v>1.962342671538774</v>
      </c>
      <c r="J10" s="12"/>
    </row>
    <row r="11" spans="1:10" x14ac:dyDescent="0.25">
      <c r="J11" s="12"/>
    </row>
    <row r="12" spans="1:10" x14ac:dyDescent="0.25">
      <c r="J12" s="12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2025-01-09T20:08:52Z</cp:lastPrinted>
  <dcterms:created xsi:type="dcterms:W3CDTF">2016-07-22T11:47:05Z</dcterms:created>
  <dcterms:modified xsi:type="dcterms:W3CDTF">2025-01-09T20:09:55Z</dcterms:modified>
</cp:coreProperties>
</file>