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1PP\OMAP\Operations Research Section\Tekaaho\Jobs\DAT Arrests\2021\"/>
    </mc:Choice>
  </mc:AlternateContent>
  <bookViews>
    <workbookView xWindow="480" yWindow="75" windowWidth="27795" windowHeight="12345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</definedNames>
  <calcPr calcId="162913"/>
</workbook>
</file>

<file path=xl/calcChain.xml><?xml version="1.0" encoding="utf-8"?>
<calcChain xmlns="http://schemas.openxmlformats.org/spreadsheetml/2006/main">
  <c r="F11" i="2" l="1"/>
  <c r="G11" i="2"/>
  <c r="F12" i="2" l="1"/>
  <c r="G12" i="2"/>
  <c r="F10" i="2" l="1"/>
  <c r="G10" i="2"/>
  <c r="F9" i="2" l="1"/>
  <c r="G9" i="2"/>
  <c r="G4" i="2" l="1"/>
  <c r="E10" i="5" l="1"/>
  <c r="F10" i="5"/>
  <c r="A1" i="7" l="1"/>
  <c r="A1" i="6"/>
  <c r="A1" i="5"/>
  <c r="A1" i="4"/>
  <c r="A1" i="3"/>
  <c r="G13" i="2" l="1"/>
  <c r="F13" i="2"/>
  <c r="F5" i="7" l="1"/>
  <c r="F6" i="7"/>
  <c r="F7" i="7"/>
  <c r="F8" i="7"/>
  <c r="F9" i="7"/>
  <c r="F4" i="7"/>
  <c r="E5" i="7"/>
  <c r="E6" i="7"/>
  <c r="E7" i="7"/>
  <c r="E8" i="7"/>
  <c r="E9" i="7"/>
  <c r="E4" i="7"/>
  <c r="D5" i="7"/>
  <c r="D6" i="7"/>
  <c r="D7" i="7"/>
  <c r="D8" i="7"/>
  <c r="D9" i="7"/>
  <c r="D4" i="7"/>
  <c r="C10" i="7"/>
  <c r="B10" i="7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4" i="4"/>
  <c r="G6" i="2"/>
  <c r="G7" i="2"/>
  <c r="G8" i="2"/>
  <c r="G5" i="2"/>
  <c r="F5" i="6"/>
  <c r="F6" i="6"/>
  <c r="F4" i="6"/>
  <c r="F5" i="5"/>
  <c r="F6" i="5"/>
  <c r="F7" i="5"/>
  <c r="F8" i="5"/>
  <c r="F9" i="5"/>
  <c r="F11" i="5"/>
  <c r="F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4" i="4"/>
  <c r="F5" i="3"/>
  <c r="F6" i="3"/>
  <c r="F7" i="3"/>
  <c r="F8" i="3"/>
  <c r="F9" i="3"/>
  <c r="F4" i="3"/>
  <c r="F10" i="7" l="1"/>
  <c r="E10" i="7"/>
  <c r="D10" i="7"/>
  <c r="E5" i="6"/>
  <c r="E6" i="6"/>
  <c r="E4" i="6"/>
  <c r="E5" i="5"/>
  <c r="E6" i="5"/>
  <c r="E8" i="5"/>
  <c r="E9" i="5"/>
  <c r="E11" i="5"/>
  <c r="E4" i="5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4" i="4"/>
  <c r="E5" i="3"/>
  <c r="E6" i="3"/>
  <c r="E7" i="3"/>
  <c r="E8" i="3"/>
  <c r="E9" i="3"/>
  <c r="E4" i="3"/>
  <c r="F5" i="2"/>
  <c r="F6" i="2"/>
  <c r="F7" i="2"/>
  <c r="F8" i="2"/>
  <c r="F4" i="2"/>
</calcChain>
</file>

<file path=xl/sharedStrings.xml><?xml version="1.0" encoding="utf-8"?>
<sst xmlns="http://schemas.openxmlformats.org/spreadsheetml/2006/main" count="84" uniqueCount="58">
  <si>
    <t>Non DAT Arrests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</si>
  <si>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</si>
  <si>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</si>
  <si>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</si>
  <si>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</si>
  <si>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</si>
  <si>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</si>
  <si>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</si>
  <si>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</si>
  <si>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</si>
  <si>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</si>
  <si>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</si>
  <si>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</si>
  <si>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</si>
  <si>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</si>
  <si>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</si>
  <si>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</si>
  <si>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</si>
  <si>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</si>
  <si>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</si>
  <si>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</si>
  <si>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</si>
  <si>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</si>
  <si>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</si>
  <si>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</si>
  <si>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</si>
  <si>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</si>
  <si>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</si>
  <si>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</si>
  <si>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</si>
  <si>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* Misdemeanor and Violations Only</t>
  </si>
  <si>
    <t>* 500 or more total arrests only</t>
  </si>
  <si>
    <t>AMERICAN INDIAN/ALASKAN NATIVE</t>
  </si>
  <si>
    <t>ASIAN / PACIFIC ISLANDER</t>
  </si>
  <si>
    <t>BLACK HISPANIC</t>
  </si>
  <si>
    <t>WHITE HISPANIC</t>
  </si>
  <si>
    <t>Law Code</t>
  </si>
  <si>
    <t>Law Code Description</t>
  </si>
  <si>
    <t>PL 1552500</t>
  </si>
  <si>
    <t>PL 1200001</t>
  </si>
  <si>
    <t>PL 2200300</t>
  </si>
  <si>
    <t>PL 1450001</t>
  </si>
  <si>
    <t>CRIM MIS:INTENT DAMAGE PROPRTY</t>
  </si>
  <si>
    <t>PL 1201401</t>
  </si>
  <si>
    <t>VTL0511001</t>
  </si>
  <si>
    <t>PL 1702000</t>
  </si>
  <si>
    <t>POSSESS  FORGED INSTRUMENT-3RD</t>
  </si>
  <si>
    <t xml:space="preserve">ASLT W/INT CAUSES PHYS INJURY </t>
  </si>
  <si>
    <t xml:space="preserve">MENACING-2ND:WEAPON           </t>
  </si>
  <si>
    <t xml:space="preserve">PETIT LARCENY                 </t>
  </si>
  <si>
    <t xml:space="preserve">CRIM POSS CONTRL SUBST-7TH    </t>
  </si>
  <si>
    <t xml:space="preserve">AGGRAVATED UNLIC OPER/MV-3RD  </t>
  </si>
  <si>
    <t>PL 1211100</t>
  </si>
  <si>
    <t xml:space="preserve">CRIM OBSTRUCTION BREATHING    </t>
  </si>
  <si>
    <t>Grand Total</t>
  </si>
  <si>
    <t>Non DAT and DAT Arrest Analysis 4Q 2021</t>
  </si>
  <si>
    <t>PL 2601001</t>
  </si>
  <si>
    <t>ACT IN MANNER INJUR CHILD &lt;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</si>
</sst>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65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zoomScaleNormal="100" workbookViewId="0">
      <selection activeCell="N8" sqref="N8"/>
    </sheetView>
  </sheetViews>
  <sheetFormatPr defaultRowHeight="15" x14ac:dyDescent="0.25"/>
  <cols>
    <col min="1" max="1" width="33.28515625" bestFit="1" customWidth="1"/>
    <col min="2" max="2" width="34.5703125" bestFit="1" customWidth="1"/>
    <col min="3" max="3" width="14.5703125" bestFit="1" customWidth="1"/>
    <col min="4" max="4" width="10.28515625" bestFit="1" customWidth="1"/>
    <col min="5" max="5" width="12.140625" bestFit="1" customWidth="1"/>
    <col min="6" max="6" width="10.42578125" bestFit="1" customWidth="1"/>
    <col min="7" max="7" width="13.28515625" bestFit="1" customWidth="1"/>
  </cols>
  <sheetData>
    <row r="1" spans="1:14" x14ac:dyDescent="0.25">
      <c r="A1" s="15" t="s">
        <v>55</v>
      </c>
      <c r="B1" s="15"/>
      <c r="C1" s="15"/>
      <c r="D1" s="15"/>
      <c r="E1" s="15"/>
      <c r="F1" s="15"/>
      <c r="G1" s="15"/>
      <c r="H1" s="1"/>
    </row>
    <row r="2" spans="1:14" x14ac:dyDescent="0.25">
      <c r="A2" s="15"/>
      <c r="B2" s="15"/>
      <c r="C2" s="15"/>
      <c r="D2" s="15"/>
      <c r="E2" s="15"/>
      <c r="F2" s="15"/>
      <c r="G2" s="15"/>
      <c r="H2" s="1"/>
    </row>
    <row r="3" spans="1:14" x14ac:dyDescent="0.25">
      <c r="A3" s="3" t="s">
        <v>36</v>
      </c>
      <c r="B3" s="3" t="s">
        <v>37</v>
      </c>
      <c r="C3" s="7" t="s">
        <v>2</v>
      </c>
      <c r="D3" s="7" t="s">
        <v>1</v>
      </c>
      <c r="E3" s="7" t="s">
        <v>23</v>
      </c>
      <c r="F3" s="7" t="s">
        <v>21</v>
      </c>
      <c r="G3" s="7" t="s">
        <v>22</v>
      </c>
    </row>
    <row r="4" spans="1:14" x14ac:dyDescent="0.25">
      <c r="A4" s="4" t="s">
        <v>39</v>
      </c>
      <c r="B4" s="4" t="s">
        <v>47</v>
      </c>
      <c r="C4" s="8">
        <v>3727</v>
      </c>
      <c r="D4" s="8">
        <v>1232</v>
      </c>
      <c r="E4" s="8">
        <v>4959</v>
      </c>
      <c r="F4" s="8">
        <f>D4-C4</f>
        <v>-2495</v>
      </c>
      <c r="G4" s="9">
        <f>IF(D4=0,"**.*",(C4/D4))</f>
        <v>3.0251623376623376</v>
      </c>
    </row>
    <row r="5" spans="1:14" x14ac:dyDescent="0.25">
      <c r="A5" s="4" t="s">
        <v>38</v>
      </c>
      <c r="B5" s="4" t="s">
        <v>49</v>
      </c>
      <c r="C5" s="8">
        <v>1995</v>
      </c>
      <c r="D5" s="8">
        <v>2038</v>
      </c>
      <c r="E5" s="8">
        <v>4033</v>
      </c>
      <c r="F5" s="8">
        <f t="shared" ref="F5:F13" si="0">D5-C5</f>
        <v>43</v>
      </c>
      <c r="G5" s="9">
        <f>IF(D5=0,"**.*",(C5/D5))</f>
        <v>0.97890088321884206</v>
      </c>
    </row>
    <row r="6" spans="1:14" x14ac:dyDescent="0.25">
      <c r="A6" s="4" t="s">
        <v>40</v>
      </c>
      <c r="B6" s="4" t="s">
        <v>50</v>
      </c>
      <c r="C6" s="8">
        <v>403</v>
      </c>
      <c r="D6" s="8">
        <v>595</v>
      </c>
      <c r="E6" s="8">
        <v>998</v>
      </c>
      <c r="F6" s="8">
        <f t="shared" si="0"/>
        <v>192</v>
      </c>
      <c r="G6" s="9">
        <f t="shared" ref="G6:G13" si="1">IF(D6=0,"**.*",(C6/D6))</f>
        <v>0.67731092436974794</v>
      </c>
    </row>
    <row r="7" spans="1:14" x14ac:dyDescent="0.25">
      <c r="A7" s="4" t="s">
        <v>43</v>
      </c>
      <c r="B7" s="4" t="s">
        <v>48</v>
      </c>
      <c r="C7" s="8">
        <v>854</v>
      </c>
      <c r="D7" s="8">
        <v>19</v>
      </c>
      <c r="E7" s="8">
        <v>873</v>
      </c>
      <c r="F7" s="8">
        <f t="shared" si="0"/>
        <v>-835</v>
      </c>
      <c r="G7" s="9">
        <f t="shared" si="1"/>
        <v>44.94736842105263</v>
      </c>
    </row>
    <row r="8" spans="1:14" x14ac:dyDescent="0.25">
      <c r="A8" s="4" t="s">
        <v>41</v>
      </c>
      <c r="B8" s="4" t="s">
        <v>42</v>
      </c>
      <c r="C8" s="8">
        <v>608</v>
      </c>
      <c r="D8" s="8">
        <v>233</v>
      </c>
      <c r="E8" s="8">
        <v>841</v>
      </c>
      <c r="F8" s="8">
        <f t="shared" si="0"/>
        <v>-375</v>
      </c>
      <c r="G8" s="9">
        <f t="shared" si="1"/>
        <v>2.6094420600858368</v>
      </c>
    </row>
    <row r="9" spans="1:14" x14ac:dyDescent="0.25">
      <c r="A9" s="4" t="s">
        <v>44</v>
      </c>
      <c r="B9" s="4" t="s">
        <v>51</v>
      </c>
      <c r="C9" s="8">
        <v>87</v>
      </c>
      <c r="D9" s="8">
        <v>633</v>
      </c>
      <c r="E9" s="8">
        <v>720</v>
      </c>
      <c r="F9" s="8">
        <f t="shared" ref="F9" si="2">D9-C9</f>
        <v>546</v>
      </c>
      <c r="G9" s="9">
        <f t="shared" ref="G9" si="3">IF(D9=0,"**.*",(C9/D9))</f>
        <v>0.13744075829383887</v>
      </c>
      <c r="N9" s="14"/>
    </row>
    <row r="10" spans="1:14" x14ac:dyDescent="0.25">
      <c r="A10" s="4" t="s">
        <v>45</v>
      </c>
      <c r="B10" s="4" t="s">
        <v>46</v>
      </c>
      <c r="C10" s="8">
        <v>27</v>
      </c>
      <c r="D10" s="8">
        <v>630</v>
      </c>
      <c r="E10" s="8">
        <v>657</v>
      </c>
      <c r="F10" s="8">
        <f t="shared" ref="F10" si="4">D10-C10</f>
        <v>603</v>
      </c>
      <c r="G10" s="9">
        <f t="shared" ref="G10" si="5">IF(D10=0,"**.*",(C10/D10))</f>
        <v>4.2857142857142858E-2</v>
      </c>
      <c r="N10" s="14"/>
    </row>
    <row r="11" spans="1:14" x14ac:dyDescent="0.25">
      <c r="A11" s="4" t="s">
        <v>52</v>
      </c>
      <c r="B11" s="4" t="s">
        <v>53</v>
      </c>
      <c r="C11" s="8">
        <v>522</v>
      </c>
      <c r="D11" s="8">
        <v>26</v>
      </c>
      <c r="E11" s="8">
        <v>548</v>
      </c>
      <c r="F11" s="8">
        <f t="shared" ref="F11" si="6">D11-C11</f>
        <v>-496</v>
      </c>
      <c r="G11" s="9">
        <f t="shared" ref="G11" si="7">IF(D11=0,"**.*",(C11/D11))</f>
        <v>20.076923076923077</v>
      </c>
      <c r="N11" s="14"/>
    </row>
    <row r="12" spans="1:14" x14ac:dyDescent="0.25">
      <c r="A12" s="4" t="s">
        <v>56</v>
      </c>
      <c r="B12" s="4" t="s">
        <v>57</v>
      </c>
      <c r="C12" s="8">
        <v>515</v>
      </c>
      <c r="D12" s="8">
        <v>18</v>
      </c>
      <c r="E12" s="8">
        <v>533</v>
      </c>
      <c r="F12" s="8">
        <f t="shared" ref="F12" si="8">D12-C12</f>
        <v>-497</v>
      </c>
      <c r="G12" s="9">
        <f t="shared" ref="G12" si="9">IF(D12=0,"**.*",(C12/D12))</f>
        <v>28.611111111111111</v>
      </c>
    </row>
    <row r="13" spans="1:14" x14ac:dyDescent="0.25">
      <c r="A13" s="10" t="s">
        <v>54</v>
      </c>
      <c r="B13" s="10"/>
      <c r="C13" s="5">
        <v>8738</v>
      </c>
      <c r="D13" s="5">
        <v>5424</v>
      </c>
      <c r="E13" s="5">
        <v>14162</v>
      </c>
      <c r="F13" s="7">
        <f t="shared" si="0"/>
        <v>-3314</v>
      </c>
      <c r="G13" s="9">
        <f t="shared" si="1"/>
        <v>1.6109882005899705</v>
      </c>
      <c r="L13" s="14"/>
    </row>
    <row r="14" spans="1:14" x14ac:dyDescent="0.25">
      <c r="L14" s="14"/>
    </row>
    <row r="15" spans="1:14" x14ac:dyDescent="0.25">
      <c r="A15" s="12" t="s">
        <v>30</v>
      </c>
      <c r="B15" s="12"/>
      <c r="D15" s="13"/>
      <c r="G15" s="14"/>
      <c r="L15" s="14"/>
    </row>
    <row r="16" spans="1:14" x14ac:dyDescent="0.25">
      <c r="A16" s="12" t="s">
        <v>31</v>
      </c>
      <c r="B16" s="12"/>
      <c r="G16" s="14"/>
    </row>
    <row r="17" spans="7:7" x14ac:dyDescent="0.25">
      <c r="G17" s="14"/>
    </row>
  </sheetData>
  <mergeCells count="1">
    <mergeCell ref="A1:G2"/>
  </mergeCells>
  <printOptions horizontalCentered="1"/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selection activeCell="M26" sqref="M26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5" t="str">
        <f>Total!A1</f>
        <v>Non DAT and DAT Arrest Analysis 4Q 2021</v>
      </c>
      <c r="B1" s="15"/>
      <c r="C1" s="15"/>
      <c r="D1" s="15"/>
      <c r="E1" s="15"/>
      <c r="F1" s="15"/>
    </row>
    <row r="2" spans="1:6" x14ac:dyDescent="0.25">
      <c r="A2" s="15"/>
      <c r="B2" s="15"/>
      <c r="C2" s="15"/>
      <c r="D2" s="15"/>
      <c r="E2" s="15"/>
      <c r="F2" s="15"/>
    </row>
    <row r="3" spans="1:6" x14ac:dyDescent="0.25">
      <c r="A3" s="4" t="s">
        <v>17</v>
      </c>
      <c r="B3" s="7" t="s">
        <v>9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3</v>
      </c>
      <c r="B4" s="8">
        <v>2048</v>
      </c>
      <c r="C4" s="8">
        <v>1052</v>
      </c>
      <c r="D4" s="8">
        <v>3100</v>
      </c>
      <c r="E4" s="8">
        <f>C4-B4</f>
        <v>-996</v>
      </c>
      <c r="F4" s="9">
        <f>B4/C4</f>
        <v>1.9467680608365019</v>
      </c>
    </row>
    <row r="5" spans="1:6" x14ac:dyDescent="0.25">
      <c r="A5" s="4" t="s">
        <v>4</v>
      </c>
      <c r="B5" s="8">
        <v>2319</v>
      </c>
      <c r="C5" s="8">
        <v>1052</v>
      </c>
      <c r="D5" s="8">
        <v>3371</v>
      </c>
      <c r="E5" s="8">
        <f t="shared" ref="E5:E9" si="0">C5-B5</f>
        <v>-1267</v>
      </c>
      <c r="F5" s="9">
        <f t="shared" ref="F5:F9" si="1">B5/C5</f>
        <v>2.2043726235741445</v>
      </c>
    </row>
    <row r="6" spans="1:6" x14ac:dyDescent="0.25">
      <c r="A6" s="4" t="s">
        <v>5</v>
      </c>
      <c r="B6" s="8">
        <v>2125</v>
      </c>
      <c r="C6" s="8">
        <v>2021</v>
      </c>
      <c r="D6" s="8">
        <v>4146</v>
      </c>
      <c r="E6" s="8">
        <f t="shared" si="0"/>
        <v>-104</v>
      </c>
      <c r="F6" s="9">
        <f t="shared" si="1"/>
        <v>1.0514596734289956</v>
      </c>
    </row>
    <row r="7" spans="1:6" x14ac:dyDescent="0.25">
      <c r="A7" s="4" t="s">
        <v>6</v>
      </c>
      <c r="B7" s="8">
        <v>1933</v>
      </c>
      <c r="C7" s="8">
        <v>945</v>
      </c>
      <c r="D7" s="8">
        <v>2878</v>
      </c>
      <c r="E7" s="8">
        <f t="shared" si="0"/>
        <v>-988</v>
      </c>
      <c r="F7" s="9">
        <f t="shared" si="1"/>
        <v>2.0455026455026455</v>
      </c>
    </row>
    <row r="8" spans="1:6" x14ac:dyDescent="0.25">
      <c r="A8" s="4" t="s">
        <v>7</v>
      </c>
      <c r="B8" s="8">
        <v>313</v>
      </c>
      <c r="C8" s="8">
        <v>354</v>
      </c>
      <c r="D8" s="8">
        <v>667</v>
      </c>
      <c r="E8" s="8">
        <f t="shared" si="0"/>
        <v>41</v>
      </c>
      <c r="F8" s="9">
        <f t="shared" si="1"/>
        <v>0.88418079096045199</v>
      </c>
    </row>
    <row r="9" spans="1:6" x14ac:dyDescent="0.25">
      <c r="A9" s="4" t="s">
        <v>8</v>
      </c>
      <c r="B9" s="7">
        <v>8738</v>
      </c>
      <c r="C9" s="7">
        <v>5424</v>
      </c>
      <c r="D9" s="7">
        <v>14162</v>
      </c>
      <c r="E9" s="7">
        <f t="shared" si="0"/>
        <v>-3314</v>
      </c>
      <c r="F9" s="9">
        <f t="shared" si="1"/>
        <v>1.6109882005899705</v>
      </c>
    </row>
  </sheetData>
  <sortState ref="A4:F34">
    <sortCondition ref="A4:A34"/>
  </sortState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52" zoomScaleNormal="100" workbookViewId="0">
      <selection activeCell="J72" sqref="J72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5" t="str">
        <f>Total!A1</f>
        <v>Non DAT and DAT Arrest Analysis 4Q 2021</v>
      </c>
      <c r="B1" s="15"/>
      <c r="C1" s="15"/>
      <c r="D1" s="15"/>
      <c r="E1" s="15"/>
      <c r="F1" s="15"/>
      <c r="G1" s="1"/>
    </row>
    <row r="2" spans="1:7" x14ac:dyDescent="0.25">
      <c r="A2" s="15"/>
      <c r="B2" s="15"/>
      <c r="C2" s="15"/>
      <c r="D2" s="15"/>
      <c r="E2" s="15"/>
      <c r="F2" s="15"/>
      <c r="G2" s="1"/>
    </row>
    <row r="3" spans="1:7" x14ac:dyDescent="0.25">
      <c r="A3" s="4" t="s">
        <v>16</v>
      </c>
      <c r="B3" s="5" t="s">
        <v>0</v>
      </c>
      <c r="C3" s="5" t="s">
        <v>10</v>
      </c>
      <c r="D3" s="5" t="s">
        <v>23</v>
      </c>
      <c r="E3" s="5" t="s">
        <v>21</v>
      </c>
      <c r="F3" s="5" t="s">
        <v>22</v>
      </c>
    </row>
    <row r="4" spans="1:7" x14ac:dyDescent="0.25">
      <c r="A4" s="11">
        <v>1</v>
      </c>
      <c r="B4" s="2">
        <v>133</v>
      </c>
      <c r="C4" s="2">
        <v>121</v>
      </c>
      <c r="D4" s="2">
        <f>SUM(B4:C4)</f>
        <v>254</v>
      </c>
      <c r="E4" s="2">
        <f>C4-B4</f>
        <v>-12</v>
      </c>
      <c r="F4" s="6">
        <f>B4/C4</f>
        <v>1.0991735537190082</v>
      </c>
    </row>
    <row r="5" spans="1:7" x14ac:dyDescent="0.25">
      <c r="A5" s="11">
        <v>5</v>
      </c>
      <c r="B5" s="2">
        <v>53</v>
      </c>
      <c r="C5" s="2">
        <v>51</v>
      </c>
      <c r="D5" s="2">
        <f t="shared" ref="D5:D68" si="0">SUM(B5:C5)</f>
        <v>104</v>
      </c>
      <c r="E5" s="2">
        <f t="shared" ref="E5:E68" si="1">C5-B5</f>
        <v>-2</v>
      </c>
      <c r="F5" s="6">
        <f t="shared" ref="F5:F68" si="2">B5/C5</f>
        <v>1.0392156862745099</v>
      </c>
    </row>
    <row r="6" spans="1:7" x14ac:dyDescent="0.25">
      <c r="A6" s="11">
        <v>6</v>
      </c>
      <c r="B6" s="2">
        <v>59</v>
      </c>
      <c r="C6" s="2">
        <v>72</v>
      </c>
      <c r="D6" s="2">
        <f t="shared" si="0"/>
        <v>131</v>
      </c>
      <c r="E6" s="2">
        <f t="shared" si="1"/>
        <v>13</v>
      </c>
      <c r="F6" s="6">
        <f t="shared" si="2"/>
        <v>0.81944444444444442</v>
      </c>
    </row>
    <row r="7" spans="1:7" x14ac:dyDescent="0.25">
      <c r="A7" s="11">
        <v>7</v>
      </c>
      <c r="B7" s="2">
        <v>133</v>
      </c>
      <c r="C7" s="2">
        <v>63</v>
      </c>
      <c r="D7" s="2">
        <f t="shared" si="0"/>
        <v>196</v>
      </c>
      <c r="E7" s="2">
        <f t="shared" si="1"/>
        <v>-70</v>
      </c>
      <c r="F7" s="6">
        <f t="shared" si="2"/>
        <v>2.1111111111111112</v>
      </c>
    </row>
    <row r="8" spans="1:7" x14ac:dyDescent="0.25">
      <c r="A8" s="11">
        <v>9</v>
      </c>
      <c r="B8" s="2">
        <v>90</v>
      </c>
      <c r="C8" s="2">
        <v>110</v>
      </c>
      <c r="D8" s="2">
        <f t="shared" si="0"/>
        <v>200</v>
      </c>
      <c r="E8" s="2">
        <f t="shared" si="1"/>
        <v>20</v>
      </c>
      <c r="F8" s="6">
        <f t="shared" si="2"/>
        <v>0.81818181818181823</v>
      </c>
    </row>
    <row r="9" spans="1:7" x14ac:dyDescent="0.25">
      <c r="A9" s="11">
        <v>10</v>
      </c>
      <c r="B9" s="2">
        <v>66</v>
      </c>
      <c r="C9" s="2">
        <v>51</v>
      </c>
      <c r="D9" s="2">
        <f t="shared" si="0"/>
        <v>117</v>
      </c>
      <c r="E9" s="2">
        <f t="shared" si="1"/>
        <v>-15</v>
      </c>
      <c r="F9" s="6">
        <f t="shared" si="2"/>
        <v>1.2941176470588236</v>
      </c>
    </row>
    <row r="10" spans="1:7" x14ac:dyDescent="0.25">
      <c r="A10" s="11">
        <v>13</v>
      </c>
      <c r="B10" s="2">
        <v>115</v>
      </c>
      <c r="C10" s="2">
        <v>169</v>
      </c>
      <c r="D10" s="2">
        <f t="shared" si="0"/>
        <v>284</v>
      </c>
      <c r="E10" s="2">
        <f t="shared" si="1"/>
        <v>54</v>
      </c>
      <c r="F10" s="6">
        <f t="shared" si="2"/>
        <v>0.68047337278106512</v>
      </c>
    </row>
    <row r="11" spans="1:7" x14ac:dyDescent="0.25">
      <c r="A11" s="11">
        <v>14</v>
      </c>
      <c r="B11" s="2">
        <v>277</v>
      </c>
      <c r="C11" s="2">
        <v>354</v>
      </c>
      <c r="D11" s="2">
        <f t="shared" si="0"/>
        <v>631</v>
      </c>
      <c r="E11" s="2">
        <f t="shared" si="1"/>
        <v>77</v>
      </c>
      <c r="F11" s="6">
        <f t="shared" si="2"/>
        <v>0.78248587570621464</v>
      </c>
    </row>
    <row r="12" spans="1:7" x14ac:dyDescent="0.25">
      <c r="A12" s="11">
        <v>17</v>
      </c>
      <c r="B12" s="2">
        <v>42</v>
      </c>
      <c r="C12" s="2">
        <v>54</v>
      </c>
      <c r="D12" s="2">
        <f t="shared" si="0"/>
        <v>96</v>
      </c>
      <c r="E12" s="2">
        <f t="shared" si="1"/>
        <v>12</v>
      </c>
      <c r="F12" s="6">
        <f t="shared" si="2"/>
        <v>0.77777777777777779</v>
      </c>
    </row>
    <row r="13" spans="1:7" x14ac:dyDescent="0.25">
      <c r="A13" s="11">
        <v>18</v>
      </c>
      <c r="B13" s="2">
        <v>128</v>
      </c>
      <c r="C13" s="2">
        <v>153</v>
      </c>
      <c r="D13" s="2">
        <f t="shared" si="0"/>
        <v>281</v>
      </c>
      <c r="E13" s="2">
        <f t="shared" si="1"/>
        <v>25</v>
      </c>
      <c r="F13" s="6">
        <f t="shared" si="2"/>
        <v>0.83660130718954251</v>
      </c>
    </row>
    <row r="14" spans="1:7" x14ac:dyDescent="0.25">
      <c r="A14" s="11">
        <v>19</v>
      </c>
      <c r="B14" s="2">
        <v>98</v>
      </c>
      <c r="C14" s="2">
        <v>79</v>
      </c>
      <c r="D14" s="2">
        <f t="shared" si="0"/>
        <v>177</v>
      </c>
      <c r="E14" s="2">
        <f t="shared" si="1"/>
        <v>-19</v>
      </c>
      <c r="F14" s="6">
        <f t="shared" si="2"/>
        <v>1.240506329113924</v>
      </c>
    </row>
    <row r="15" spans="1:7" x14ac:dyDescent="0.25">
      <c r="A15" s="11">
        <v>20</v>
      </c>
      <c r="B15" s="2">
        <v>57</v>
      </c>
      <c r="C15" s="2">
        <v>57</v>
      </c>
      <c r="D15" s="2">
        <f t="shared" si="0"/>
        <v>114</v>
      </c>
      <c r="E15" s="2">
        <f t="shared" si="1"/>
        <v>0</v>
      </c>
      <c r="F15" s="6">
        <f t="shared" si="2"/>
        <v>1</v>
      </c>
    </row>
    <row r="16" spans="1:7" x14ac:dyDescent="0.25">
      <c r="A16" s="11">
        <v>22</v>
      </c>
      <c r="B16" s="2">
        <v>4</v>
      </c>
      <c r="C16" s="2">
        <v>1</v>
      </c>
      <c r="D16" s="2">
        <f t="shared" si="0"/>
        <v>5</v>
      </c>
      <c r="E16" s="2">
        <f t="shared" si="1"/>
        <v>-3</v>
      </c>
      <c r="F16" s="6">
        <f t="shared" si="2"/>
        <v>4</v>
      </c>
    </row>
    <row r="17" spans="1:6" x14ac:dyDescent="0.25">
      <c r="A17" s="11">
        <v>23</v>
      </c>
      <c r="B17" s="2">
        <v>113</v>
      </c>
      <c r="C17" s="2">
        <v>42</v>
      </c>
      <c r="D17" s="2">
        <f t="shared" si="0"/>
        <v>155</v>
      </c>
      <c r="E17" s="2">
        <f t="shared" si="1"/>
        <v>-71</v>
      </c>
      <c r="F17" s="6">
        <f t="shared" si="2"/>
        <v>2.6904761904761907</v>
      </c>
    </row>
    <row r="18" spans="1:6" x14ac:dyDescent="0.25">
      <c r="A18" s="11">
        <v>24</v>
      </c>
      <c r="B18" s="2">
        <v>86</v>
      </c>
      <c r="C18" s="2">
        <v>106</v>
      </c>
      <c r="D18" s="2">
        <f t="shared" si="0"/>
        <v>192</v>
      </c>
      <c r="E18" s="2">
        <f t="shared" si="1"/>
        <v>20</v>
      </c>
      <c r="F18" s="6">
        <f t="shared" si="2"/>
        <v>0.81132075471698117</v>
      </c>
    </row>
    <row r="19" spans="1:6" x14ac:dyDescent="0.25">
      <c r="A19" s="11">
        <v>25</v>
      </c>
      <c r="B19" s="2">
        <v>131</v>
      </c>
      <c r="C19" s="2">
        <v>137</v>
      </c>
      <c r="D19" s="2">
        <f t="shared" si="0"/>
        <v>268</v>
      </c>
      <c r="E19" s="2">
        <f t="shared" si="1"/>
        <v>6</v>
      </c>
      <c r="F19" s="6">
        <f t="shared" si="2"/>
        <v>0.95620437956204385</v>
      </c>
    </row>
    <row r="20" spans="1:6" x14ac:dyDescent="0.25">
      <c r="A20" s="11">
        <v>26</v>
      </c>
      <c r="B20" s="2">
        <v>54</v>
      </c>
      <c r="C20" s="2">
        <v>31</v>
      </c>
      <c r="D20" s="2">
        <f t="shared" si="0"/>
        <v>85</v>
      </c>
      <c r="E20" s="2">
        <f t="shared" si="1"/>
        <v>-23</v>
      </c>
      <c r="F20" s="6">
        <f t="shared" si="2"/>
        <v>1.7419354838709677</v>
      </c>
    </row>
    <row r="21" spans="1:6" x14ac:dyDescent="0.25">
      <c r="A21" s="11">
        <v>28</v>
      </c>
      <c r="B21" s="2">
        <v>95</v>
      </c>
      <c r="C21" s="2">
        <v>98</v>
      </c>
      <c r="D21" s="2">
        <f t="shared" si="0"/>
        <v>193</v>
      </c>
      <c r="E21" s="2">
        <f t="shared" si="1"/>
        <v>3</v>
      </c>
      <c r="F21" s="6">
        <f t="shared" si="2"/>
        <v>0.96938775510204078</v>
      </c>
    </row>
    <row r="22" spans="1:6" x14ac:dyDescent="0.25">
      <c r="A22" s="11">
        <v>30</v>
      </c>
      <c r="B22" s="2">
        <v>89</v>
      </c>
      <c r="C22" s="2">
        <v>95</v>
      </c>
      <c r="D22" s="2">
        <f t="shared" si="0"/>
        <v>184</v>
      </c>
      <c r="E22" s="2">
        <f t="shared" si="1"/>
        <v>6</v>
      </c>
      <c r="F22" s="6">
        <f t="shared" si="2"/>
        <v>0.93684210526315792</v>
      </c>
    </row>
    <row r="23" spans="1:6" x14ac:dyDescent="0.25">
      <c r="A23" s="11">
        <v>32</v>
      </c>
      <c r="B23" s="2">
        <v>129</v>
      </c>
      <c r="C23" s="2">
        <v>76</v>
      </c>
      <c r="D23" s="2">
        <f t="shared" si="0"/>
        <v>205</v>
      </c>
      <c r="E23" s="2">
        <f t="shared" si="1"/>
        <v>-53</v>
      </c>
      <c r="F23" s="6">
        <f t="shared" si="2"/>
        <v>1.6973684210526316</v>
      </c>
    </row>
    <row r="24" spans="1:6" x14ac:dyDescent="0.25">
      <c r="A24" s="11">
        <v>33</v>
      </c>
      <c r="B24" s="2">
        <v>95</v>
      </c>
      <c r="C24" s="2">
        <v>70</v>
      </c>
      <c r="D24" s="2">
        <f t="shared" si="0"/>
        <v>165</v>
      </c>
      <c r="E24" s="2">
        <f t="shared" si="1"/>
        <v>-25</v>
      </c>
      <c r="F24" s="6">
        <f t="shared" si="2"/>
        <v>1.3571428571428572</v>
      </c>
    </row>
    <row r="25" spans="1:6" x14ac:dyDescent="0.25">
      <c r="A25" s="11">
        <v>34</v>
      </c>
      <c r="B25" s="2">
        <v>78</v>
      </c>
      <c r="C25" s="2">
        <v>31</v>
      </c>
      <c r="D25" s="2">
        <f t="shared" si="0"/>
        <v>109</v>
      </c>
      <c r="E25" s="2">
        <f t="shared" si="1"/>
        <v>-47</v>
      </c>
      <c r="F25" s="6">
        <f t="shared" si="2"/>
        <v>2.5161290322580645</v>
      </c>
    </row>
    <row r="26" spans="1:6" x14ac:dyDescent="0.25">
      <c r="A26" s="11">
        <v>40</v>
      </c>
      <c r="B26" s="2">
        <v>258</v>
      </c>
      <c r="C26" s="2">
        <v>141</v>
      </c>
      <c r="D26" s="2">
        <f t="shared" si="0"/>
        <v>399</v>
      </c>
      <c r="E26" s="2">
        <f t="shared" si="1"/>
        <v>-117</v>
      </c>
      <c r="F26" s="6">
        <f t="shared" si="2"/>
        <v>1.8297872340425532</v>
      </c>
    </row>
    <row r="27" spans="1:6" x14ac:dyDescent="0.25">
      <c r="A27" s="11">
        <v>41</v>
      </c>
      <c r="B27" s="2">
        <v>79</v>
      </c>
      <c r="C27" s="2">
        <v>49</v>
      </c>
      <c r="D27" s="2">
        <f t="shared" si="0"/>
        <v>128</v>
      </c>
      <c r="E27" s="2">
        <f t="shared" si="1"/>
        <v>-30</v>
      </c>
      <c r="F27" s="6">
        <f t="shared" si="2"/>
        <v>1.6122448979591837</v>
      </c>
    </row>
    <row r="28" spans="1:6" x14ac:dyDescent="0.25">
      <c r="A28" s="11">
        <v>42</v>
      </c>
      <c r="B28" s="2">
        <v>165</v>
      </c>
      <c r="C28" s="2">
        <v>52</v>
      </c>
      <c r="D28" s="2">
        <f t="shared" si="0"/>
        <v>217</v>
      </c>
      <c r="E28" s="2">
        <f t="shared" si="1"/>
        <v>-113</v>
      </c>
      <c r="F28" s="6">
        <f t="shared" si="2"/>
        <v>3.1730769230769229</v>
      </c>
    </row>
    <row r="29" spans="1:6" x14ac:dyDescent="0.25">
      <c r="A29" s="11">
        <v>43</v>
      </c>
      <c r="B29" s="2">
        <v>234</v>
      </c>
      <c r="C29" s="2">
        <v>90</v>
      </c>
      <c r="D29" s="2">
        <f t="shared" si="0"/>
        <v>324</v>
      </c>
      <c r="E29" s="2">
        <f t="shared" si="1"/>
        <v>-144</v>
      </c>
      <c r="F29" s="6">
        <f t="shared" si="2"/>
        <v>2.6</v>
      </c>
    </row>
    <row r="30" spans="1:6" x14ac:dyDescent="0.25">
      <c r="A30" s="11">
        <v>44</v>
      </c>
      <c r="B30" s="2">
        <v>236</v>
      </c>
      <c r="C30" s="2">
        <v>159</v>
      </c>
      <c r="D30" s="2">
        <f t="shared" si="0"/>
        <v>395</v>
      </c>
      <c r="E30" s="2">
        <f t="shared" si="1"/>
        <v>-77</v>
      </c>
      <c r="F30" s="6">
        <f t="shared" si="2"/>
        <v>1.4842767295597483</v>
      </c>
    </row>
    <row r="31" spans="1:6" x14ac:dyDescent="0.25">
      <c r="A31" s="11">
        <v>45</v>
      </c>
      <c r="B31" s="2">
        <v>80</v>
      </c>
      <c r="C31" s="2">
        <v>86</v>
      </c>
      <c r="D31" s="2">
        <f t="shared" si="0"/>
        <v>166</v>
      </c>
      <c r="E31" s="2">
        <f t="shared" si="1"/>
        <v>6</v>
      </c>
      <c r="F31" s="6">
        <f t="shared" si="2"/>
        <v>0.93023255813953487</v>
      </c>
    </row>
    <row r="32" spans="1:6" x14ac:dyDescent="0.25">
      <c r="A32" s="11">
        <v>46</v>
      </c>
      <c r="B32" s="2">
        <v>224</v>
      </c>
      <c r="C32" s="2">
        <v>113</v>
      </c>
      <c r="D32" s="2">
        <f t="shared" si="0"/>
        <v>337</v>
      </c>
      <c r="E32" s="2">
        <f t="shared" si="1"/>
        <v>-111</v>
      </c>
      <c r="F32" s="6">
        <f t="shared" si="2"/>
        <v>1.9823008849557522</v>
      </c>
    </row>
    <row r="33" spans="1:6" x14ac:dyDescent="0.25">
      <c r="A33" s="11">
        <v>47</v>
      </c>
      <c r="B33" s="2">
        <v>227</v>
      </c>
      <c r="C33" s="2">
        <v>49</v>
      </c>
      <c r="D33" s="2">
        <f t="shared" si="0"/>
        <v>276</v>
      </c>
      <c r="E33" s="2">
        <f t="shared" si="1"/>
        <v>-178</v>
      </c>
      <c r="F33" s="6">
        <f t="shared" si="2"/>
        <v>4.6326530612244898</v>
      </c>
    </row>
    <row r="34" spans="1:6" x14ac:dyDescent="0.25">
      <c r="A34" s="11">
        <v>48</v>
      </c>
      <c r="B34" s="2">
        <v>163</v>
      </c>
      <c r="C34" s="2">
        <v>71</v>
      </c>
      <c r="D34" s="2">
        <f t="shared" si="0"/>
        <v>234</v>
      </c>
      <c r="E34" s="2">
        <f t="shared" si="1"/>
        <v>-92</v>
      </c>
      <c r="F34" s="6">
        <f t="shared" si="2"/>
        <v>2.295774647887324</v>
      </c>
    </row>
    <row r="35" spans="1:6" x14ac:dyDescent="0.25">
      <c r="A35" s="11">
        <v>49</v>
      </c>
      <c r="B35" s="2">
        <v>90</v>
      </c>
      <c r="C35" s="2">
        <v>50</v>
      </c>
      <c r="D35" s="2">
        <f t="shared" si="0"/>
        <v>140</v>
      </c>
      <c r="E35" s="2">
        <f t="shared" si="1"/>
        <v>-40</v>
      </c>
      <c r="F35" s="6">
        <f t="shared" si="2"/>
        <v>1.8</v>
      </c>
    </row>
    <row r="36" spans="1:6" x14ac:dyDescent="0.25">
      <c r="A36" s="11">
        <v>50</v>
      </c>
      <c r="B36" s="2">
        <v>80</v>
      </c>
      <c r="C36" s="2">
        <v>57</v>
      </c>
      <c r="D36" s="2">
        <f t="shared" si="0"/>
        <v>137</v>
      </c>
      <c r="E36" s="2">
        <f t="shared" si="1"/>
        <v>-23</v>
      </c>
      <c r="F36" s="6">
        <f t="shared" si="2"/>
        <v>1.4035087719298245</v>
      </c>
    </row>
    <row r="37" spans="1:6" x14ac:dyDescent="0.25">
      <c r="A37" s="11">
        <v>52</v>
      </c>
      <c r="B37" s="2">
        <v>212</v>
      </c>
      <c r="C37" s="2">
        <v>135</v>
      </c>
      <c r="D37" s="2">
        <f t="shared" si="0"/>
        <v>347</v>
      </c>
      <c r="E37" s="2">
        <f t="shared" si="1"/>
        <v>-77</v>
      </c>
      <c r="F37" s="6">
        <f t="shared" si="2"/>
        <v>1.5703703703703704</v>
      </c>
    </row>
    <row r="38" spans="1:6" x14ac:dyDescent="0.25">
      <c r="A38" s="11">
        <v>60</v>
      </c>
      <c r="B38" s="2">
        <v>114</v>
      </c>
      <c r="C38" s="2">
        <v>71</v>
      </c>
      <c r="D38" s="2">
        <f t="shared" si="0"/>
        <v>185</v>
      </c>
      <c r="E38" s="2">
        <f t="shared" si="1"/>
        <v>-43</v>
      </c>
      <c r="F38" s="6">
        <f t="shared" si="2"/>
        <v>1.6056338028169015</v>
      </c>
    </row>
    <row r="39" spans="1:6" x14ac:dyDescent="0.25">
      <c r="A39" s="11">
        <v>61</v>
      </c>
      <c r="B39" s="2">
        <v>64</v>
      </c>
      <c r="C39" s="2">
        <v>46</v>
      </c>
      <c r="D39" s="2">
        <f t="shared" si="0"/>
        <v>110</v>
      </c>
      <c r="E39" s="2">
        <f t="shared" si="1"/>
        <v>-18</v>
      </c>
      <c r="F39" s="6">
        <f t="shared" si="2"/>
        <v>1.3913043478260869</v>
      </c>
    </row>
    <row r="40" spans="1:6" x14ac:dyDescent="0.25">
      <c r="A40" s="11">
        <v>62</v>
      </c>
      <c r="B40" s="2">
        <v>136</v>
      </c>
      <c r="C40" s="2">
        <v>62</v>
      </c>
      <c r="D40" s="2">
        <f t="shared" si="0"/>
        <v>198</v>
      </c>
      <c r="E40" s="2">
        <f t="shared" si="1"/>
        <v>-74</v>
      </c>
      <c r="F40" s="6">
        <f t="shared" si="2"/>
        <v>2.193548387096774</v>
      </c>
    </row>
    <row r="41" spans="1:6" x14ac:dyDescent="0.25">
      <c r="A41" s="11">
        <v>63</v>
      </c>
      <c r="B41" s="2">
        <v>65</v>
      </c>
      <c r="C41" s="2">
        <v>45</v>
      </c>
      <c r="D41" s="2">
        <f t="shared" si="0"/>
        <v>110</v>
      </c>
      <c r="E41" s="2">
        <f t="shared" si="1"/>
        <v>-20</v>
      </c>
      <c r="F41" s="6">
        <f t="shared" si="2"/>
        <v>1.4444444444444444</v>
      </c>
    </row>
    <row r="42" spans="1:6" x14ac:dyDescent="0.25">
      <c r="A42" s="11">
        <v>66</v>
      </c>
      <c r="B42" s="2">
        <v>77</v>
      </c>
      <c r="C42" s="2">
        <v>44</v>
      </c>
      <c r="D42" s="2">
        <f t="shared" si="0"/>
        <v>121</v>
      </c>
      <c r="E42" s="2">
        <f t="shared" si="1"/>
        <v>-33</v>
      </c>
      <c r="F42" s="6">
        <f t="shared" si="2"/>
        <v>1.75</v>
      </c>
    </row>
    <row r="43" spans="1:6" x14ac:dyDescent="0.25">
      <c r="A43" s="11">
        <v>67</v>
      </c>
      <c r="B43" s="2">
        <v>158</v>
      </c>
      <c r="C43" s="2">
        <v>21</v>
      </c>
      <c r="D43" s="2">
        <f t="shared" si="0"/>
        <v>179</v>
      </c>
      <c r="E43" s="2">
        <f t="shared" si="1"/>
        <v>-137</v>
      </c>
      <c r="F43" s="6">
        <f t="shared" si="2"/>
        <v>7.5238095238095237</v>
      </c>
    </row>
    <row r="44" spans="1:6" x14ac:dyDescent="0.25">
      <c r="A44" s="11">
        <v>68</v>
      </c>
      <c r="B44" s="2">
        <v>72</v>
      </c>
      <c r="C44" s="2">
        <v>80</v>
      </c>
      <c r="D44" s="2">
        <f t="shared" si="0"/>
        <v>152</v>
      </c>
      <c r="E44" s="2">
        <f t="shared" si="1"/>
        <v>8</v>
      </c>
      <c r="F44" s="6">
        <f t="shared" si="2"/>
        <v>0.9</v>
      </c>
    </row>
    <row r="45" spans="1:6" x14ac:dyDescent="0.25">
      <c r="A45" s="11">
        <v>69</v>
      </c>
      <c r="B45" s="2">
        <v>67</v>
      </c>
      <c r="C45" s="2">
        <v>25</v>
      </c>
      <c r="D45" s="2">
        <f t="shared" si="0"/>
        <v>92</v>
      </c>
      <c r="E45" s="2">
        <f t="shared" si="1"/>
        <v>-42</v>
      </c>
      <c r="F45" s="6">
        <f t="shared" si="2"/>
        <v>2.68</v>
      </c>
    </row>
    <row r="46" spans="1:6" x14ac:dyDescent="0.25">
      <c r="A46" s="11">
        <v>70</v>
      </c>
      <c r="B46" s="2">
        <v>199</v>
      </c>
      <c r="C46" s="2">
        <v>38</v>
      </c>
      <c r="D46" s="2">
        <f t="shared" si="0"/>
        <v>237</v>
      </c>
      <c r="E46" s="2">
        <f t="shared" si="1"/>
        <v>-161</v>
      </c>
      <c r="F46" s="6">
        <f t="shared" si="2"/>
        <v>5.2368421052631575</v>
      </c>
    </row>
    <row r="47" spans="1:6" x14ac:dyDescent="0.25">
      <c r="A47" s="11">
        <v>71</v>
      </c>
      <c r="B47" s="2">
        <v>98</v>
      </c>
      <c r="C47" s="2">
        <v>49</v>
      </c>
      <c r="D47" s="2">
        <f t="shared" si="0"/>
        <v>147</v>
      </c>
      <c r="E47" s="2">
        <f t="shared" si="1"/>
        <v>-49</v>
      </c>
      <c r="F47" s="6">
        <f t="shared" si="2"/>
        <v>2</v>
      </c>
    </row>
    <row r="48" spans="1:6" x14ac:dyDescent="0.25">
      <c r="A48" s="11">
        <v>72</v>
      </c>
      <c r="B48" s="2">
        <v>92</v>
      </c>
      <c r="C48" s="2">
        <v>105</v>
      </c>
      <c r="D48" s="2">
        <f t="shared" si="0"/>
        <v>197</v>
      </c>
      <c r="E48" s="2">
        <f t="shared" si="1"/>
        <v>13</v>
      </c>
      <c r="F48" s="6">
        <f t="shared" si="2"/>
        <v>0.87619047619047619</v>
      </c>
    </row>
    <row r="49" spans="1:6" x14ac:dyDescent="0.25">
      <c r="A49" s="11">
        <v>73</v>
      </c>
      <c r="B49" s="2">
        <v>168</v>
      </c>
      <c r="C49" s="2">
        <v>27</v>
      </c>
      <c r="D49" s="2">
        <f t="shared" si="0"/>
        <v>195</v>
      </c>
      <c r="E49" s="2">
        <f t="shared" si="1"/>
        <v>-141</v>
      </c>
      <c r="F49" s="6">
        <f t="shared" si="2"/>
        <v>6.2222222222222223</v>
      </c>
    </row>
    <row r="50" spans="1:6" x14ac:dyDescent="0.25">
      <c r="A50" s="11">
        <v>75</v>
      </c>
      <c r="B50" s="2">
        <v>226</v>
      </c>
      <c r="C50" s="2">
        <v>32</v>
      </c>
      <c r="D50" s="2">
        <f t="shared" si="0"/>
        <v>258</v>
      </c>
      <c r="E50" s="2">
        <f t="shared" si="1"/>
        <v>-194</v>
      </c>
      <c r="F50" s="6">
        <f t="shared" si="2"/>
        <v>7.0625</v>
      </c>
    </row>
    <row r="51" spans="1:6" x14ac:dyDescent="0.25">
      <c r="A51" s="11">
        <v>76</v>
      </c>
      <c r="B51" s="2">
        <v>46</v>
      </c>
      <c r="C51" s="2">
        <v>27</v>
      </c>
      <c r="D51" s="2">
        <f t="shared" si="0"/>
        <v>73</v>
      </c>
      <c r="E51" s="2">
        <f t="shared" si="1"/>
        <v>-19</v>
      </c>
      <c r="F51" s="6">
        <f t="shared" si="2"/>
        <v>1.7037037037037037</v>
      </c>
    </row>
    <row r="52" spans="1:6" x14ac:dyDescent="0.25">
      <c r="A52" s="11">
        <v>77</v>
      </c>
      <c r="B52" s="2">
        <v>87</v>
      </c>
      <c r="C52" s="2">
        <v>15</v>
      </c>
      <c r="D52" s="2">
        <f t="shared" si="0"/>
        <v>102</v>
      </c>
      <c r="E52" s="2">
        <f t="shared" si="1"/>
        <v>-72</v>
      </c>
      <c r="F52" s="6">
        <f t="shared" si="2"/>
        <v>5.8</v>
      </c>
    </row>
    <row r="53" spans="1:6" x14ac:dyDescent="0.25">
      <c r="A53" s="11">
        <v>78</v>
      </c>
      <c r="B53" s="2">
        <v>45</v>
      </c>
      <c r="C53" s="2">
        <v>50</v>
      </c>
      <c r="D53" s="2">
        <f t="shared" si="0"/>
        <v>95</v>
      </c>
      <c r="E53" s="2">
        <f t="shared" si="1"/>
        <v>5</v>
      </c>
      <c r="F53" s="6">
        <f t="shared" si="2"/>
        <v>0.9</v>
      </c>
    </row>
    <row r="54" spans="1:6" x14ac:dyDescent="0.25">
      <c r="A54" s="11">
        <v>79</v>
      </c>
      <c r="B54" s="2">
        <v>147</v>
      </c>
      <c r="C54" s="2">
        <v>43</v>
      </c>
      <c r="D54" s="2">
        <f t="shared" si="0"/>
        <v>190</v>
      </c>
      <c r="E54" s="2">
        <f t="shared" si="1"/>
        <v>-104</v>
      </c>
      <c r="F54" s="6">
        <f t="shared" si="2"/>
        <v>3.4186046511627906</v>
      </c>
    </row>
    <row r="55" spans="1:6" x14ac:dyDescent="0.25">
      <c r="A55" s="11">
        <v>81</v>
      </c>
      <c r="B55" s="2">
        <v>73</v>
      </c>
      <c r="C55" s="2">
        <v>44</v>
      </c>
      <c r="D55" s="2">
        <f t="shared" si="0"/>
        <v>117</v>
      </c>
      <c r="E55" s="2">
        <f t="shared" si="1"/>
        <v>-29</v>
      </c>
      <c r="F55" s="6">
        <f t="shared" si="2"/>
        <v>1.6590909090909092</v>
      </c>
    </row>
    <row r="56" spans="1:6" x14ac:dyDescent="0.25">
      <c r="A56" s="11">
        <v>83</v>
      </c>
      <c r="B56" s="2">
        <v>113</v>
      </c>
      <c r="C56" s="2">
        <v>37</v>
      </c>
      <c r="D56" s="2">
        <f t="shared" si="0"/>
        <v>150</v>
      </c>
      <c r="E56" s="2">
        <f t="shared" si="1"/>
        <v>-76</v>
      </c>
      <c r="F56" s="6">
        <f t="shared" si="2"/>
        <v>3.0540540540540539</v>
      </c>
    </row>
    <row r="57" spans="1:6" x14ac:dyDescent="0.25">
      <c r="A57" s="11">
        <v>84</v>
      </c>
      <c r="B57" s="2">
        <v>83</v>
      </c>
      <c r="C57" s="2">
        <v>72</v>
      </c>
      <c r="D57" s="2">
        <f t="shared" si="0"/>
        <v>155</v>
      </c>
      <c r="E57" s="2">
        <f t="shared" si="1"/>
        <v>-11</v>
      </c>
      <c r="F57" s="6">
        <f t="shared" si="2"/>
        <v>1.1527777777777777</v>
      </c>
    </row>
    <row r="58" spans="1:6" x14ac:dyDescent="0.25">
      <c r="A58" s="11">
        <v>88</v>
      </c>
      <c r="B58" s="2">
        <v>49</v>
      </c>
      <c r="C58" s="2">
        <v>24</v>
      </c>
      <c r="D58" s="2">
        <f t="shared" si="0"/>
        <v>73</v>
      </c>
      <c r="E58" s="2">
        <f t="shared" si="1"/>
        <v>-25</v>
      </c>
      <c r="F58" s="6">
        <f t="shared" si="2"/>
        <v>2.0416666666666665</v>
      </c>
    </row>
    <row r="59" spans="1:6" x14ac:dyDescent="0.25">
      <c r="A59" s="11">
        <v>90</v>
      </c>
      <c r="B59" s="2">
        <v>83</v>
      </c>
      <c r="C59" s="2">
        <v>42</v>
      </c>
      <c r="D59" s="2">
        <f t="shared" si="0"/>
        <v>125</v>
      </c>
      <c r="E59" s="2">
        <f t="shared" si="1"/>
        <v>-41</v>
      </c>
      <c r="F59" s="6">
        <f t="shared" si="2"/>
        <v>1.9761904761904763</v>
      </c>
    </row>
    <row r="60" spans="1:6" x14ac:dyDescent="0.25">
      <c r="A60" s="11">
        <v>94</v>
      </c>
      <c r="B60" s="2">
        <v>57</v>
      </c>
      <c r="C60" s="2">
        <v>53</v>
      </c>
      <c r="D60" s="2">
        <f t="shared" si="0"/>
        <v>110</v>
      </c>
      <c r="E60" s="2">
        <f t="shared" si="1"/>
        <v>-4</v>
      </c>
      <c r="F60" s="6">
        <f t="shared" si="2"/>
        <v>1.0754716981132075</v>
      </c>
    </row>
    <row r="61" spans="1:6" x14ac:dyDescent="0.25">
      <c r="A61" s="11">
        <v>100</v>
      </c>
      <c r="B61" s="2">
        <v>39</v>
      </c>
      <c r="C61" s="2">
        <v>24</v>
      </c>
      <c r="D61" s="2">
        <f t="shared" si="0"/>
        <v>63</v>
      </c>
      <c r="E61" s="2">
        <f t="shared" si="1"/>
        <v>-15</v>
      </c>
      <c r="F61" s="6">
        <f t="shared" si="2"/>
        <v>1.625</v>
      </c>
    </row>
    <row r="62" spans="1:6" x14ac:dyDescent="0.25">
      <c r="A62" s="11">
        <v>101</v>
      </c>
      <c r="B62" s="2">
        <v>70</v>
      </c>
      <c r="C62" s="2">
        <v>17</v>
      </c>
      <c r="D62" s="2">
        <f t="shared" si="0"/>
        <v>87</v>
      </c>
      <c r="E62" s="2">
        <f t="shared" si="1"/>
        <v>-53</v>
      </c>
      <c r="F62" s="6">
        <f t="shared" si="2"/>
        <v>4.117647058823529</v>
      </c>
    </row>
    <row r="63" spans="1:6" x14ac:dyDescent="0.25">
      <c r="A63" s="11">
        <v>102</v>
      </c>
      <c r="B63" s="2">
        <v>127</v>
      </c>
      <c r="C63" s="2">
        <v>25</v>
      </c>
      <c r="D63" s="2">
        <f t="shared" si="0"/>
        <v>152</v>
      </c>
      <c r="E63" s="2">
        <f t="shared" si="1"/>
        <v>-102</v>
      </c>
      <c r="F63" s="6">
        <f t="shared" si="2"/>
        <v>5.08</v>
      </c>
    </row>
    <row r="64" spans="1:6" x14ac:dyDescent="0.25">
      <c r="A64" s="11">
        <v>103</v>
      </c>
      <c r="B64" s="2">
        <v>182</v>
      </c>
      <c r="C64" s="2">
        <v>64</v>
      </c>
      <c r="D64" s="2">
        <f t="shared" si="0"/>
        <v>246</v>
      </c>
      <c r="E64" s="2">
        <f t="shared" si="1"/>
        <v>-118</v>
      </c>
      <c r="F64" s="6">
        <f t="shared" si="2"/>
        <v>2.84375</v>
      </c>
    </row>
    <row r="65" spans="1:6" x14ac:dyDescent="0.25">
      <c r="A65" s="11">
        <v>104</v>
      </c>
      <c r="B65" s="2">
        <v>118</v>
      </c>
      <c r="C65" s="2">
        <v>28</v>
      </c>
      <c r="D65" s="2">
        <f t="shared" si="0"/>
        <v>146</v>
      </c>
      <c r="E65" s="2">
        <f t="shared" si="1"/>
        <v>-90</v>
      </c>
      <c r="F65" s="6">
        <f t="shared" si="2"/>
        <v>4.2142857142857144</v>
      </c>
    </row>
    <row r="66" spans="1:6" x14ac:dyDescent="0.25">
      <c r="A66" s="11">
        <v>105</v>
      </c>
      <c r="B66" s="2">
        <v>129</v>
      </c>
      <c r="C66" s="2">
        <v>28</v>
      </c>
      <c r="D66" s="2">
        <f t="shared" si="0"/>
        <v>157</v>
      </c>
      <c r="E66" s="2">
        <f t="shared" si="1"/>
        <v>-101</v>
      </c>
      <c r="F66" s="6">
        <f t="shared" si="2"/>
        <v>4.6071428571428568</v>
      </c>
    </row>
    <row r="67" spans="1:6" x14ac:dyDescent="0.25">
      <c r="A67" s="11">
        <v>106</v>
      </c>
      <c r="B67" s="2">
        <v>127</v>
      </c>
      <c r="C67" s="2">
        <v>39</v>
      </c>
      <c r="D67" s="2">
        <f t="shared" si="0"/>
        <v>166</v>
      </c>
      <c r="E67" s="2">
        <f t="shared" si="1"/>
        <v>-88</v>
      </c>
      <c r="F67" s="6">
        <f t="shared" si="2"/>
        <v>3.2564102564102564</v>
      </c>
    </row>
    <row r="68" spans="1:6" x14ac:dyDescent="0.25">
      <c r="A68" s="11">
        <v>107</v>
      </c>
      <c r="B68" s="2">
        <v>106</v>
      </c>
      <c r="C68" s="2">
        <v>34</v>
      </c>
      <c r="D68" s="2">
        <f t="shared" si="0"/>
        <v>140</v>
      </c>
      <c r="E68" s="2">
        <f t="shared" si="1"/>
        <v>-72</v>
      </c>
      <c r="F68" s="6">
        <f t="shared" si="2"/>
        <v>3.1176470588235294</v>
      </c>
    </row>
    <row r="69" spans="1:6" x14ac:dyDescent="0.25">
      <c r="A69" s="11">
        <v>108</v>
      </c>
      <c r="B69" s="2">
        <v>109</v>
      </c>
      <c r="C69" s="2">
        <v>39</v>
      </c>
      <c r="D69" s="2">
        <f t="shared" ref="D69:D81" si="3">SUM(B69:C69)</f>
        <v>148</v>
      </c>
      <c r="E69" s="2">
        <f t="shared" ref="E69:E81" si="4">C69-B69</f>
        <v>-70</v>
      </c>
      <c r="F69" s="6">
        <f t="shared" ref="F69:F81" si="5">B69/C69</f>
        <v>2.7948717948717947</v>
      </c>
    </row>
    <row r="70" spans="1:6" x14ac:dyDescent="0.25">
      <c r="A70" s="11">
        <v>109</v>
      </c>
      <c r="B70" s="2">
        <v>181</v>
      </c>
      <c r="C70" s="2">
        <v>161</v>
      </c>
      <c r="D70" s="2">
        <f t="shared" si="3"/>
        <v>342</v>
      </c>
      <c r="E70" s="2">
        <f t="shared" si="4"/>
        <v>-20</v>
      </c>
      <c r="F70" s="6">
        <f t="shared" si="5"/>
        <v>1.1242236024844721</v>
      </c>
    </row>
    <row r="71" spans="1:6" x14ac:dyDescent="0.25">
      <c r="A71" s="11">
        <v>110</v>
      </c>
      <c r="B71" s="2">
        <v>152</v>
      </c>
      <c r="C71" s="2">
        <v>110</v>
      </c>
      <c r="D71" s="2">
        <f t="shared" si="3"/>
        <v>262</v>
      </c>
      <c r="E71" s="2">
        <f t="shared" si="4"/>
        <v>-42</v>
      </c>
      <c r="F71" s="6">
        <f t="shared" si="5"/>
        <v>1.3818181818181818</v>
      </c>
    </row>
    <row r="72" spans="1:6" x14ac:dyDescent="0.25">
      <c r="A72" s="11">
        <v>111</v>
      </c>
      <c r="B72" s="2">
        <v>39</v>
      </c>
      <c r="C72" s="2">
        <v>22</v>
      </c>
      <c r="D72" s="2">
        <f t="shared" si="3"/>
        <v>61</v>
      </c>
      <c r="E72" s="2">
        <f t="shared" si="4"/>
        <v>-17</v>
      </c>
      <c r="F72" s="6">
        <f t="shared" si="5"/>
        <v>1.7727272727272727</v>
      </c>
    </row>
    <row r="73" spans="1:6" x14ac:dyDescent="0.25">
      <c r="A73" s="11">
        <v>112</v>
      </c>
      <c r="B73" s="2">
        <v>50</v>
      </c>
      <c r="C73" s="2">
        <v>67</v>
      </c>
      <c r="D73" s="2">
        <f t="shared" si="3"/>
        <v>117</v>
      </c>
      <c r="E73" s="2">
        <f t="shared" si="4"/>
        <v>17</v>
      </c>
      <c r="F73" s="6">
        <f t="shared" si="5"/>
        <v>0.74626865671641796</v>
      </c>
    </row>
    <row r="74" spans="1:6" x14ac:dyDescent="0.25">
      <c r="A74" s="11">
        <v>113</v>
      </c>
      <c r="B74" s="2">
        <v>176</v>
      </c>
      <c r="C74" s="2">
        <v>65</v>
      </c>
      <c r="D74" s="2">
        <f t="shared" si="3"/>
        <v>241</v>
      </c>
      <c r="E74" s="2">
        <f t="shared" si="4"/>
        <v>-111</v>
      </c>
      <c r="F74" s="6">
        <f t="shared" si="5"/>
        <v>2.7076923076923078</v>
      </c>
    </row>
    <row r="75" spans="1:6" x14ac:dyDescent="0.25">
      <c r="A75" s="11">
        <v>114</v>
      </c>
      <c r="B75" s="2">
        <v>196</v>
      </c>
      <c r="C75" s="2">
        <v>161</v>
      </c>
      <c r="D75" s="2">
        <f t="shared" si="3"/>
        <v>357</v>
      </c>
      <c r="E75" s="2">
        <f t="shared" si="4"/>
        <v>-35</v>
      </c>
      <c r="F75" s="6">
        <f t="shared" si="5"/>
        <v>1.2173913043478262</v>
      </c>
    </row>
    <row r="76" spans="1:6" x14ac:dyDescent="0.25">
      <c r="A76" s="11">
        <v>115</v>
      </c>
      <c r="B76" s="2">
        <v>132</v>
      </c>
      <c r="C76" s="2">
        <v>61</v>
      </c>
      <c r="D76" s="2">
        <f t="shared" si="3"/>
        <v>193</v>
      </c>
      <c r="E76" s="2">
        <f t="shared" si="4"/>
        <v>-71</v>
      </c>
      <c r="F76" s="6">
        <f t="shared" si="5"/>
        <v>2.1639344262295084</v>
      </c>
    </row>
    <row r="77" spans="1:6" x14ac:dyDescent="0.25">
      <c r="A77" s="11">
        <v>120</v>
      </c>
      <c r="B77" s="2">
        <v>132</v>
      </c>
      <c r="C77" s="2">
        <v>111</v>
      </c>
      <c r="D77" s="2">
        <f t="shared" si="3"/>
        <v>243</v>
      </c>
      <c r="E77" s="2">
        <f t="shared" si="4"/>
        <v>-21</v>
      </c>
      <c r="F77" s="6">
        <f t="shared" si="5"/>
        <v>1.1891891891891893</v>
      </c>
    </row>
    <row r="78" spans="1:6" x14ac:dyDescent="0.25">
      <c r="A78" s="11">
        <v>121</v>
      </c>
      <c r="B78" s="2">
        <v>84</v>
      </c>
      <c r="C78" s="2">
        <v>128</v>
      </c>
      <c r="D78" s="2">
        <f t="shared" si="3"/>
        <v>212</v>
      </c>
      <c r="E78" s="2">
        <f t="shared" si="4"/>
        <v>44</v>
      </c>
      <c r="F78" s="6">
        <f t="shared" si="5"/>
        <v>0.65625</v>
      </c>
    </row>
    <row r="79" spans="1:6" x14ac:dyDescent="0.25">
      <c r="A79" s="11">
        <v>122</v>
      </c>
      <c r="B79" s="2">
        <v>57</v>
      </c>
      <c r="C79" s="2">
        <v>81</v>
      </c>
      <c r="D79" s="2">
        <f t="shared" si="3"/>
        <v>138</v>
      </c>
      <c r="E79" s="2">
        <f t="shared" si="4"/>
        <v>24</v>
      </c>
      <c r="F79" s="6">
        <f t="shared" si="5"/>
        <v>0.70370370370370372</v>
      </c>
    </row>
    <row r="80" spans="1:6" x14ac:dyDescent="0.25">
      <c r="A80" s="11">
        <v>123</v>
      </c>
      <c r="B80" s="2">
        <v>40</v>
      </c>
      <c r="C80" s="2">
        <v>34</v>
      </c>
      <c r="D80" s="2">
        <f t="shared" si="3"/>
        <v>74</v>
      </c>
      <c r="E80" s="2">
        <f t="shared" si="4"/>
        <v>-6</v>
      </c>
      <c r="F80" s="6">
        <f t="shared" si="5"/>
        <v>1.1764705882352942</v>
      </c>
    </row>
    <row r="81" spans="1:6" x14ac:dyDescent="0.25">
      <c r="A81" s="4" t="s">
        <v>8</v>
      </c>
      <c r="B81" s="5">
        <v>8738</v>
      </c>
      <c r="C81" s="5">
        <v>5424</v>
      </c>
      <c r="D81" s="5">
        <f t="shared" si="3"/>
        <v>14162</v>
      </c>
      <c r="E81" s="5">
        <f t="shared" si="4"/>
        <v>-3314</v>
      </c>
      <c r="F81" s="6">
        <f t="shared" si="5"/>
        <v>1.6109882005899705</v>
      </c>
    </row>
  </sheetData>
  <mergeCells count="1">
    <mergeCell ref="A1:F2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L13" sqref="L13"/>
    </sheetView>
  </sheetViews>
  <sheetFormatPr defaultRowHeight="15" x14ac:dyDescent="0.25"/>
  <cols>
    <col min="1" max="1" width="34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5" t="str">
        <f>Total!A1</f>
        <v>Non DAT and DAT Arrest Analysis 4Q 2021</v>
      </c>
      <c r="B1" s="15"/>
      <c r="C1" s="15"/>
      <c r="D1" s="15"/>
      <c r="E1" s="15"/>
      <c r="F1" s="15"/>
      <c r="G1" s="1"/>
    </row>
    <row r="2" spans="1:7" x14ac:dyDescent="0.25">
      <c r="A2" s="16"/>
      <c r="B2" s="16"/>
      <c r="C2" s="16"/>
      <c r="D2" s="16"/>
      <c r="E2" s="16"/>
      <c r="F2" s="16"/>
      <c r="G2" s="1"/>
    </row>
    <row r="3" spans="1:7" x14ac:dyDescent="0.25">
      <c r="A3" s="4" t="s">
        <v>18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7" x14ac:dyDescent="0.25">
      <c r="A4" s="4" t="s">
        <v>32</v>
      </c>
      <c r="B4" s="8">
        <v>23</v>
      </c>
      <c r="C4" s="8">
        <v>22</v>
      </c>
      <c r="D4" s="8">
        <v>45</v>
      </c>
      <c r="E4" s="8">
        <f>C4-B4</f>
        <v>-1</v>
      </c>
      <c r="F4" s="9">
        <f>B4/C4</f>
        <v>1.0454545454545454</v>
      </c>
    </row>
    <row r="5" spans="1:7" x14ac:dyDescent="0.25">
      <c r="A5" s="4" t="s">
        <v>33</v>
      </c>
      <c r="B5" s="8">
        <v>530</v>
      </c>
      <c r="C5" s="8">
        <v>296</v>
      </c>
      <c r="D5" s="8">
        <v>826</v>
      </c>
      <c r="E5" s="8">
        <f t="shared" ref="E5:E11" si="0">C5-B5</f>
        <v>-234</v>
      </c>
      <c r="F5" s="9">
        <f t="shared" ref="F5:F11" si="1">B5/C5</f>
        <v>1.7905405405405406</v>
      </c>
    </row>
    <row r="6" spans="1:7" x14ac:dyDescent="0.25">
      <c r="A6" s="4" t="s">
        <v>11</v>
      </c>
      <c r="B6" s="8">
        <v>4273</v>
      </c>
      <c r="C6" s="8">
        <v>2385</v>
      </c>
      <c r="D6" s="8">
        <v>6658</v>
      </c>
      <c r="E6" s="8">
        <f t="shared" si="0"/>
        <v>-1888</v>
      </c>
      <c r="F6" s="9">
        <f t="shared" si="1"/>
        <v>1.7916142557651991</v>
      </c>
    </row>
    <row r="7" spans="1:7" x14ac:dyDescent="0.25">
      <c r="A7" s="4" t="s">
        <v>34</v>
      </c>
      <c r="B7" s="8">
        <v>695</v>
      </c>
      <c r="C7" s="8">
        <v>453</v>
      </c>
      <c r="D7" s="8">
        <v>1148</v>
      </c>
      <c r="E7" s="8">
        <v>-3992</v>
      </c>
      <c r="F7" s="9">
        <f t="shared" si="1"/>
        <v>1.5342163355408389</v>
      </c>
    </row>
    <row r="8" spans="1:7" x14ac:dyDescent="0.25">
      <c r="A8" s="4" t="s">
        <v>12</v>
      </c>
      <c r="B8" s="8">
        <v>28</v>
      </c>
      <c r="C8" s="8">
        <v>20</v>
      </c>
      <c r="D8" s="8">
        <v>48</v>
      </c>
      <c r="E8" s="8">
        <f t="shared" si="0"/>
        <v>-8</v>
      </c>
      <c r="F8" s="9">
        <f t="shared" si="1"/>
        <v>1.4</v>
      </c>
    </row>
    <row r="9" spans="1:7" x14ac:dyDescent="0.25">
      <c r="A9" s="4" t="s">
        <v>13</v>
      </c>
      <c r="B9" s="8">
        <v>967</v>
      </c>
      <c r="C9" s="8">
        <v>853</v>
      </c>
      <c r="D9" s="8">
        <v>1820</v>
      </c>
      <c r="E9" s="8">
        <f t="shared" si="0"/>
        <v>-114</v>
      </c>
      <c r="F9" s="9">
        <f t="shared" si="1"/>
        <v>1.1336459554513483</v>
      </c>
    </row>
    <row r="10" spans="1:7" x14ac:dyDescent="0.25">
      <c r="A10" s="4" t="s">
        <v>35</v>
      </c>
      <c r="B10" s="8">
        <v>2222</v>
      </c>
      <c r="C10" s="8">
        <v>1395</v>
      </c>
      <c r="D10" s="8">
        <v>3617</v>
      </c>
      <c r="E10" s="8">
        <f t="shared" ref="E10" si="2">C10-B10</f>
        <v>-827</v>
      </c>
      <c r="F10" s="9">
        <f t="shared" ref="F10" si="3">B10/C10</f>
        <v>1.592831541218638</v>
      </c>
    </row>
    <row r="11" spans="1:7" x14ac:dyDescent="0.25">
      <c r="A11" s="4" t="s">
        <v>8</v>
      </c>
      <c r="B11" s="7">
        <v>8738</v>
      </c>
      <c r="C11" s="7">
        <v>5424</v>
      </c>
      <c r="D11" s="7">
        <v>14162</v>
      </c>
      <c r="E11" s="7">
        <f t="shared" si="0"/>
        <v>-3314</v>
      </c>
      <c r="F11" s="9">
        <f t="shared" si="1"/>
        <v>1.6109882005899705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Normal="100" workbookViewId="0">
      <selection activeCell="L15" sqref="L15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5" t="str">
        <f>Total!A1</f>
        <v>Non DAT and DAT Arrest Analysis 4Q 2021</v>
      </c>
      <c r="B1" s="15"/>
      <c r="C1" s="15"/>
      <c r="D1" s="15"/>
      <c r="E1" s="15"/>
      <c r="F1" s="15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4" t="s">
        <v>19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14</v>
      </c>
      <c r="B4" s="8">
        <v>2043</v>
      </c>
      <c r="C4" s="8">
        <v>1178</v>
      </c>
      <c r="D4" s="8">
        <v>3221</v>
      </c>
      <c r="E4" s="8">
        <f>C4-B4</f>
        <v>-865</v>
      </c>
      <c r="F4" s="9">
        <f>B4/C4</f>
        <v>1.734295415959253</v>
      </c>
    </row>
    <row r="5" spans="1:6" x14ac:dyDescent="0.25">
      <c r="A5" s="4" t="s">
        <v>15</v>
      </c>
      <c r="B5" s="8">
        <v>6695</v>
      </c>
      <c r="C5" s="8">
        <v>4246</v>
      </c>
      <c r="D5" s="8">
        <v>10941</v>
      </c>
      <c r="E5" s="8">
        <f t="shared" ref="E5:E6" si="0">C5-B5</f>
        <v>-2449</v>
      </c>
      <c r="F5" s="9">
        <f t="shared" ref="F5:F6" si="1">B5/C5</f>
        <v>1.576778144135657</v>
      </c>
    </row>
    <row r="6" spans="1:6" x14ac:dyDescent="0.25">
      <c r="A6" s="4" t="s">
        <v>8</v>
      </c>
      <c r="B6" s="7">
        <v>8738</v>
      </c>
      <c r="C6" s="7">
        <v>5424</v>
      </c>
      <c r="D6" s="7">
        <v>14162</v>
      </c>
      <c r="E6" s="7">
        <f t="shared" si="0"/>
        <v>-3314</v>
      </c>
      <c r="F6" s="9">
        <f t="shared" si="1"/>
        <v>1.6109882005899705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Normal="100" workbookViewId="0">
      <selection activeCell="C23" sqref="C23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10" x14ac:dyDescent="0.25">
      <c r="A1" s="15" t="str">
        <f>Total!A1</f>
        <v>Non DAT and DAT Arrest Analysis 4Q 2021</v>
      </c>
      <c r="B1" s="15"/>
      <c r="C1" s="15"/>
      <c r="D1" s="15"/>
      <c r="E1" s="15"/>
      <c r="F1" s="15"/>
    </row>
    <row r="2" spans="1:10" x14ac:dyDescent="0.25">
      <c r="A2" s="15"/>
      <c r="B2" s="15"/>
      <c r="C2" s="15"/>
      <c r="D2" s="15"/>
      <c r="E2" s="15"/>
      <c r="F2" s="15"/>
    </row>
    <row r="3" spans="1:10" x14ac:dyDescent="0.25">
      <c r="A3" s="4" t="s">
        <v>20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10" x14ac:dyDescent="0.25">
      <c r="A4" s="4" t="s">
        <v>24</v>
      </c>
      <c r="B4" s="8">
        <v>0</v>
      </c>
      <c r="C4" s="8">
        <v>0</v>
      </c>
      <c r="D4" s="8">
        <f>SUM(B4:C4)</f>
        <v>0</v>
      </c>
      <c r="E4" s="8">
        <f>C4-B4</f>
        <v>0</v>
      </c>
      <c r="F4" s="9" t="str">
        <f>IF(C4=0,"**.*",(B4/C4))</f>
        <v>**.*</v>
      </c>
    </row>
    <row r="5" spans="1:10" x14ac:dyDescent="0.25">
      <c r="A5" s="4" t="s">
        <v>25</v>
      </c>
      <c r="B5" s="8">
        <v>263</v>
      </c>
      <c r="C5" s="8">
        <v>1</v>
      </c>
      <c r="D5" s="8">
        <f t="shared" ref="D5:D10" si="0">SUM(B5:C5)</f>
        <v>264</v>
      </c>
      <c r="E5" s="8">
        <f t="shared" ref="E5:E10" si="1">C5-B5</f>
        <v>-262</v>
      </c>
      <c r="F5" s="9">
        <f t="shared" ref="F5:F10" si="2">IF(C5=0,"**.*",(B5/C5))</f>
        <v>263</v>
      </c>
    </row>
    <row r="6" spans="1:10" x14ac:dyDescent="0.25">
      <c r="A6" s="4" t="s">
        <v>26</v>
      </c>
      <c r="B6" s="8">
        <v>1098</v>
      </c>
      <c r="C6" s="8">
        <v>878</v>
      </c>
      <c r="D6" s="8">
        <f t="shared" si="0"/>
        <v>1976</v>
      </c>
      <c r="E6" s="8">
        <f t="shared" si="1"/>
        <v>-220</v>
      </c>
      <c r="F6" s="9">
        <f t="shared" si="2"/>
        <v>1.2505694760820045</v>
      </c>
    </row>
    <row r="7" spans="1:10" x14ac:dyDescent="0.25">
      <c r="A7" s="4" t="s">
        <v>27</v>
      </c>
      <c r="B7" s="8">
        <v>4674</v>
      </c>
      <c r="C7" s="8">
        <v>2604</v>
      </c>
      <c r="D7" s="8">
        <f t="shared" si="0"/>
        <v>7278</v>
      </c>
      <c r="E7" s="8">
        <f t="shared" si="1"/>
        <v>-2070</v>
      </c>
      <c r="F7" s="9">
        <f t="shared" si="2"/>
        <v>1.7949308755760369</v>
      </c>
    </row>
    <row r="8" spans="1:10" x14ac:dyDescent="0.25">
      <c r="A8" s="4" t="s">
        <v>28</v>
      </c>
      <c r="B8" s="8">
        <v>2371</v>
      </c>
      <c r="C8" s="8">
        <v>1656</v>
      </c>
      <c r="D8" s="8">
        <f t="shared" si="0"/>
        <v>4027</v>
      </c>
      <c r="E8" s="8">
        <f t="shared" si="1"/>
        <v>-715</v>
      </c>
      <c r="F8" s="9">
        <f t="shared" si="2"/>
        <v>1.4317632850241546</v>
      </c>
    </row>
    <row r="9" spans="1:10" x14ac:dyDescent="0.25">
      <c r="A9" s="4" t="s">
        <v>29</v>
      </c>
      <c r="B9" s="8">
        <v>332</v>
      </c>
      <c r="C9" s="8">
        <v>285</v>
      </c>
      <c r="D9" s="8">
        <f t="shared" si="0"/>
        <v>617</v>
      </c>
      <c r="E9" s="8">
        <f t="shared" si="1"/>
        <v>-47</v>
      </c>
      <c r="F9" s="9">
        <f t="shared" si="2"/>
        <v>1.1649122807017545</v>
      </c>
    </row>
    <row r="10" spans="1:10" x14ac:dyDescent="0.25">
      <c r="A10" s="4" t="s">
        <v>8</v>
      </c>
      <c r="B10" s="7">
        <f>SUM(B4:B9)</f>
        <v>8738</v>
      </c>
      <c r="C10" s="7">
        <f>SUM(C4:C9)</f>
        <v>5424</v>
      </c>
      <c r="D10" s="7">
        <f t="shared" si="0"/>
        <v>14162</v>
      </c>
      <c r="E10" s="7">
        <f t="shared" si="1"/>
        <v>-3314</v>
      </c>
      <c r="F10" s="9">
        <f t="shared" si="2"/>
        <v>1.6109882005899705</v>
      </c>
      <c r="J10" s="14"/>
    </row>
    <row r="11" spans="1:10" x14ac:dyDescent="0.25">
      <c r="J11" s="14"/>
    </row>
    <row r="12" spans="1:10" x14ac:dyDescent="0.25">
      <c r="J12" s="14"/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</vt:lpstr>
      <vt:lpstr>Boro</vt:lpstr>
      <vt:lpstr>PCT</vt:lpstr>
      <vt:lpstr>Race</vt:lpstr>
      <vt:lpstr>Sex</vt:lpstr>
      <vt:lpstr>Age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TEKAAHO, REIHITA</cp:lastModifiedBy>
  <cp:lastPrinted>2022-01-05T18:06:14Z</cp:lastPrinted>
  <dcterms:created xsi:type="dcterms:W3CDTF">2016-07-22T11:47:05Z</dcterms:created>
  <dcterms:modified xsi:type="dcterms:W3CDTF">2022-02-01T18:11:01Z</dcterms:modified>
</cp:coreProperties>
</file>