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"/>
    </mc:Choice>
  </mc:AlternateContent>
  <bookViews>
    <workbookView xWindow="480" yWindow="75" windowWidth="27795" windowHeight="12345" activeTab="5"/>
  </bookViews>
  <sheets>
    <sheet name="Total" sheetId="2" r:id="rId1"/>
    <sheet name="Boro" sheetId="3" r:id="rId2"/>
    <sheet name="PCT" sheetId="4" r:id="rId3"/>
    <sheet name="Race" sheetId="5" r:id="rId4"/>
    <sheet name="Sex" sheetId="6" r:id="rId5"/>
    <sheet name="Age" sheetId="7" r:id="rId6"/>
  </sheets>
  <definedNames>
    <definedName name="crime">#REF!</definedName>
    <definedName name="crime2">Boro!#REF!</definedName>
    <definedName name="_xlnm.Print_Titles" localSheetId="2">PCT!$1:$3</definedName>
  </definedNames>
  <calcPr calcId="152511"/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4" i="2"/>
  <c r="D10" i="5" l="1"/>
  <c r="E10" i="5"/>
  <c r="F10" i="5"/>
  <c r="C11" i="5"/>
  <c r="B11" i="5"/>
  <c r="D18" i="2"/>
  <c r="E18" i="2"/>
  <c r="C18" i="2"/>
  <c r="F17" i="2"/>
  <c r="G17" i="2"/>
  <c r="A1" i="7" l="1"/>
  <c r="A1" i="6"/>
  <c r="A1" i="5"/>
  <c r="A1" i="4"/>
  <c r="A1" i="3"/>
  <c r="G18" i="2" l="1"/>
  <c r="F18" i="2"/>
  <c r="C6" i="6"/>
  <c r="B6" i="6"/>
  <c r="C81" i="4"/>
  <c r="B81" i="4"/>
  <c r="C9" i="3"/>
  <c r="B9" i="3"/>
  <c r="F5" i="7" l="1"/>
  <c r="F6" i="7"/>
  <c r="F7" i="7"/>
  <c r="F8" i="7"/>
  <c r="F9" i="7"/>
  <c r="E5" i="7"/>
  <c r="E6" i="7"/>
  <c r="E7" i="7"/>
  <c r="E8" i="7"/>
  <c r="E9" i="7"/>
  <c r="E4" i="7"/>
  <c r="D5" i="7"/>
  <c r="D6" i="7"/>
  <c r="D7" i="7"/>
  <c r="D8" i="7"/>
  <c r="D9" i="7"/>
  <c r="D4" i="7"/>
  <c r="C10" i="7"/>
  <c r="B10" i="7"/>
  <c r="D5" i="6"/>
  <c r="D6" i="6"/>
  <c r="D4" i="6"/>
  <c r="D5" i="5"/>
  <c r="D6" i="5"/>
  <c r="D8" i="5"/>
  <c r="D9" i="5"/>
  <c r="D11" i="5"/>
  <c r="D4" i="5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4" i="4"/>
  <c r="D5" i="3"/>
  <c r="D6" i="3"/>
  <c r="D7" i="3"/>
  <c r="D8" i="3"/>
  <c r="D9" i="3"/>
  <c r="D4" i="3"/>
  <c r="G6" i="2"/>
  <c r="G7" i="2"/>
  <c r="G8" i="2"/>
  <c r="G9" i="2"/>
  <c r="G10" i="2"/>
  <c r="G11" i="2"/>
  <c r="G12" i="2"/>
  <c r="G13" i="2"/>
  <c r="G14" i="2"/>
  <c r="G15" i="2"/>
  <c r="G16" i="2"/>
  <c r="G5" i="2"/>
  <c r="F5" i="6"/>
  <c r="F6" i="6"/>
  <c r="F4" i="6"/>
  <c r="F5" i="5"/>
  <c r="F6" i="5"/>
  <c r="F7" i="5"/>
  <c r="F8" i="5"/>
  <c r="F9" i="5"/>
  <c r="F11" i="5"/>
  <c r="F4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4" i="4"/>
  <c r="F5" i="3"/>
  <c r="F6" i="3"/>
  <c r="F7" i="3"/>
  <c r="F8" i="3"/>
  <c r="F9" i="3"/>
  <c r="F4" i="3"/>
  <c r="G4" i="2"/>
  <c r="F10" i="7" l="1"/>
  <c r="E10" i="7"/>
  <c r="D10" i="7"/>
  <c r="E5" i="6"/>
  <c r="E6" i="6"/>
  <c r="E4" i="6"/>
  <c r="E5" i="5"/>
  <c r="E6" i="5"/>
  <c r="E8" i="5"/>
  <c r="E9" i="5"/>
  <c r="E11" i="5"/>
  <c r="E4" i="5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4" i="4"/>
  <c r="E5" i="3"/>
  <c r="E6" i="3"/>
  <c r="E7" i="3"/>
  <c r="E8" i="3"/>
  <c r="E9" i="3"/>
  <c r="E4" i="3"/>
  <c r="F5" i="2"/>
  <c r="F6" i="2"/>
  <c r="F7" i="2"/>
  <c r="F8" i="2"/>
  <c r="F9" i="2"/>
  <c r="F10" i="2"/>
  <c r="F11" i="2"/>
  <c r="F12" i="2"/>
  <c r="F13" i="2"/>
  <c r="F14" i="2"/>
  <c r="F15" i="2"/>
  <c r="F16" i="2"/>
  <c r="F4" i="2"/>
</calcChain>
</file>

<file path=xl/sharedStrings.xml><?xml version="1.0" encoding="utf-8"?>
<sst xmlns="http://schemas.openxmlformats.org/spreadsheetml/2006/main" count="95" uniqueCount="68">
  <si>
    <t>Non DAT Arrests</t>
  </si>
  <si>
    <t>DAT Totals</t>
  </si>
  <si>
    <t>Non DAT Totals</t>
  </si>
  <si>
    <t>BRONX</t>
  </si>
  <si>
    <t>BROOKLYN</t>
  </si>
  <si>
    <t>MANHATTAN</t>
  </si>
  <si>
    <t>QUEENS</t>
  </si>
  <si>
    <t>STATEN ISLAND</t>
  </si>
  <si>
    <t>Total</t>
  </si>
  <si>
    <t>Non Dat Arrests</t>
  </si>
  <si>
    <t>DAT Arrests</t>
  </si>
  <si>
    <t>BLACK</t>
  </si>
  <si>
    <t>UNKNOWN</t>
  </si>
  <si>
    <t>WHITE</t>
  </si>
  <si>
    <t>FEMALE</t>
  </si>
  <si>
    <t>MALE</t>
  </si>
  <si>
    <t>PCT</t>
  </si>
  <si>
    <t>Boro</t>
  </si>
  <si>
    <t>Race</t>
  </si>
  <si>
    <t>Sex</t>
  </si>
  <si>
    <t>Age</t>
  </si>
  <si>
    <t>Difference</t>
  </si>
  <si>
    <t>Non DAT Rate</t>
  </si>
  <si>
    <t>Total Arrests</t>
  </si>
  <si>
    <t>0 - 9</t>
  </si>
  <si>
    <t>10 - 17</t>
  </si>
  <si>
    <t>18 - 24</t>
  </si>
  <si>
    <t>25 - 40</t>
  </si>
  <si>
    <t>41 - 59</t>
  </si>
  <si>
    <t>60+</t>
  </si>
  <si>
    <t>* Misdemeanor and Violations Only</t>
  </si>
  <si>
    <t>* 500 or more total arrests only</t>
  </si>
  <si>
    <t>AMERICAN INDIAN/ALASKAN NATIVE</t>
  </si>
  <si>
    <t>ASIAN / PACIFIC ISLANDER</t>
  </si>
  <si>
    <t>BLACK HISPANIC</t>
  </si>
  <si>
    <t>WHITE HISPANIC</t>
  </si>
  <si>
    <t>Law Code</t>
  </si>
  <si>
    <t>Law Code Description</t>
  </si>
  <si>
    <t>PL 1552500</t>
  </si>
  <si>
    <t>PL 1200001</t>
  </si>
  <si>
    <t>PL 2200300</t>
  </si>
  <si>
    <t>VTL0511001</t>
  </si>
  <si>
    <t>PL 1450001</t>
  </si>
  <si>
    <t>CRIM MIS:INTENT DAMAGE PROPRTY</t>
  </si>
  <si>
    <t>PL 1651503</t>
  </si>
  <si>
    <t>INTENT/FRAUD OBT TRANS W/O PAY</t>
  </si>
  <si>
    <t>VTL05110MU</t>
  </si>
  <si>
    <t>PL 1201401</t>
  </si>
  <si>
    <t>VTL051101A</t>
  </si>
  <si>
    <t>VTL11920U2</t>
  </si>
  <si>
    <t>PL 2053000</t>
  </si>
  <si>
    <t>PL 1211100</t>
  </si>
  <si>
    <t>PL 2155003</t>
  </si>
  <si>
    <t>Non DAT and DAT Arrest Analysis 3Q 2019</t>
  </si>
  <si>
    <t xml:space="preserve">ASLT W/INT CAUSES PHYS INJURY </t>
  </si>
  <si>
    <t xml:space="preserve">PETIT LARCENY                 </t>
  </si>
  <si>
    <t xml:space="preserve">CRIM POSS CONTRL SUBST-7TH    </t>
  </si>
  <si>
    <t xml:space="preserve">AGGRAVATED UNLIC OPER/MV-3RD  </t>
  </si>
  <si>
    <t xml:space="preserve">MENACING-2ND:WEAPON           </t>
  </si>
  <si>
    <t xml:space="preserve">AGGRAVATED UNLIC OPER/MV-2ND  </t>
  </si>
  <si>
    <t xml:space="preserve">RESISTING ARREST              </t>
  </si>
  <si>
    <t xml:space="preserve">CRIM OBSTRUCTION BREATHING    </t>
  </si>
  <si>
    <t xml:space="preserve">OPER MV .08 OF 1% ALCOHOL-1ST </t>
  </si>
  <si>
    <t xml:space="preserve">AGGRAVATED UNLIC OPER VEH-3RD </t>
  </si>
  <si>
    <t>PL 1950500</t>
  </si>
  <si>
    <t>OBSTRUCT GOVERNMENTL ADMIN-2ND</t>
  </si>
  <si>
    <t xml:space="preserve">CRIM CONTEMPT-2ND:DISOBEY CRT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</si>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</sst>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Fill="1" applyBorder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C4" sqref="C4:D17"/>
    </sheetView>
  </sheetViews>
  <sheetFormatPr defaultRowHeight="15" x14ac:dyDescent="0.25"/>
  <cols>
    <col min="1" max="1" width="33.28515625" bestFit="1" customWidth="1"/>
    <col min="2" max="2" width="34.5703125" bestFit="1" customWidth="1"/>
    <col min="3" max="3" width="14.5703125" bestFit="1" customWidth="1"/>
    <col min="4" max="4" width="10.28515625" bestFit="1" customWidth="1"/>
    <col min="5" max="5" width="12.140625" bestFit="1" customWidth="1"/>
    <col min="6" max="6" width="10.42578125" bestFit="1" customWidth="1"/>
    <col min="7" max="7" width="13.28515625" bestFit="1" customWidth="1"/>
  </cols>
  <sheetData>
    <row r="1" spans="1:8" x14ac:dyDescent="0.25">
      <c r="A1" s="10" t="s">
        <v>53</v>
      </c>
      <c r="B1" s="10"/>
      <c r="C1" s="10"/>
      <c r="D1" s="10"/>
      <c r="E1" s="10"/>
      <c r="F1" s="10"/>
      <c r="G1" s="10"/>
      <c r="H1" s="1"/>
    </row>
    <row r="2" spans="1:8" x14ac:dyDescent="0.25">
      <c r="A2" s="10"/>
      <c r="B2" s="10"/>
      <c r="C2" s="10"/>
      <c r="D2" s="10"/>
      <c r="E2" s="10"/>
      <c r="F2" s="10"/>
      <c r="G2" s="10"/>
      <c r="H2" s="1"/>
    </row>
    <row r="3" spans="1:8" x14ac:dyDescent="0.25">
      <c r="A3" s="2" t="s">
        <v>36</v>
      </c>
      <c r="B3" s="2" t="s">
        <v>37</v>
      </c>
      <c r="C3" s="6" t="s">
        <v>2</v>
      </c>
      <c r="D3" s="6" t="s">
        <v>1</v>
      </c>
      <c r="E3" s="6" t="s">
        <v>23</v>
      </c>
      <c r="F3" s="6" t="s">
        <v>21</v>
      </c>
      <c r="G3" s="6" t="s">
        <v>22</v>
      </c>
    </row>
    <row r="4" spans="1:8" x14ac:dyDescent="0.25">
      <c r="A4" s="3" t="s">
        <v>39</v>
      </c>
      <c r="B4" s="3" t="s">
        <v>54</v>
      </c>
      <c r="C4" s="12">
        <v>5004</v>
      </c>
      <c r="D4" s="12">
        <v>1205</v>
      </c>
      <c r="E4" s="12">
        <f>SUM(C4:D4)</f>
        <v>6209</v>
      </c>
      <c r="F4" s="12">
        <f>D4-C4</f>
        <v>-3799</v>
      </c>
      <c r="G4" s="7">
        <f>IF(D4=0,"**.*",(C4/D4))</f>
        <v>4.152697095435685</v>
      </c>
    </row>
    <row r="5" spans="1:8" x14ac:dyDescent="0.25">
      <c r="A5" s="3" t="s">
        <v>38</v>
      </c>
      <c r="B5" s="3" t="s">
        <v>55</v>
      </c>
      <c r="C5" s="12">
        <v>3867</v>
      </c>
      <c r="D5" s="12">
        <v>1732</v>
      </c>
      <c r="E5" s="12">
        <f t="shared" ref="E5:E17" si="0">SUM(C5:D5)</f>
        <v>5599</v>
      </c>
      <c r="F5" s="12">
        <f t="shared" ref="F5:F18" si="1">D5-C5</f>
        <v>-2135</v>
      </c>
      <c r="G5" s="7">
        <f>IF(D5=0,"**.*",(C5/D5))</f>
        <v>2.2326789838337184</v>
      </c>
    </row>
    <row r="6" spans="1:8" x14ac:dyDescent="0.25">
      <c r="A6" s="3" t="s">
        <v>40</v>
      </c>
      <c r="B6" s="3" t="s">
        <v>56</v>
      </c>
      <c r="C6" s="12">
        <v>1277</v>
      </c>
      <c r="D6" s="12">
        <v>735</v>
      </c>
      <c r="E6" s="12">
        <f t="shared" si="0"/>
        <v>2012</v>
      </c>
      <c r="F6" s="12">
        <f t="shared" si="1"/>
        <v>-542</v>
      </c>
      <c r="G6" s="7">
        <f t="shared" ref="G6:G18" si="2">IF(D6=0,"**.*",(C6/D6))</f>
        <v>1.7374149659863947</v>
      </c>
    </row>
    <row r="7" spans="1:8" x14ac:dyDescent="0.25">
      <c r="A7" s="3" t="s">
        <v>41</v>
      </c>
      <c r="B7" s="3" t="s">
        <v>57</v>
      </c>
      <c r="C7" s="12">
        <v>464</v>
      </c>
      <c r="D7" s="12">
        <v>742</v>
      </c>
      <c r="E7" s="12">
        <f t="shared" si="0"/>
        <v>1206</v>
      </c>
      <c r="F7" s="12">
        <f t="shared" si="1"/>
        <v>278</v>
      </c>
      <c r="G7" s="7">
        <f t="shared" si="2"/>
        <v>0.6253369272237197</v>
      </c>
    </row>
    <row r="8" spans="1:8" x14ac:dyDescent="0.25">
      <c r="A8" s="3" t="s">
        <v>42</v>
      </c>
      <c r="B8" s="3" t="s">
        <v>43</v>
      </c>
      <c r="C8" s="12">
        <v>761</v>
      </c>
      <c r="D8" s="12">
        <v>250</v>
      </c>
      <c r="E8" s="12">
        <f t="shared" si="0"/>
        <v>1011</v>
      </c>
      <c r="F8" s="12">
        <f t="shared" si="1"/>
        <v>-511</v>
      </c>
      <c r="G8" s="7">
        <f t="shared" si="2"/>
        <v>3.044</v>
      </c>
    </row>
    <row r="9" spans="1:8" x14ac:dyDescent="0.25">
      <c r="A9" s="3" t="s">
        <v>47</v>
      </c>
      <c r="B9" s="3" t="s">
        <v>58</v>
      </c>
      <c r="C9" s="12">
        <v>849</v>
      </c>
      <c r="D9" s="12">
        <v>82</v>
      </c>
      <c r="E9" s="12">
        <f t="shared" si="0"/>
        <v>931</v>
      </c>
      <c r="F9" s="12">
        <f t="shared" si="1"/>
        <v>-767</v>
      </c>
      <c r="G9" s="7">
        <f t="shared" si="2"/>
        <v>10.353658536585366</v>
      </c>
    </row>
    <row r="10" spans="1:8" x14ac:dyDescent="0.25">
      <c r="A10" s="3" t="s">
        <v>44</v>
      </c>
      <c r="B10" s="3" t="s">
        <v>45</v>
      </c>
      <c r="C10" s="12">
        <v>661</v>
      </c>
      <c r="D10" s="12">
        <v>79</v>
      </c>
      <c r="E10" s="12">
        <f t="shared" si="0"/>
        <v>740</v>
      </c>
      <c r="F10" s="12">
        <f t="shared" si="1"/>
        <v>-582</v>
      </c>
      <c r="G10" s="7">
        <f t="shared" si="2"/>
        <v>8.3670886075949369</v>
      </c>
    </row>
    <row r="11" spans="1:8" x14ac:dyDescent="0.25">
      <c r="A11" s="3" t="s">
        <v>46</v>
      </c>
      <c r="B11" s="3" t="s">
        <v>59</v>
      </c>
      <c r="C11" s="12">
        <v>338</v>
      </c>
      <c r="D11" s="12">
        <v>382</v>
      </c>
      <c r="E11" s="12">
        <f t="shared" si="0"/>
        <v>720</v>
      </c>
      <c r="F11" s="12">
        <f t="shared" si="1"/>
        <v>44</v>
      </c>
      <c r="G11" s="7">
        <f t="shared" si="2"/>
        <v>0.88481675392670156</v>
      </c>
    </row>
    <row r="12" spans="1:8" x14ac:dyDescent="0.25">
      <c r="A12" s="3" t="s">
        <v>50</v>
      </c>
      <c r="B12" s="3" t="s">
        <v>60</v>
      </c>
      <c r="C12" s="12">
        <v>705</v>
      </c>
      <c r="D12" s="12">
        <v>3</v>
      </c>
      <c r="E12" s="12">
        <f t="shared" si="0"/>
        <v>708</v>
      </c>
      <c r="F12" s="12">
        <f t="shared" si="1"/>
        <v>-702</v>
      </c>
      <c r="G12" s="7">
        <f t="shared" si="2"/>
        <v>235</v>
      </c>
    </row>
    <row r="13" spans="1:8" x14ac:dyDescent="0.25">
      <c r="A13" s="3" t="s">
        <v>51</v>
      </c>
      <c r="B13" s="3" t="s">
        <v>61</v>
      </c>
      <c r="C13" s="12">
        <v>662</v>
      </c>
      <c r="D13" s="12">
        <v>24</v>
      </c>
      <c r="E13" s="12">
        <f t="shared" si="0"/>
        <v>686</v>
      </c>
      <c r="F13" s="12">
        <f t="shared" si="1"/>
        <v>-638</v>
      </c>
      <c r="G13" s="7">
        <f t="shared" si="2"/>
        <v>27.583333333333332</v>
      </c>
    </row>
    <row r="14" spans="1:8" x14ac:dyDescent="0.25">
      <c r="A14" s="3" t="s">
        <v>49</v>
      </c>
      <c r="B14" s="3" t="s">
        <v>62</v>
      </c>
      <c r="C14" s="12">
        <v>663</v>
      </c>
      <c r="D14" s="12">
        <v>3</v>
      </c>
      <c r="E14" s="12">
        <f t="shared" si="0"/>
        <v>666</v>
      </c>
      <c r="F14" s="12">
        <f t="shared" si="1"/>
        <v>-660</v>
      </c>
      <c r="G14" s="7">
        <f t="shared" si="2"/>
        <v>221</v>
      </c>
    </row>
    <row r="15" spans="1:8" x14ac:dyDescent="0.25">
      <c r="A15" s="3" t="s">
        <v>48</v>
      </c>
      <c r="B15" s="3" t="s">
        <v>63</v>
      </c>
      <c r="C15" s="12">
        <v>203</v>
      </c>
      <c r="D15" s="12">
        <v>390</v>
      </c>
      <c r="E15" s="12">
        <f t="shared" si="0"/>
        <v>593</v>
      </c>
      <c r="F15" s="12">
        <f t="shared" si="1"/>
        <v>187</v>
      </c>
      <c r="G15" s="7">
        <f t="shared" si="2"/>
        <v>0.52051282051282055</v>
      </c>
    </row>
    <row r="16" spans="1:8" x14ac:dyDescent="0.25">
      <c r="A16" s="3" t="s">
        <v>64</v>
      </c>
      <c r="B16" s="3" t="s">
        <v>65</v>
      </c>
      <c r="C16" s="12">
        <v>529</v>
      </c>
      <c r="D16" s="12">
        <v>11</v>
      </c>
      <c r="E16" s="12">
        <f t="shared" si="0"/>
        <v>540</v>
      </c>
      <c r="F16" s="12">
        <f t="shared" si="1"/>
        <v>-518</v>
      </c>
      <c r="G16" s="7">
        <f t="shared" si="2"/>
        <v>48.090909090909093</v>
      </c>
    </row>
    <row r="17" spans="1:7" x14ac:dyDescent="0.25">
      <c r="A17" s="3" t="s">
        <v>52</v>
      </c>
      <c r="B17" s="3" t="s">
        <v>66</v>
      </c>
      <c r="C17" s="12">
        <v>508</v>
      </c>
      <c r="D17" s="12">
        <v>4</v>
      </c>
      <c r="E17" s="12">
        <f t="shared" si="0"/>
        <v>512</v>
      </c>
      <c r="F17" s="12">
        <f t="shared" ref="F17" si="3">D17-C17</f>
        <v>-504</v>
      </c>
      <c r="G17" s="7">
        <f t="shared" ref="G17" si="4">IF(D17=0,"**.*",(C17/D17))</f>
        <v>127</v>
      </c>
    </row>
    <row r="18" spans="1:7" x14ac:dyDescent="0.25">
      <c r="A18" s="8" t="s">
        <v>8</v>
      </c>
      <c r="B18" s="8"/>
      <c r="C18" s="13">
        <f>SUM(C4:C17)</f>
        <v>16491</v>
      </c>
      <c r="D18" s="13">
        <f>SUM(D4:D17)</f>
        <v>5642</v>
      </c>
      <c r="E18" s="13">
        <f>SUM(E4:E17)</f>
        <v>22133</v>
      </c>
      <c r="F18" s="14">
        <f t="shared" si="1"/>
        <v>-10849</v>
      </c>
      <c r="G18" s="7">
        <f t="shared" si="2"/>
        <v>2.9228996809641972</v>
      </c>
    </row>
    <row r="20" spans="1:7" x14ac:dyDescent="0.25">
      <c r="A20" s="9" t="s">
        <v>30</v>
      </c>
      <c r="B20" s="9"/>
    </row>
    <row r="21" spans="1:7" x14ac:dyDescent="0.25">
      <c r="A21" s="9" t="s">
        <v>31</v>
      </c>
      <c r="B21" s="9"/>
    </row>
  </sheetData>
  <mergeCells count="1">
    <mergeCell ref="A1:G2"/>
  </mergeCells>
  <printOptions horizontalCentered="1"/>
  <pageMargins left="0.7" right="0.7" top="0.75" bottom="0.75" header="0.3" footer="0.3"/>
  <pageSetup scale="90" orientation="landscape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44" sqref="C44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0" t="str">
        <f>Total!A1</f>
        <v>Non DAT and DAT Arrest Analysis 3Q 2019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3" t="s">
        <v>17</v>
      </c>
      <c r="B3" s="6" t="s">
        <v>9</v>
      </c>
      <c r="C3" s="6" t="s">
        <v>10</v>
      </c>
      <c r="D3" s="6" t="s">
        <v>23</v>
      </c>
      <c r="E3" s="6" t="s">
        <v>21</v>
      </c>
      <c r="F3" s="6" t="s">
        <v>22</v>
      </c>
    </row>
    <row r="4" spans="1:6" x14ac:dyDescent="0.25">
      <c r="A4" s="3" t="s">
        <v>3</v>
      </c>
      <c r="B4" s="12">
        <v>4250</v>
      </c>
      <c r="C4" s="12">
        <v>1390</v>
      </c>
      <c r="D4" s="12">
        <f>SUM(B4:C4)</f>
        <v>5640</v>
      </c>
      <c r="E4" s="12">
        <f>C4-B4</f>
        <v>-2860</v>
      </c>
      <c r="F4" s="7">
        <f>B4/C4</f>
        <v>3.0575539568345325</v>
      </c>
    </row>
    <row r="5" spans="1:6" x14ac:dyDescent="0.25">
      <c r="A5" s="3" t="s">
        <v>4</v>
      </c>
      <c r="B5" s="12">
        <v>4303</v>
      </c>
      <c r="C5" s="12">
        <v>959</v>
      </c>
      <c r="D5" s="12">
        <f t="shared" ref="D5:D9" si="0">SUM(B5:C5)</f>
        <v>5262</v>
      </c>
      <c r="E5" s="12">
        <f t="shared" ref="E5:E9" si="1">C5-B5</f>
        <v>-3344</v>
      </c>
      <c r="F5" s="7">
        <f t="shared" ref="F5:F9" si="2">B5/C5</f>
        <v>4.4869655891553704</v>
      </c>
    </row>
    <row r="6" spans="1:6" x14ac:dyDescent="0.25">
      <c r="A6" s="3" t="s">
        <v>5</v>
      </c>
      <c r="B6" s="12">
        <v>4352</v>
      </c>
      <c r="C6" s="12">
        <v>1701</v>
      </c>
      <c r="D6" s="12">
        <f t="shared" si="0"/>
        <v>6053</v>
      </c>
      <c r="E6" s="12">
        <f t="shared" si="1"/>
        <v>-2651</v>
      </c>
      <c r="F6" s="7">
        <f t="shared" si="2"/>
        <v>2.5584950029394475</v>
      </c>
    </row>
    <row r="7" spans="1:6" x14ac:dyDescent="0.25">
      <c r="A7" s="3" t="s">
        <v>6</v>
      </c>
      <c r="B7" s="12">
        <v>2898</v>
      </c>
      <c r="C7" s="12">
        <v>1317</v>
      </c>
      <c r="D7" s="12">
        <f t="shared" si="0"/>
        <v>4215</v>
      </c>
      <c r="E7" s="12">
        <f t="shared" si="1"/>
        <v>-1581</v>
      </c>
      <c r="F7" s="7">
        <f t="shared" si="2"/>
        <v>2.2004555808656034</v>
      </c>
    </row>
    <row r="8" spans="1:6" x14ac:dyDescent="0.25">
      <c r="A8" s="3" t="s">
        <v>7</v>
      </c>
      <c r="B8" s="12">
        <v>688</v>
      </c>
      <c r="C8" s="12">
        <v>275</v>
      </c>
      <c r="D8" s="12">
        <f t="shared" si="0"/>
        <v>963</v>
      </c>
      <c r="E8" s="12">
        <f t="shared" si="1"/>
        <v>-413</v>
      </c>
      <c r="F8" s="7">
        <f t="shared" si="2"/>
        <v>2.5018181818181819</v>
      </c>
    </row>
    <row r="9" spans="1:6" x14ac:dyDescent="0.25">
      <c r="A9" s="3" t="s">
        <v>8</v>
      </c>
      <c r="B9" s="14">
        <f>SUM(B4:B8)</f>
        <v>16491</v>
      </c>
      <c r="C9" s="14">
        <f>SUM(C4:C8)</f>
        <v>5642</v>
      </c>
      <c r="D9" s="14">
        <f t="shared" si="0"/>
        <v>22133</v>
      </c>
      <c r="E9" s="14">
        <f t="shared" si="1"/>
        <v>-10849</v>
      </c>
      <c r="F9" s="7">
        <f t="shared" si="2"/>
        <v>2.9228996809641972</v>
      </c>
    </row>
  </sheetData>
  <sortState ref="A4:F34">
    <sortCondition ref="A4:A34"/>
  </sortState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A4" sqref="A4:A80"/>
    </sheetView>
  </sheetViews>
  <sheetFormatPr defaultRowHeight="15" x14ac:dyDescent="0.25"/>
  <cols>
    <col min="1" max="1" width="9.140625" style="16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0" t="str">
        <f>Total!A1</f>
        <v>Non DAT and DAT Arrest Analysis 3Q 2019</v>
      </c>
      <c r="B1" s="10"/>
      <c r="C1" s="10"/>
      <c r="D1" s="10"/>
      <c r="E1" s="10"/>
      <c r="F1" s="10"/>
      <c r="G1" s="1"/>
    </row>
    <row r="2" spans="1:7" x14ac:dyDescent="0.25">
      <c r="A2" s="10"/>
      <c r="B2" s="10"/>
      <c r="C2" s="10"/>
      <c r="D2" s="10"/>
      <c r="E2" s="10"/>
      <c r="F2" s="10"/>
      <c r="G2" s="1"/>
    </row>
    <row r="3" spans="1:7" x14ac:dyDescent="0.25">
      <c r="A3" s="4" t="s">
        <v>16</v>
      </c>
      <c r="B3" s="4" t="s">
        <v>0</v>
      </c>
      <c r="C3" s="4" t="s">
        <v>10</v>
      </c>
      <c r="D3" s="4" t="s">
        <v>23</v>
      </c>
      <c r="E3" s="4" t="s">
        <v>21</v>
      </c>
      <c r="F3" s="4" t="s">
        <v>22</v>
      </c>
    </row>
    <row r="4" spans="1:7" x14ac:dyDescent="0.25">
      <c r="A4" s="4">
        <v>1</v>
      </c>
      <c r="B4" s="15">
        <v>219</v>
      </c>
      <c r="C4" s="15">
        <v>111</v>
      </c>
      <c r="D4" s="15">
        <f>SUM(B4:C4)</f>
        <v>330</v>
      </c>
      <c r="E4" s="15">
        <f>C4-B4</f>
        <v>-108</v>
      </c>
      <c r="F4" s="5">
        <f>B4/C4</f>
        <v>1.972972972972973</v>
      </c>
    </row>
    <row r="5" spans="1:7" x14ac:dyDescent="0.25">
      <c r="A5" s="4">
        <v>5</v>
      </c>
      <c r="B5" s="15">
        <v>151</v>
      </c>
      <c r="C5" s="15">
        <v>67</v>
      </c>
      <c r="D5" s="15">
        <f t="shared" ref="D5:D68" si="0">SUM(B5:C5)</f>
        <v>218</v>
      </c>
      <c r="E5" s="15">
        <f t="shared" ref="E5:E68" si="1">C5-B5</f>
        <v>-84</v>
      </c>
      <c r="F5" s="5">
        <f t="shared" ref="F5:F68" si="2">B5/C5</f>
        <v>2.2537313432835822</v>
      </c>
    </row>
    <row r="6" spans="1:7" x14ac:dyDescent="0.25">
      <c r="A6" s="4">
        <v>6</v>
      </c>
      <c r="B6" s="15">
        <v>249</v>
      </c>
      <c r="C6" s="15">
        <v>51</v>
      </c>
      <c r="D6" s="15">
        <f t="shared" si="0"/>
        <v>300</v>
      </c>
      <c r="E6" s="15">
        <f t="shared" si="1"/>
        <v>-198</v>
      </c>
      <c r="F6" s="5">
        <f t="shared" si="2"/>
        <v>4.882352941176471</v>
      </c>
    </row>
    <row r="7" spans="1:7" x14ac:dyDescent="0.25">
      <c r="A7" s="4">
        <v>7</v>
      </c>
      <c r="B7" s="15">
        <v>155</v>
      </c>
      <c r="C7" s="15">
        <v>84</v>
      </c>
      <c r="D7" s="15">
        <f t="shared" si="0"/>
        <v>239</v>
      </c>
      <c r="E7" s="15">
        <f t="shared" si="1"/>
        <v>-71</v>
      </c>
      <c r="F7" s="5">
        <f t="shared" si="2"/>
        <v>1.8452380952380953</v>
      </c>
    </row>
    <row r="8" spans="1:7" x14ac:dyDescent="0.25">
      <c r="A8" s="4">
        <v>9</v>
      </c>
      <c r="B8" s="15">
        <v>125</v>
      </c>
      <c r="C8" s="15">
        <v>68</v>
      </c>
      <c r="D8" s="15">
        <f t="shared" si="0"/>
        <v>193</v>
      </c>
      <c r="E8" s="15">
        <f t="shared" si="1"/>
        <v>-57</v>
      </c>
      <c r="F8" s="5">
        <f t="shared" si="2"/>
        <v>1.838235294117647</v>
      </c>
    </row>
    <row r="9" spans="1:7" x14ac:dyDescent="0.25">
      <c r="A9" s="4">
        <v>10</v>
      </c>
      <c r="B9" s="15">
        <v>125</v>
      </c>
      <c r="C9" s="15">
        <v>67</v>
      </c>
      <c r="D9" s="15">
        <f t="shared" si="0"/>
        <v>192</v>
      </c>
      <c r="E9" s="15">
        <f t="shared" si="1"/>
        <v>-58</v>
      </c>
      <c r="F9" s="5">
        <f t="shared" si="2"/>
        <v>1.8656716417910448</v>
      </c>
    </row>
    <row r="10" spans="1:7" x14ac:dyDescent="0.25">
      <c r="A10" s="4">
        <v>13</v>
      </c>
      <c r="B10" s="15">
        <v>264</v>
      </c>
      <c r="C10" s="15">
        <v>82</v>
      </c>
      <c r="D10" s="15">
        <f t="shared" si="0"/>
        <v>346</v>
      </c>
      <c r="E10" s="15">
        <f t="shared" si="1"/>
        <v>-182</v>
      </c>
      <c r="F10" s="5">
        <f t="shared" si="2"/>
        <v>3.2195121951219514</v>
      </c>
    </row>
    <row r="11" spans="1:7" x14ac:dyDescent="0.25">
      <c r="A11" s="4">
        <v>14</v>
      </c>
      <c r="B11" s="15">
        <v>487</v>
      </c>
      <c r="C11" s="15">
        <v>234</v>
      </c>
      <c r="D11" s="15">
        <f t="shared" si="0"/>
        <v>721</v>
      </c>
      <c r="E11" s="15">
        <f t="shared" si="1"/>
        <v>-253</v>
      </c>
      <c r="F11" s="5">
        <f t="shared" si="2"/>
        <v>2.0811965811965814</v>
      </c>
    </row>
    <row r="12" spans="1:7" x14ac:dyDescent="0.25">
      <c r="A12" s="4">
        <v>17</v>
      </c>
      <c r="B12" s="15">
        <v>115</v>
      </c>
      <c r="C12" s="15">
        <v>32</v>
      </c>
      <c r="D12" s="15">
        <f t="shared" si="0"/>
        <v>147</v>
      </c>
      <c r="E12" s="15">
        <f t="shared" si="1"/>
        <v>-83</v>
      </c>
      <c r="F12" s="5">
        <f t="shared" si="2"/>
        <v>3.59375</v>
      </c>
    </row>
    <row r="13" spans="1:7" x14ac:dyDescent="0.25">
      <c r="A13" s="4">
        <v>18</v>
      </c>
      <c r="B13" s="15">
        <v>208</v>
      </c>
      <c r="C13" s="15">
        <v>85</v>
      </c>
      <c r="D13" s="15">
        <f t="shared" si="0"/>
        <v>293</v>
      </c>
      <c r="E13" s="15">
        <f t="shared" si="1"/>
        <v>-123</v>
      </c>
      <c r="F13" s="5">
        <f t="shared" si="2"/>
        <v>2.447058823529412</v>
      </c>
    </row>
    <row r="14" spans="1:7" x14ac:dyDescent="0.25">
      <c r="A14" s="4">
        <v>19</v>
      </c>
      <c r="B14" s="15">
        <v>219</v>
      </c>
      <c r="C14" s="15">
        <v>89</v>
      </c>
      <c r="D14" s="15">
        <f t="shared" si="0"/>
        <v>308</v>
      </c>
      <c r="E14" s="15">
        <f t="shared" si="1"/>
        <v>-130</v>
      </c>
      <c r="F14" s="5">
        <f t="shared" si="2"/>
        <v>2.4606741573033708</v>
      </c>
    </row>
    <row r="15" spans="1:7" x14ac:dyDescent="0.25">
      <c r="A15" s="4">
        <v>20</v>
      </c>
      <c r="B15" s="15">
        <v>151</v>
      </c>
      <c r="C15" s="15">
        <v>70</v>
      </c>
      <c r="D15" s="15">
        <f t="shared" si="0"/>
        <v>221</v>
      </c>
      <c r="E15" s="15">
        <f t="shared" si="1"/>
        <v>-81</v>
      </c>
      <c r="F15" s="5">
        <f t="shared" si="2"/>
        <v>2.157142857142857</v>
      </c>
    </row>
    <row r="16" spans="1:7" x14ac:dyDescent="0.25">
      <c r="A16" s="4">
        <v>22</v>
      </c>
      <c r="B16" s="15">
        <v>13</v>
      </c>
      <c r="C16" s="15">
        <v>4</v>
      </c>
      <c r="D16" s="15">
        <f t="shared" si="0"/>
        <v>17</v>
      </c>
      <c r="E16" s="15">
        <f t="shared" si="1"/>
        <v>-9</v>
      </c>
      <c r="F16" s="5">
        <f t="shared" si="2"/>
        <v>3.25</v>
      </c>
    </row>
    <row r="17" spans="1:6" x14ac:dyDescent="0.25">
      <c r="A17" s="4">
        <v>23</v>
      </c>
      <c r="B17" s="15">
        <v>224</v>
      </c>
      <c r="C17" s="15">
        <v>55</v>
      </c>
      <c r="D17" s="15">
        <f t="shared" si="0"/>
        <v>279</v>
      </c>
      <c r="E17" s="15">
        <f t="shared" si="1"/>
        <v>-169</v>
      </c>
      <c r="F17" s="5">
        <f t="shared" si="2"/>
        <v>4.0727272727272723</v>
      </c>
    </row>
    <row r="18" spans="1:6" x14ac:dyDescent="0.25">
      <c r="A18" s="4">
        <v>24</v>
      </c>
      <c r="B18" s="15">
        <v>137</v>
      </c>
      <c r="C18" s="15">
        <v>36</v>
      </c>
      <c r="D18" s="15">
        <f t="shared" si="0"/>
        <v>173</v>
      </c>
      <c r="E18" s="15">
        <f t="shared" si="1"/>
        <v>-101</v>
      </c>
      <c r="F18" s="5">
        <f t="shared" si="2"/>
        <v>3.8055555555555554</v>
      </c>
    </row>
    <row r="19" spans="1:6" x14ac:dyDescent="0.25">
      <c r="A19" s="4">
        <v>25</v>
      </c>
      <c r="B19" s="15">
        <v>445</v>
      </c>
      <c r="C19" s="15">
        <v>253</v>
      </c>
      <c r="D19" s="15">
        <f t="shared" si="0"/>
        <v>698</v>
      </c>
      <c r="E19" s="15">
        <f t="shared" si="1"/>
        <v>-192</v>
      </c>
      <c r="F19" s="5">
        <f t="shared" si="2"/>
        <v>1.7588932806324111</v>
      </c>
    </row>
    <row r="20" spans="1:6" x14ac:dyDescent="0.25">
      <c r="A20" s="4">
        <v>26</v>
      </c>
      <c r="B20" s="15">
        <v>123</v>
      </c>
      <c r="C20" s="15">
        <v>40</v>
      </c>
      <c r="D20" s="15">
        <f t="shared" si="0"/>
        <v>163</v>
      </c>
      <c r="E20" s="15">
        <f t="shared" si="1"/>
        <v>-83</v>
      </c>
      <c r="F20" s="5">
        <f t="shared" si="2"/>
        <v>3.0750000000000002</v>
      </c>
    </row>
    <row r="21" spans="1:6" x14ac:dyDescent="0.25">
      <c r="A21" s="4">
        <v>28</v>
      </c>
      <c r="B21" s="15">
        <v>200</v>
      </c>
      <c r="C21" s="15">
        <v>64</v>
      </c>
      <c r="D21" s="15">
        <f t="shared" si="0"/>
        <v>264</v>
      </c>
      <c r="E21" s="15">
        <f t="shared" si="1"/>
        <v>-136</v>
      </c>
      <c r="F21" s="5">
        <f t="shared" si="2"/>
        <v>3.125</v>
      </c>
    </row>
    <row r="22" spans="1:6" x14ac:dyDescent="0.25">
      <c r="A22" s="4">
        <v>30</v>
      </c>
      <c r="B22" s="15">
        <v>146</v>
      </c>
      <c r="C22" s="15">
        <v>32</v>
      </c>
      <c r="D22" s="15">
        <f t="shared" si="0"/>
        <v>178</v>
      </c>
      <c r="E22" s="15">
        <f t="shared" si="1"/>
        <v>-114</v>
      </c>
      <c r="F22" s="5">
        <f t="shared" si="2"/>
        <v>4.5625</v>
      </c>
    </row>
    <row r="23" spans="1:6" x14ac:dyDescent="0.25">
      <c r="A23" s="4">
        <v>32</v>
      </c>
      <c r="B23" s="15">
        <v>244</v>
      </c>
      <c r="C23" s="15">
        <v>48</v>
      </c>
      <c r="D23" s="15">
        <f t="shared" si="0"/>
        <v>292</v>
      </c>
      <c r="E23" s="15">
        <f t="shared" si="1"/>
        <v>-196</v>
      </c>
      <c r="F23" s="5">
        <f t="shared" si="2"/>
        <v>5.083333333333333</v>
      </c>
    </row>
    <row r="24" spans="1:6" x14ac:dyDescent="0.25">
      <c r="A24" s="4">
        <v>33</v>
      </c>
      <c r="B24" s="15">
        <v>164</v>
      </c>
      <c r="C24" s="15">
        <v>52</v>
      </c>
      <c r="D24" s="15">
        <f t="shared" si="0"/>
        <v>216</v>
      </c>
      <c r="E24" s="15">
        <f t="shared" si="1"/>
        <v>-112</v>
      </c>
      <c r="F24" s="5">
        <f t="shared" si="2"/>
        <v>3.1538461538461537</v>
      </c>
    </row>
    <row r="25" spans="1:6" x14ac:dyDescent="0.25">
      <c r="A25" s="4">
        <v>34</v>
      </c>
      <c r="B25" s="15">
        <v>188</v>
      </c>
      <c r="C25" s="15">
        <v>77</v>
      </c>
      <c r="D25" s="15">
        <f t="shared" si="0"/>
        <v>265</v>
      </c>
      <c r="E25" s="15">
        <f t="shared" si="1"/>
        <v>-111</v>
      </c>
      <c r="F25" s="5">
        <f t="shared" si="2"/>
        <v>2.4415584415584415</v>
      </c>
    </row>
    <row r="26" spans="1:6" x14ac:dyDescent="0.25">
      <c r="A26" s="4">
        <v>40</v>
      </c>
      <c r="B26" s="15">
        <v>696</v>
      </c>
      <c r="C26" s="15">
        <v>219</v>
      </c>
      <c r="D26" s="15">
        <f t="shared" si="0"/>
        <v>915</v>
      </c>
      <c r="E26" s="15">
        <f t="shared" si="1"/>
        <v>-477</v>
      </c>
      <c r="F26" s="5">
        <f t="shared" si="2"/>
        <v>3.1780821917808217</v>
      </c>
    </row>
    <row r="27" spans="1:6" x14ac:dyDescent="0.25">
      <c r="A27" s="4">
        <v>41</v>
      </c>
      <c r="B27" s="15">
        <v>216</v>
      </c>
      <c r="C27" s="15">
        <v>60</v>
      </c>
      <c r="D27" s="15">
        <f t="shared" si="0"/>
        <v>276</v>
      </c>
      <c r="E27" s="15">
        <f t="shared" si="1"/>
        <v>-156</v>
      </c>
      <c r="F27" s="5">
        <f t="shared" si="2"/>
        <v>3.6</v>
      </c>
    </row>
    <row r="28" spans="1:6" x14ac:dyDescent="0.25">
      <c r="A28" s="4">
        <v>42</v>
      </c>
      <c r="B28" s="15">
        <v>349</v>
      </c>
      <c r="C28" s="15">
        <v>99</v>
      </c>
      <c r="D28" s="15">
        <f t="shared" si="0"/>
        <v>448</v>
      </c>
      <c r="E28" s="15">
        <f t="shared" si="1"/>
        <v>-250</v>
      </c>
      <c r="F28" s="5">
        <f t="shared" si="2"/>
        <v>3.5252525252525251</v>
      </c>
    </row>
    <row r="29" spans="1:6" x14ac:dyDescent="0.25">
      <c r="A29" s="4">
        <v>43</v>
      </c>
      <c r="B29" s="15">
        <v>408</v>
      </c>
      <c r="C29" s="15">
        <v>87</v>
      </c>
      <c r="D29" s="15">
        <f t="shared" si="0"/>
        <v>495</v>
      </c>
      <c r="E29" s="15">
        <f t="shared" si="1"/>
        <v>-321</v>
      </c>
      <c r="F29" s="5">
        <f t="shared" si="2"/>
        <v>4.6896551724137927</v>
      </c>
    </row>
    <row r="30" spans="1:6" x14ac:dyDescent="0.25">
      <c r="A30" s="4">
        <v>44</v>
      </c>
      <c r="B30" s="15">
        <v>504</v>
      </c>
      <c r="C30" s="15">
        <v>143</v>
      </c>
      <c r="D30" s="15">
        <f t="shared" si="0"/>
        <v>647</v>
      </c>
      <c r="E30" s="15">
        <f t="shared" si="1"/>
        <v>-361</v>
      </c>
      <c r="F30" s="5">
        <f t="shared" si="2"/>
        <v>3.5244755244755246</v>
      </c>
    </row>
    <row r="31" spans="1:6" x14ac:dyDescent="0.25">
      <c r="A31" s="4">
        <v>45</v>
      </c>
      <c r="B31" s="15">
        <v>226</v>
      </c>
      <c r="C31" s="15">
        <v>112</v>
      </c>
      <c r="D31" s="15">
        <f t="shared" si="0"/>
        <v>338</v>
      </c>
      <c r="E31" s="15">
        <f t="shared" si="1"/>
        <v>-114</v>
      </c>
      <c r="F31" s="5">
        <f t="shared" si="2"/>
        <v>2.0178571428571428</v>
      </c>
    </row>
    <row r="32" spans="1:6" x14ac:dyDescent="0.25">
      <c r="A32" s="4">
        <v>46</v>
      </c>
      <c r="B32" s="15">
        <v>359</v>
      </c>
      <c r="C32" s="15">
        <v>147</v>
      </c>
      <c r="D32" s="15">
        <f t="shared" si="0"/>
        <v>506</v>
      </c>
      <c r="E32" s="15">
        <f t="shared" si="1"/>
        <v>-212</v>
      </c>
      <c r="F32" s="5">
        <f t="shared" si="2"/>
        <v>2.4421768707482991</v>
      </c>
    </row>
    <row r="33" spans="1:6" x14ac:dyDescent="0.25">
      <c r="A33" s="4">
        <v>47</v>
      </c>
      <c r="B33" s="15">
        <v>416</v>
      </c>
      <c r="C33" s="15">
        <v>77</v>
      </c>
      <c r="D33" s="15">
        <f t="shared" si="0"/>
        <v>493</v>
      </c>
      <c r="E33" s="15">
        <f t="shared" si="1"/>
        <v>-339</v>
      </c>
      <c r="F33" s="5">
        <f t="shared" si="2"/>
        <v>5.4025974025974026</v>
      </c>
    </row>
    <row r="34" spans="1:6" x14ac:dyDescent="0.25">
      <c r="A34" s="4">
        <v>48</v>
      </c>
      <c r="B34" s="15">
        <v>309</v>
      </c>
      <c r="C34" s="15">
        <v>107</v>
      </c>
      <c r="D34" s="15">
        <f t="shared" si="0"/>
        <v>416</v>
      </c>
      <c r="E34" s="15">
        <f t="shared" si="1"/>
        <v>-202</v>
      </c>
      <c r="F34" s="5">
        <f t="shared" si="2"/>
        <v>2.8878504672897196</v>
      </c>
    </row>
    <row r="35" spans="1:6" x14ac:dyDescent="0.25">
      <c r="A35" s="4">
        <v>49</v>
      </c>
      <c r="B35" s="15">
        <v>231</v>
      </c>
      <c r="C35" s="15">
        <v>70</v>
      </c>
      <c r="D35" s="15">
        <f t="shared" si="0"/>
        <v>301</v>
      </c>
      <c r="E35" s="15">
        <f t="shared" si="1"/>
        <v>-161</v>
      </c>
      <c r="F35" s="5">
        <f t="shared" si="2"/>
        <v>3.3</v>
      </c>
    </row>
    <row r="36" spans="1:6" x14ac:dyDescent="0.25">
      <c r="A36" s="4">
        <v>50</v>
      </c>
      <c r="B36" s="15">
        <v>114</v>
      </c>
      <c r="C36" s="15">
        <v>38</v>
      </c>
      <c r="D36" s="15">
        <f t="shared" si="0"/>
        <v>152</v>
      </c>
      <c r="E36" s="15">
        <f t="shared" si="1"/>
        <v>-76</v>
      </c>
      <c r="F36" s="5">
        <f t="shared" si="2"/>
        <v>3</v>
      </c>
    </row>
    <row r="37" spans="1:6" x14ac:dyDescent="0.25">
      <c r="A37" s="4">
        <v>52</v>
      </c>
      <c r="B37" s="15">
        <v>422</v>
      </c>
      <c r="C37" s="15">
        <v>231</v>
      </c>
      <c r="D37" s="15">
        <f t="shared" si="0"/>
        <v>653</v>
      </c>
      <c r="E37" s="15">
        <f t="shared" si="1"/>
        <v>-191</v>
      </c>
      <c r="F37" s="5">
        <f t="shared" si="2"/>
        <v>1.8268398268398269</v>
      </c>
    </row>
    <row r="38" spans="1:6" x14ac:dyDescent="0.25">
      <c r="A38" s="4">
        <v>60</v>
      </c>
      <c r="B38" s="15">
        <v>222</v>
      </c>
      <c r="C38" s="15">
        <v>58</v>
      </c>
      <c r="D38" s="15">
        <f t="shared" si="0"/>
        <v>280</v>
      </c>
      <c r="E38" s="15">
        <f t="shared" si="1"/>
        <v>-164</v>
      </c>
      <c r="F38" s="5">
        <f t="shared" si="2"/>
        <v>3.8275862068965516</v>
      </c>
    </row>
    <row r="39" spans="1:6" x14ac:dyDescent="0.25">
      <c r="A39" s="4">
        <v>61</v>
      </c>
      <c r="B39" s="15">
        <v>170</v>
      </c>
      <c r="C39" s="15">
        <v>39</v>
      </c>
      <c r="D39" s="15">
        <f t="shared" si="0"/>
        <v>209</v>
      </c>
      <c r="E39" s="15">
        <f t="shared" si="1"/>
        <v>-131</v>
      </c>
      <c r="F39" s="5">
        <f t="shared" si="2"/>
        <v>4.3589743589743586</v>
      </c>
    </row>
    <row r="40" spans="1:6" x14ac:dyDescent="0.25">
      <c r="A40" s="4">
        <v>62</v>
      </c>
      <c r="B40" s="15">
        <v>129</v>
      </c>
      <c r="C40" s="15">
        <v>33</v>
      </c>
      <c r="D40" s="15">
        <f t="shared" si="0"/>
        <v>162</v>
      </c>
      <c r="E40" s="15">
        <f t="shared" si="1"/>
        <v>-96</v>
      </c>
      <c r="F40" s="5">
        <f t="shared" si="2"/>
        <v>3.9090909090909092</v>
      </c>
    </row>
    <row r="41" spans="1:6" x14ac:dyDescent="0.25">
      <c r="A41" s="4">
        <v>63</v>
      </c>
      <c r="B41" s="15">
        <v>118</v>
      </c>
      <c r="C41" s="15">
        <v>52</v>
      </c>
      <c r="D41" s="15">
        <f t="shared" si="0"/>
        <v>170</v>
      </c>
      <c r="E41" s="15">
        <f t="shared" si="1"/>
        <v>-66</v>
      </c>
      <c r="F41" s="5">
        <f t="shared" si="2"/>
        <v>2.2692307692307692</v>
      </c>
    </row>
    <row r="42" spans="1:6" x14ac:dyDescent="0.25">
      <c r="A42" s="4">
        <v>66</v>
      </c>
      <c r="B42" s="15">
        <v>109</v>
      </c>
      <c r="C42" s="15">
        <v>31</v>
      </c>
      <c r="D42" s="15">
        <f t="shared" si="0"/>
        <v>140</v>
      </c>
      <c r="E42" s="15">
        <f t="shared" si="1"/>
        <v>-78</v>
      </c>
      <c r="F42" s="5">
        <f t="shared" si="2"/>
        <v>3.5161290322580645</v>
      </c>
    </row>
    <row r="43" spans="1:6" x14ac:dyDescent="0.25">
      <c r="A43" s="4">
        <v>67</v>
      </c>
      <c r="B43" s="15">
        <v>335</v>
      </c>
      <c r="C43" s="15">
        <v>21</v>
      </c>
      <c r="D43" s="15">
        <f t="shared" si="0"/>
        <v>356</v>
      </c>
      <c r="E43" s="15">
        <f t="shared" si="1"/>
        <v>-314</v>
      </c>
      <c r="F43" s="5">
        <f t="shared" si="2"/>
        <v>15.952380952380953</v>
      </c>
    </row>
    <row r="44" spans="1:6" x14ac:dyDescent="0.25">
      <c r="A44" s="4">
        <v>68</v>
      </c>
      <c r="B44" s="15">
        <v>145</v>
      </c>
      <c r="C44" s="15">
        <v>61</v>
      </c>
      <c r="D44" s="15">
        <f t="shared" si="0"/>
        <v>206</v>
      </c>
      <c r="E44" s="15">
        <f t="shared" si="1"/>
        <v>-84</v>
      </c>
      <c r="F44" s="5">
        <f t="shared" si="2"/>
        <v>2.377049180327869</v>
      </c>
    </row>
    <row r="45" spans="1:6" x14ac:dyDescent="0.25">
      <c r="A45" s="4">
        <v>69</v>
      </c>
      <c r="B45" s="15">
        <v>132</v>
      </c>
      <c r="C45" s="15">
        <v>12</v>
      </c>
      <c r="D45" s="15">
        <f t="shared" si="0"/>
        <v>144</v>
      </c>
      <c r="E45" s="15">
        <f t="shared" si="1"/>
        <v>-120</v>
      </c>
      <c r="F45" s="5">
        <f t="shared" si="2"/>
        <v>11</v>
      </c>
    </row>
    <row r="46" spans="1:6" x14ac:dyDescent="0.25">
      <c r="A46" s="4">
        <v>70</v>
      </c>
      <c r="B46" s="15">
        <v>209</v>
      </c>
      <c r="C46" s="15">
        <v>64</v>
      </c>
      <c r="D46" s="15">
        <f t="shared" si="0"/>
        <v>273</v>
      </c>
      <c r="E46" s="15">
        <f t="shared" si="1"/>
        <v>-145</v>
      </c>
      <c r="F46" s="5">
        <f t="shared" si="2"/>
        <v>3.265625</v>
      </c>
    </row>
    <row r="47" spans="1:6" x14ac:dyDescent="0.25">
      <c r="A47" s="4">
        <v>71</v>
      </c>
      <c r="B47" s="15">
        <v>160</v>
      </c>
      <c r="C47" s="15">
        <v>52</v>
      </c>
      <c r="D47" s="15">
        <f t="shared" si="0"/>
        <v>212</v>
      </c>
      <c r="E47" s="15">
        <f t="shared" si="1"/>
        <v>-108</v>
      </c>
      <c r="F47" s="5">
        <f t="shared" si="2"/>
        <v>3.0769230769230771</v>
      </c>
    </row>
    <row r="48" spans="1:6" x14ac:dyDescent="0.25">
      <c r="A48" s="4">
        <v>72</v>
      </c>
      <c r="B48" s="15">
        <v>196</v>
      </c>
      <c r="C48" s="15">
        <v>81</v>
      </c>
      <c r="D48" s="15">
        <f t="shared" si="0"/>
        <v>277</v>
      </c>
      <c r="E48" s="15">
        <f t="shared" si="1"/>
        <v>-115</v>
      </c>
      <c r="F48" s="5">
        <f t="shared" si="2"/>
        <v>2.4197530864197532</v>
      </c>
    </row>
    <row r="49" spans="1:6" x14ac:dyDescent="0.25">
      <c r="A49" s="4">
        <v>73</v>
      </c>
      <c r="B49" s="15">
        <v>347</v>
      </c>
      <c r="C49" s="15">
        <v>40</v>
      </c>
      <c r="D49" s="15">
        <f t="shared" si="0"/>
        <v>387</v>
      </c>
      <c r="E49" s="15">
        <f t="shared" si="1"/>
        <v>-307</v>
      </c>
      <c r="F49" s="5">
        <f t="shared" si="2"/>
        <v>8.6750000000000007</v>
      </c>
    </row>
    <row r="50" spans="1:6" x14ac:dyDescent="0.25">
      <c r="A50" s="4">
        <v>75</v>
      </c>
      <c r="B50" s="15">
        <v>402</v>
      </c>
      <c r="C50" s="15">
        <v>71</v>
      </c>
      <c r="D50" s="15">
        <f t="shared" si="0"/>
        <v>473</v>
      </c>
      <c r="E50" s="15">
        <f t="shared" si="1"/>
        <v>-331</v>
      </c>
      <c r="F50" s="5">
        <f t="shared" si="2"/>
        <v>5.6619718309859151</v>
      </c>
    </row>
    <row r="51" spans="1:6" x14ac:dyDescent="0.25">
      <c r="A51" s="4">
        <v>76</v>
      </c>
      <c r="B51" s="15">
        <v>134</v>
      </c>
      <c r="C51" s="15">
        <v>41</v>
      </c>
      <c r="D51" s="15">
        <f t="shared" si="0"/>
        <v>175</v>
      </c>
      <c r="E51" s="15">
        <f t="shared" si="1"/>
        <v>-93</v>
      </c>
      <c r="F51" s="5">
        <f t="shared" si="2"/>
        <v>3.2682926829268291</v>
      </c>
    </row>
    <row r="52" spans="1:6" x14ac:dyDescent="0.25">
      <c r="A52" s="4">
        <v>77</v>
      </c>
      <c r="B52" s="15">
        <v>203</v>
      </c>
      <c r="C52" s="15">
        <v>32</v>
      </c>
      <c r="D52" s="15">
        <f t="shared" si="0"/>
        <v>235</v>
      </c>
      <c r="E52" s="15">
        <f t="shared" si="1"/>
        <v>-171</v>
      </c>
      <c r="F52" s="5">
        <f t="shared" si="2"/>
        <v>6.34375</v>
      </c>
    </row>
    <row r="53" spans="1:6" x14ac:dyDescent="0.25">
      <c r="A53" s="4">
        <v>78</v>
      </c>
      <c r="B53" s="15">
        <v>133</v>
      </c>
      <c r="C53" s="15">
        <v>46</v>
      </c>
      <c r="D53" s="15">
        <f t="shared" si="0"/>
        <v>179</v>
      </c>
      <c r="E53" s="15">
        <f t="shared" si="1"/>
        <v>-87</v>
      </c>
      <c r="F53" s="5">
        <f t="shared" si="2"/>
        <v>2.8913043478260869</v>
      </c>
    </row>
    <row r="54" spans="1:6" x14ac:dyDescent="0.25">
      <c r="A54" s="4">
        <v>79</v>
      </c>
      <c r="B54" s="15">
        <v>272</v>
      </c>
      <c r="C54" s="15">
        <v>33</v>
      </c>
      <c r="D54" s="15">
        <f t="shared" si="0"/>
        <v>305</v>
      </c>
      <c r="E54" s="15">
        <f t="shared" si="1"/>
        <v>-239</v>
      </c>
      <c r="F54" s="5">
        <f t="shared" si="2"/>
        <v>8.2424242424242422</v>
      </c>
    </row>
    <row r="55" spans="1:6" x14ac:dyDescent="0.25">
      <c r="A55" s="4">
        <v>81</v>
      </c>
      <c r="B55" s="15">
        <v>140</v>
      </c>
      <c r="C55" s="15">
        <v>29</v>
      </c>
      <c r="D55" s="15">
        <f t="shared" si="0"/>
        <v>169</v>
      </c>
      <c r="E55" s="15">
        <f t="shared" si="1"/>
        <v>-111</v>
      </c>
      <c r="F55" s="5">
        <f t="shared" si="2"/>
        <v>4.8275862068965516</v>
      </c>
    </row>
    <row r="56" spans="1:6" x14ac:dyDescent="0.25">
      <c r="A56" s="4">
        <v>83</v>
      </c>
      <c r="B56" s="15">
        <v>206</v>
      </c>
      <c r="C56" s="15">
        <v>35</v>
      </c>
      <c r="D56" s="15">
        <f t="shared" si="0"/>
        <v>241</v>
      </c>
      <c r="E56" s="15">
        <f t="shared" si="1"/>
        <v>-171</v>
      </c>
      <c r="F56" s="5">
        <f t="shared" si="2"/>
        <v>5.8857142857142861</v>
      </c>
    </row>
    <row r="57" spans="1:6" x14ac:dyDescent="0.25">
      <c r="A57" s="4">
        <v>84</v>
      </c>
      <c r="B57" s="15">
        <v>190</v>
      </c>
      <c r="C57" s="15">
        <v>54</v>
      </c>
      <c r="D57" s="15">
        <f t="shared" si="0"/>
        <v>244</v>
      </c>
      <c r="E57" s="15">
        <f t="shared" si="1"/>
        <v>-136</v>
      </c>
      <c r="F57" s="5">
        <f t="shared" si="2"/>
        <v>3.5185185185185186</v>
      </c>
    </row>
    <row r="58" spans="1:6" x14ac:dyDescent="0.25">
      <c r="A58" s="4">
        <v>88</v>
      </c>
      <c r="B58" s="15">
        <v>106</v>
      </c>
      <c r="C58" s="15">
        <v>16</v>
      </c>
      <c r="D58" s="15">
        <f t="shared" si="0"/>
        <v>122</v>
      </c>
      <c r="E58" s="15">
        <f t="shared" si="1"/>
        <v>-90</v>
      </c>
      <c r="F58" s="5">
        <f t="shared" si="2"/>
        <v>6.625</v>
      </c>
    </row>
    <row r="59" spans="1:6" x14ac:dyDescent="0.25">
      <c r="A59" s="4">
        <v>90</v>
      </c>
      <c r="B59" s="15">
        <v>148</v>
      </c>
      <c r="C59" s="15">
        <v>37</v>
      </c>
      <c r="D59" s="15">
        <f t="shared" si="0"/>
        <v>185</v>
      </c>
      <c r="E59" s="15">
        <f t="shared" si="1"/>
        <v>-111</v>
      </c>
      <c r="F59" s="5">
        <f t="shared" si="2"/>
        <v>4</v>
      </c>
    </row>
    <row r="60" spans="1:6" x14ac:dyDescent="0.25">
      <c r="A60" s="4">
        <v>94</v>
      </c>
      <c r="B60" s="15">
        <v>97</v>
      </c>
      <c r="C60" s="15">
        <v>21</v>
      </c>
      <c r="D60" s="15">
        <f t="shared" si="0"/>
        <v>118</v>
      </c>
      <c r="E60" s="15">
        <f t="shared" si="1"/>
        <v>-76</v>
      </c>
      <c r="F60" s="5">
        <f t="shared" si="2"/>
        <v>4.6190476190476186</v>
      </c>
    </row>
    <row r="61" spans="1:6" x14ac:dyDescent="0.25">
      <c r="A61" s="4">
        <v>100</v>
      </c>
      <c r="B61" s="15">
        <v>109</v>
      </c>
      <c r="C61" s="15">
        <v>48</v>
      </c>
      <c r="D61" s="15">
        <f t="shared" si="0"/>
        <v>157</v>
      </c>
      <c r="E61" s="15">
        <f t="shared" si="1"/>
        <v>-61</v>
      </c>
      <c r="F61" s="5">
        <f t="shared" si="2"/>
        <v>2.2708333333333335</v>
      </c>
    </row>
    <row r="62" spans="1:6" x14ac:dyDescent="0.25">
      <c r="A62" s="4">
        <v>101</v>
      </c>
      <c r="B62" s="15">
        <v>142</v>
      </c>
      <c r="C62" s="15">
        <v>25</v>
      </c>
      <c r="D62" s="15">
        <f t="shared" si="0"/>
        <v>167</v>
      </c>
      <c r="E62" s="15">
        <f t="shared" si="1"/>
        <v>-117</v>
      </c>
      <c r="F62" s="5">
        <f t="shared" si="2"/>
        <v>5.68</v>
      </c>
    </row>
    <row r="63" spans="1:6" x14ac:dyDescent="0.25">
      <c r="A63" s="4">
        <v>102</v>
      </c>
      <c r="B63" s="15">
        <v>187</v>
      </c>
      <c r="C63" s="15">
        <v>43</v>
      </c>
      <c r="D63" s="15">
        <f t="shared" si="0"/>
        <v>230</v>
      </c>
      <c r="E63" s="15">
        <f t="shared" si="1"/>
        <v>-144</v>
      </c>
      <c r="F63" s="5">
        <f t="shared" si="2"/>
        <v>4.3488372093023253</v>
      </c>
    </row>
    <row r="64" spans="1:6" x14ac:dyDescent="0.25">
      <c r="A64" s="4">
        <v>103</v>
      </c>
      <c r="B64" s="15">
        <v>254</v>
      </c>
      <c r="C64" s="15">
        <v>148</v>
      </c>
      <c r="D64" s="15">
        <f t="shared" si="0"/>
        <v>402</v>
      </c>
      <c r="E64" s="15">
        <f t="shared" si="1"/>
        <v>-106</v>
      </c>
      <c r="F64" s="5">
        <f t="shared" si="2"/>
        <v>1.7162162162162162</v>
      </c>
    </row>
    <row r="65" spans="1:6" x14ac:dyDescent="0.25">
      <c r="A65" s="4">
        <v>104</v>
      </c>
      <c r="B65" s="15">
        <v>185</v>
      </c>
      <c r="C65" s="15">
        <v>76</v>
      </c>
      <c r="D65" s="15">
        <f t="shared" si="0"/>
        <v>261</v>
      </c>
      <c r="E65" s="15">
        <f t="shared" si="1"/>
        <v>-109</v>
      </c>
      <c r="F65" s="5">
        <f t="shared" si="2"/>
        <v>2.4342105263157894</v>
      </c>
    </row>
    <row r="66" spans="1:6" x14ac:dyDescent="0.25">
      <c r="A66" s="4">
        <v>105</v>
      </c>
      <c r="B66" s="15">
        <v>194</v>
      </c>
      <c r="C66" s="15">
        <v>31</v>
      </c>
      <c r="D66" s="15">
        <f t="shared" si="0"/>
        <v>225</v>
      </c>
      <c r="E66" s="15">
        <f t="shared" si="1"/>
        <v>-163</v>
      </c>
      <c r="F66" s="5">
        <f t="shared" si="2"/>
        <v>6.258064516129032</v>
      </c>
    </row>
    <row r="67" spans="1:6" x14ac:dyDescent="0.25">
      <c r="A67" s="4">
        <v>106</v>
      </c>
      <c r="B67" s="15">
        <v>145</v>
      </c>
      <c r="C67" s="15">
        <v>36</v>
      </c>
      <c r="D67" s="15">
        <f t="shared" si="0"/>
        <v>181</v>
      </c>
      <c r="E67" s="15">
        <f t="shared" si="1"/>
        <v>-109</v>
      </c>
      <c r="F67" s="5">
        <f t="shared" si="2"/>
        <v>4.0277777777777777</v>
      </c>
    </row>
    <row r="68" spans="1:6" x14ac:dyDescent="0.25">
      <c r="A68" s="4">
        <v>107</v>
      </c>
      <c r="B68" s="15">
        <v>114</v>
      </c>
      <c r="C68" s="15">
        <v>70</v>
      </c>
      <c r="D68" s="15">
        <f t="shared" si="0"/>
        <v>184</v>
      </c>
      <c r="E68" s="15">
        <f t="shared" si="1"/>
        <v>-44</v>
      </c>
      <c r="F68" s="5">
        <f t="shared" si="2"/>
        <v>1.6285714285714286</v>
      </c>
    </row>
    <row r="69" spans="1:6" x14ac:dyDescent="0.25">
      <c r="A69" s="4">
        <v>108</v>
      </c>
      <c r="B69" s="15">
        <v>98</v>
      </c>
      <c r="C69" s="15">
        <v>71</v>
      </c>
      <c r="D69" s="15">
        <f t="shared" ref="D69:D81" si="3">SUM(B69:C69)</f>
        <v>169</v>
      </c>
      <c r="E69" s="15">
        <f t="shared" ref="E69:E81" si="4">C69-B69</f>
        <v>-27</v>
      </c>
      <c r="F69" s="5">
        <f t="shared" ref="F69:F81" si="5">B69/C69</f>
        <v>1.380281690140845</v>
      </c>
    </row>
    <row r="70" spans="1:6" x14ac:dyDescent="0.25">
      <c r="A70" s="4">
        <v>109</v>
      </c>
      <c r="B70" s="15">
        <v>198</v>
      </c>
      <c r="C70" s="15">
        <v>177</v>
      </c>
      <c r="D70" s="15">
        <f t="shared" si="3"/>
        <v>375</v>
      </c>
      <c r="E70" s="15">
        <f t="shared" si="4"/>
        <v>-21</v>
      </c>
      <c r="F70" s="5">
        <f t="shared" si="5"/>
        <v>1.1186440677966101</v>
      </c>
    </row>
    <row r="71" spans="1:6" x14ac:dyDescent="0.25">
      <c r="A71" s="4">
        <v>110</v>
      </c>
      <c r="B71" s="15">
        <v>255</v>
      </c>
      <c r="C71" s="15">
        <v>151</v>
      </c>
      <c r="D71" s="15">
        <f t="shared" si="3"/>
        <v>406</v>
      </c>
      <c r="E71" s="15">
        <f t="shared" si="4"/>
        <v>-104</v>
      </c>
      <c r="F71" s="5">
        <f t="shared" si="5"/>
        <v>1.6887417218543046</v>
      </c>
    </row>
    <row r="72" spans="1:6" x14ac:dyDescent="0.25">
      <c r="A72" s="4">
        <v>111</v>
      </c>
      <c r="B72" s="15">
        <v>52</v>
      </c>
      <c r="C72" s="15">
        <v>60</v>
      </c>
      <c r="D72" s="15">
        <f t="shared" si="3"/>
        <v>112</v>
      </c>
      <c r="E72" s="15">
        <f t="shared" si="4"/>
        <v>8</v>
      </c>
      <c r="F72" s="5">
        <f t="shared" si="5"/>
        <v>0.8666666666666667</v>
      </c>
    </row>
    <row r="73" spans="1:6" x14ac:dyDescent="0.25">
      <c r="A73" s="4">
        <v>112</v>
      </c>
      <c r="B73" s="15">
        <v>86</v>
      </c>
      <c r="C73" s="15">
        <v>60</v>
      </c>
      <c r="D73" s="15">
        <f t="shared" si="3"/>
        <v>146</v>
      </c>
      <c r="E73" s="15">
        <f t="shared" si="4"/>
        <v>-26</v>
      </c>
      <c r="F73" s="5">
        <f t="shared" si="5"/>
        <v>1.4333333333333333</v>
      </c>
    </row>
    <row r="74" spans="1:6" x14ac:dyDescent="0.25">
      <c r="A74" s="4">
        <v>113</v>
      </c>
      <c r="B74" s="15">
        <v>375</v>
      </c>
      <c r="C74" s="15">
        <v>101</v>
      </c>
      <c r="D74" s="15">
        <f t="shared" si="3"/>
        <v>476</v>
      </c>
      <c r="E74" s="15">
        <f t="shared" si="4"/>
        <v>-274</v>
      </c>
      <c r="F74" s="5">
        <f t="shared" si="5"/>
        <v>3.7128712871287131</v>
      </c>
    </row>
    <row r="75" spans="1:6" x14ac:dyDescent="0.25">
      <c r="A75" s="4">
        <v>114</v>
      </c>
      <c r="B75" s="15">
        <v>223</v>
      </c>
      <c r="C75" s="15">
        <v>93</v>
      </c>
      <c r="D75" s="15">
        <f t="shared" si="3"/>
        <v>316</v>
      </c>
      <c r="E75" s="15">
        <f t="shared" si="4"/>
        <v>-130</v>
      </c>
      <c r="F75" s="5">
        <f t="shared" si="5"/>
        <v>2.3978494623655915</v>
      </c>
    </row>
    <row r="76" spans="1:6" x14ac:dyDescent="0.25">
      <c r="A76" s="4">
        <v>115</v>
      </c>
      <c r="B76" s="15">
        <v>281</v>
      </c>
      <c r="C76" s="15">
        <v>127</v>
      </c>
      <c r="D76" s="15">
        <f t="shared" si="3"/>
        <v>408</v>
      </c>
      <c r="E76" s="15">
        <f t="shared" si="4"/>
        <v>-154</v>
      </c>
      <c r="F76" s="5">
        <f t="shared" si="5"/>
        <v>2.2125984251968505</v>
      </c>
    </row>
    <row r="77" spans="1:6" x14ac:dyDescent="0.25">
      <c r="A77" s="4">
        <v>120</v>
      </c>
      <c r="B77" s="15">
        <v>266</v>
      </c>
      <c r="C77" s="15">
        <v>64</v>
      </c>
      <c r="D77" s="15">
        <f t="shared" si="3"/>
        <v>330</v>
      </c>
      <c r="E77" s="15">
        <f t="shared" si="4"/>
        <v>-202</v>
      </c>
      <c r="F77" s="5">
        <f t="shared" si="5"/>
        <v>4.15625</v>
      </c>
    </row>
    <row r="78" spans="1:6" x14ac:dyDescent="0.25">
      <c r="A78" s="4">
        <v>121</v>
      </c>
      <c r="B78" s="15">
        <v>221</v>
      </c>
      <c r="C78" s="15">
        <v>109</v>
      </c>
      <c r="D78" s="15">
        <f t="shared" si="3"/>
        <v>330</v>
      </c>
      <c r="E78" s="15">
        <f t="shared" si="4"/>
        <v>-112</v>
      </c>
      <c r="F78" s="5">
        <f t="shared" si="5"/>
        <v>2.0275229357798166</v>
      </c>
    </row>
    <row r="79" spans="1:6" x14ac:dyDescent="0.25">
      <c r="A79" s="4">
        <v>122</v>
      </c>
      <c r="B79" s="15">
        <v>145</v>
      </c>
      <c r="C79" s="15">
        <v>56</v>
      </c>
      <c r="D79" s="15">
        <f t="shared" si="3"/>
        <v>201</v>
      </c>
      <c r="E79" s="15">
        <f t="shared" si="4"/>
        <v>-89</v>
      </c>
      <c r="F79" s="5">
        <f t="shared" si="5"/>
        <v>2.5892857142857144</v>
      </c>
    </row>
    <row r="80" spans="1:6" x14ac:dyDescent="0.25">
      <c r="A80" s="4">
        <v>123</v>
      </c>
      <c r="B80" s="15">
        <v>56</v>
      </c>
      <c r="C80" s="15">
        <v>46</v>
      </c>
      <c r="D80" s="15">
        <f t="shared" si="3"/>
        <v>102</v>
      </c>
      <c r="E80" s="15">
        <f t="shared" si="4"/>
        <v>-10</v>
      </c>
      <c r="F80" s="5">
        <f t="shared" si="5"/>
        <v>1.2173913043478262</v>
      </c>
    </row>
    <row r="81" spans="1:6" x14ac:dyDescent="0.25">
      <c r="A81" s="4" t="s">
        <v>8</v>
      </c>
      <c r="B81" s="13">
        <f>SUM(B4:B80)</f>
        <v>16491</v>
      </c>
      <c r="C81" s="13">
        <f>SUM(C4:C80)</f>
        <v>5642</v>
      </c>
      <c r="D81" s="13">
        <f t="shared" si="3"/>
        <v>22133</v>
      </c>
      <c r="E81" s="13">
        <f t="shared" si="4"/>
        <v>-10849</v>
      </c>
      <c r="F81" s="5">
        <f t="shared" si="5"/>
        <v>2.9228996809641972</v>
      </c>
    </row>
  </sheetData>
  <mergeCells count="1">
    <mergeCell ref="A1:F2"/>
  </mergeCells>
  <printOptions horizontalCentered="1"/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D4:D8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E36" sqref="E36:E37"/>
    </sheetView>
  </sheetViews>
  <sheetFormatPr defaultRowHeight="15" x14ac:dyDescent="0.25"/>
  <cols>
    <col min="1" max="1" width="34.71093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0" t="str">
        <f>Total!A1</f>
        <v>Non DAT and DAT Arrest Analysis 3Q 2019</v>
      </c>
      <c r="B1" s="10"/>
      <c r="C1" s="10"/>
      <c r="D1" s="10"/>
      <c r="E1" s="10"/>
      <c r="F1" s="10"/>
      <c r="G1" s="1"/>
    </row>
    <row r="2" spans="1:7" x14ac:dyDescent="0.25">
      <c r="A2" s="11"/>
      <c r="B2" s="11"/>
      <c r="C2" s="11"/>
      <c r="D2" s="11"/>
      <c r="E2" s="11"/>
      <c r="F2" s="11"/>
      <c r="G2" s="1"/>
    </row>
    <row r="3" spans="1:7" x14ac:dyDescent="0.25">
      <c r="A3" s="3" t="s">
        <v>18</v>
      </c>
      <c r="B3" s="6" t="s">
        <v>0</v>
      </c>
      <c r="C3" s="6" t="s">
        <v>10</v>
      </c>
      <c r="D3" s="6" t="s">
        <v>23</v>
      </c>
      <c r="E3" s="6" t="s">
        <v>21</v>
      </c>
      <c r="F3" s="6" t="s">
        <v>22</v>
      </c>
    </row>
    <row r="4" spans="1:7" x14ac:dyDescent="0.25">
      <c r="A4" s="3" t="s">
        <v>32</v>
      </c>
      <c r="B4" s="12">
        <v>36</v>
      </c>
      <c r="C4" s="12">
        <v>24</v>
      </c>
      <c r="D4" s="12">
        <f>SUM(B4:C4)</f>
        <v>60</v>
      </c>
      <c r="E4" s="12">
        <f>C4-B4</f>
        <v>-12</v>
      </c>
      <c r="F4" s="7">
        <f>B4/C4</f>
        <v>1.5</v>
      </c>
    </row>
    <row r="5" spans="1:7" x14ac:dyDescent="0.25">
      <c r="A5" s="3" t="s">
        <v>33</v>
      </c>
      <c r="B5" s="12">
        <v>697</v>
      </c>
      <c r="C5" s="12">
        <v>473</v>
      </c>
      <c r="D5" s="12">
        <f t="shared" ref="D5:D11" si="0">SUM(B5:C5)</f>
        <v>1170</v>
      </c>
      <c r="E5" s="12">
        <f t="shared" ref="E5:E11" si="1">C5-B5</f>
        <v>-224</v>
      </c>
      <c r="F5" s="7">
        <f t="shared" ref="F5:F11" si="2">B5/C5</f>
        <v>1.4735729386892178</v>
      </c>
    </row>
    <row r="6" spans="1:7" x14ac:dyDescent="0.25">
      <c r="A6" s="3" t="s">
        <v>11</v>
      </c>
      <c r="B6" s="12">
        <v>8117</v>
      </c>
      <c r="C6" s="12">
        <v>2094</v>
      </c>
      <c r="D6" s="12">
        <f t="shared" si="0"/>
        <v>10211</v>
      </c>
      <c r="E6" s="12">
        <f t="shared" si="1"/>
        <v>-6023</v>
      </c>
      <c r="F6" s="7">
        <f t="shared" si="2"/>
        <v>3.8763132760267429</v>
      </c>
    </row>
    <row r="7" spans="1:7" x14ac:dyDescent="0.25">
      <c r="A7" s="3" t="s">
        <v>34</v>
      </c>
      <c r="B7" s="12">
        <v>1448</v>
      </c>
      <c r="C7" s="12">
        <v>504</v>
      </c>
      <c r="D7" s="12">
        <v>15072</v>
      </c>
      <c r="E7" s="12">
        <v>-3992</v>
      </c>
      <c r="F7" s="7">
        <f t="shared" si="2"/>
        <v>2.873015873015873</v>
      </c>
    </row>
    <row r="8" spans="1:7" x14ac:dyDescent="0.25">
      <c r="A8" s="3" t="s">
        <v>12</v>
      </c>
      <c r="B8" s="12">
        <v>89</v>
      </c>
      <c r="C8" s="12">
        <v>48</v>
      </c>
      <c r="D8" s="12">
        <f t="shared" si="0"/>
        <v>137</v>
      </c>
      <c r="E8" s="12">
        <f t="shared" si="1"/>
        <v>-41</v>
      </c>
      <c r="F8" s="7">
        <f t="shared" si="2"/>
        <v>1.8541666666666667</v>
      </c>
    </row>
    <row r="9" spans="1:7" x14ac:dyDescent="0.25">
      <c r="A9" s="3" t="s">
        <v>13</v>
      </c>
      <c r="B9" s="12">
        <v>1845</v>
      </c>
      <c r="C9" s="12">
        <v>960</v>
      </c>
      <c r="D9" s="12">
        <f t="shared" si="0"/>
        <v>2805</v>
      </c>
      <c r="E9" s="12">
        <f t="shared" si="1"/>
        <v>-885</v>
      </c>
      <c r="F9" s="7">
        <f t="shared" si="2"/>
        <v>1.921875</v>
      </c>
    </row>
    <row r="10" spans="1:7" x14ac:dyDescent="0.25">
      <c r="A10" s="3" t="s">
        <v>35</v>
      </c>
      <c r="B10" s="12">
        <v>4259</v>
      </c>
      <c r="C10" s="12">
        <v>1539</v>
      </c>
      <c r="D10" s="12">
        <f t="shared" ref="D10" si="3">SUM(B10:C10)</f>
        <v>5798</v>
      </c>
      <c r="E10" s="12">
        <f t="shared" ref="E10" si="4">C10-B10</f>
        <v>-2720</v>
      </c>
      <c r="F10" s="7">
        <f t="shared" ref="F10" si="5">B10/C10</f>
        <v>2.7673814165042234</v>
      </c>
    </row>
    <row r="11" spans="1:7" x14ac:dyDescent="0.25">
      <c r="A11" s="3" t="s">
        <v>8</v>
      </c>
      <c r="B11" s="14">
        <f>SUM(B4:B10)</f>
        <v>16491</v>
      </c>
      <c r="C11" s="14">
        <f>SUM(C4:C10)</f>
        <v>5642</v>
      </c>
      <c r="D11" s="14">
        <f t="shared" si="0"/>
        <v>22133</v>
      </c>
      <c r="E11" s="14">
        <f t="shared" si="1"/>
        <v>-10849</v>
      </c>
      <c r="F11" s="7">
        <f t="shared" si="2"/>
        <v>2.9228996809641972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B4" sqref="B4:E6"/>
    </sheetView>
  </sheetViews>
  <sheetFormatPr defaultRowHeight="15" x14ac:dyDescent="0.25"/>
  <cols>
    <col min="1" max="1" width="11.1406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9.28515625" bestFit="1" customWidth="1"/>
  </cols>
  <sheetData>
    <row r="1" spans="1:6" x14ac:dyDescent="0.25">
      <c r="A1" s="10" t="str">
        <f>Total!A1</f>
        <v>Non DAT and DAT Arrest Analysis 3Q 2019</v>
      </c>
      <c r="B1" s="10"/>
      <c r="C1" s="10"/>
      <c r="D1" s="10"/>
      <c r="E1" s="10"/>
      <c r="F1" s="10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3" t="s">
        <v>19</v>
      </c>
      <c r="B3" s="6" t="s">
        <v>0</v>
      </c>
      <c r="C3" s="6" t="s">
        <v>10</v>
      </c>
      <c r="D3" s="6" t="s">
        <v>23</v>
      </c>
      <c r="E3" s="6" t="s">
        <v>21</v>
      </c>
      <c r="F3" s="6" t="s">
        <v>22</v>
      </c>
    </row>
    <row r="4" spans="1:6" x14ac:dyDescent="0.25">
      <c r="A4" s="3" t="s">
        <v>14</v>
      </c>
      <c r="B4" s="12">
        <v>3130</v>
      </c>
      <c r="C4" s="12">
        <v>1841</v>
      </c>
      <c r="D4" s="12">
        <f>SUM(B4:C4)</f>
        <v>4971</v>
      </c>
      <c r="E4" s="12">
        <f>C4-B4</f>
        <v>-1289</v>
      </c>
      <c r="F4" s="7">
        <f>B4/C4</f>
        <v>1.7001629549158066</v>
      </c>
    </row>
    <row r="5" spans="1:6" x14ac:dyDescent="0.25">
      <c r="A5" s="3" t="s">
        <v>15</v>
      </c>
      <c r="B5" s="12">
        <v>13361</v>
      </c>
      <c r="C5" s="12">
        <v>3801</v>
      </c>
      <c r="D5" s="12">
        <f t="shared" ref="D5:D6" si="0">SUM(B5:C5)</f>
        <v>17162</v>
      </c>
      <c r="E5" s="12">
        <f t="shared" ref="E5:E6" si="1">C5-B5</f>
        <v>-9560</v>
      </c>
      <c r="F5" s="7">
        <f t="shared" ref="F5:F6" si="2">B5/C5</f>
        <v>3.5151275980005261</v>
      </c>
    </row>
    <row r="6" spans="1:6" x14ac:dyDescent="0.25">
      <c r="A6" s="3" t="s">
        <v>8</v>
      </c>
      <c r="B6" s="14">
        <f>SUM(B4:B5)</f>
        <v>16491</v>
      </c>
      <c r="C6" s="14">
        <f>SUM(C4:C5)</f>
        <v>5642</v>
      </c>
      <c r="D6" s="14">
        <f t="shared" si="0"/>
        <v>22133</v>
      </c>
      <c r="E6" s="14">
        <f t="shared" si="1"/>
        <v>-10849</v>
      </c>
      <c r="F6" s="7">
        <f t="shared" si="2"/>
        <v>2.9228996809641972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K10" sqref="K10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0" t="str">
        <f>Total!A1</f>
        <v>Non DAT and DAT Arrest Analysis 3Q 2019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3" t="s">
        <v>20</v>
      </c>
      <c r="B3" s="6" t="s">
        <v>0</v>
      </c>
      <c r="C3" s="6" t="s">
        <v>10</v>
      </c>
      <c r="D3" s="6" t="s">
        <v>23</v>
      </c>
      <c r="E3" s="6" t="s">
        <v>21</v>
      </c>
      <c r="F3" s="6" t="s">
        <v>22</v>
      </c>
    </row>
    <row r="4" spans="1:6" x14ac:dyDescent="0.25">
      <c r="A4" s="3" t="s">
        <v>24</v>
      </c>
      <c r="B4" s="12">
        <v>0</v>
      </c>
      <c r="C4" s="12">
        <v>0</v>
      </c>
      <c r="D4" s="12">
        <f>SUM(B4:C4)</f>
        <v>0</v>
      </c>
      <c r="E4" s="12">
        <f>C4-B4</f>
        <v>0</v>
      </c>
      <c r="F4" s="7" t="s">
        <v>67</v>
      </c>
    </row>
    <row r="5" spans="1:6" x14ac:dyDescent="0.25">
      <c r="A5" s="3" t="s">
        <v>25</v>
      </c>
      <c r="B5" s="12">
        <v>548</v>
      </c>
      <c r="C5" s="12">
        <v>92</v>
      </c>
      <c r="D5" s="12">
        <f t="shared" ref="D5:D10" si="0">SUM(B5:C5)</f>
        <v>640</v>
      </c>
      <c r="E5" s="12">
        <f t="shared" ref="E5:E10" si="1">C5-B5</f>
        <v>-456</v>
      </c>
      <c r="F5" s="7">
        <f t="shared" ref="F5:F10" si="2">IF(C5=0,"**.*",(B5/C5))</f>
        <v>5.9565217391304346</v>
      </c>
    </row>
    <row r="6" spans="1:6" x14ac:dyDescent="0.25">
      <c r="A6" s="3" t="s">
        <v>26</v>
      </c>
      <c r="B6" s="12">
        <v>2967</v>
      </c>
      <c r="C6" s="12">
        <v>1230</v>
      </c>
      <c r="D6" s="12">
        <f t="shared" si="0"/>
        <v>4197</v>
      </c>
      <c r="E6" s="12">
        <f t="shared" si="1"/>
        <v>-1737</v>
      </c>
      <c r="F6" s="7">
        <f t="shared" si="2"/>
        <v>2.4121951219512194</v>
      </c>
    </row>
    <row r="7" spans="1:6" x14ac:dyDescent="0.25">
      <c r="A7" s="3" t="s">
        <v>27</v>
      </c>
      <c r="B7" s="12">
        <v>8081</v>
      </c>
      <c r="C7" s="12">
        <v>2491</v>
      </c>
      <c r="D7" s="12">
        <f t="shared" si="0"/>
        <v>10572</v>
      </c>
      <c r="E7" s="12">
        <f t="shared" si="1"/>
        <v>-5590</v>
      </c>
      <c r="F7" s="7">
        <f t="shared" si="2"/>
        <v>3.244078683259735</v>
      </c>
    </row>
    <row r="8" spans="1:6" x14ac:dyDescent="0.25">
      <c r="A8" s="3" t="s">
        <v>28</v>
      </c>
      <c r="B8" s="12">
        <v>4304</v>
      </c>
      <c r="C8" s="12">
        <v>1515</v>
      </c>
      <c r="D8" s="12">
        <f t="shared" si="0"/>
        <v>5819</v>
      </c>
      <c r="E8" s="12">
        <f t="shared" si="1"/>
        <v>-2789</v>
      </c>
      <c r="F8" s="7">
        <f t="shared" si="2"/>
        <v>2.8409240924092409</v>
      </c>
    </row>
    <row r="9" spans="1:6" x14ac:dyDescent="0.25">
      <c r="A9" s="3" t="s">
        <v>29</v>
      </c>
      <c r="B9" s="12">
        <v>591</v>
      </c>
      <c r="C9" s="12">
        <v>314</v>
      </c>
      <c r="D9" s="12">
        <f t="shared" si="0"/>
        <v>905</v>
      </c>
      <c r="E9" s="12">
        <f t="shared" si="1"/>
        <v>-277</v>
      </c>
      <c r="F9" s="7">
        <f t="shared" si="2"/>
        <v>1.8821656050955413</v>
      </c>
    </row>
    <row r="10" spans="1:6" x14ac:dyDescent="0.25">
      <c r="A10" s="3" t="s">
        <v>8</v>
      </c>
      <c r="B10" s="14">
        <f>SUM(B4:B9)</f>
        <v>16491</v>
      </c>
      <c r="C10" s="14">
        <f>SUM(C4:C9)</f>
        <v>5642</v>
      </c>
      <c r="D10" s="14">
        <f t="shared" si="0"/>
        <v>22133</v>
      </c>
      <c r="E10" s="14">
        <f t="shared" si="1"/>
        <v>-10849</v>
      </c>
      <c r="F10" s="7">
        <f t="shared" si="2"/>
        <v>2.9228996809641972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Total</vt:lpstr>
      <vt:lpstr>Boro</vt:lpstr>
      <vt:lpstr>PCT</vt:lpstr>
      <vt:lpstr>Race</vt:lpstr>
      <vt:lpstr>Sex</vt:lpstr>
      <vt:lpstr>Age</vt:lpstr>
      <vt:lpstr>PCT!Print_Titles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SCARAZZINI, DANTE</cp:lastModifiedBy>
  <cp:lastPrinted>2019-10-30T20:46:07Z</cp:lastPrinted>
  <dcterms:created xsi:type="dcterms:W3CDTF">2016-07-22T11:47:05Z</dcterms:created>
  <dcterms:modified xsi:type="dcterms:W3CDTF">2019-10-30T20:47:15Z</dcterms:modified>
</cp:coreProperties>
</file>