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5440" windowHeight="1234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  <definedName name="_xlnm.Print_Titles" localSheetId="2">PCT!$1:$3</definedName>
  </definedNames>
  <calcPr calcId="145621"/>
</workbook>
</file>

<file path=xl/calcChain.xml><?xml version="1.0" encoding="utf-8"?>
<calcChain xmlns="http://schemas.openxmlformats.org/spreadsheetml/2006/main">
  <c r="C24" i="2"/>
  <c r="B24"/>
  <c r="F23"/>
  <c r="E23"/>
  <c r="D23"/>
  <c r="F22" l="1"/>
  <c r="E22"/>
  <c r="D22"/>
  <c r="F21" l="1"/>
  <c r="E21"/>
  <c r="D21"/>
  <c r="F24" l="1"/>
  <c r="D24"/>
  <c r="E24"/>
  <c r="C6" i="6"/>
  <c r="B6"/>
  <c r="C10" i="5"/>
  <c r="B10"/>
  <c r="C81" i="4"/>
  <c r="B81"/>
  <c r="C9" i="3"/>
  <c r="B9"/>
  <c r="F5" i="7" l="1"/>
  <c r="F6"/>
  <c r="F7"/>
  <c r="F8"/>
  <c r="F9"/>
  <c r="F4"/>
  <c r="E5"/>
  <c r="E6"/>
  <c r="E7"/>
  <c r="E8"/>
  <c r="E9"/>
  <c r="E4"/>
  <c r="D5"/>
  <c r="D6"/>
  <c r="D7"/>
  <c r="D8"/>
  <c r="D9"/>
  <c r="D4"/>
  <c r="C10"/>
  <c r="B10"/>
  <c r="D5" i="6"/>
  <c r="D6"/>
  <c r="D4"/>
  <c r="D5" i="5"/>
  <c r="D6"/>
  <c r="D8"/>
  <c r="D9"/>
  <c r="D10"/>
  <c r="D4"/>
  <c r="D5" i="4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4"/>
  <c r="D5" i="3"/>
  <c r="D6"/>
  <c r="D7"/>
  <c r="D8"/>
  <c r="D9"/>
  <c r="D4"/>
  <c r="D5" i="2"/>
  <c r="D6"/>
  <c r="D7"/>
  <c r="D8"/>
  <c r="D9"/>
  <c r="D10"/>
  <c r="D11"/>
  <c r="D12"/>
  <c r="D13"/>
  <c r="D14"/>
  <c r="D15"/>
  <c r="D16"/>
  <c r="D17"/>
  <c r="D18"/>
  <c r="D19"/>
  <c r="D4"/>
  <c r="F6"/>
  <c r="F7"/>
  <c r="F8"/>
  <c r="F9"/>
  <c r="F10"/>
  <c r="F11"/>
  <c r="F12"/>
  <c r="F13"/>
  <c r="F14"/>
  <c r="F15"/>
  <c r="F16"/>
  <c r="F17"/>
  <c r="F18"/>
  <c r="F19"/>
  <c r="F5"/>
  <c r="F5" i="6"/>
  <c r="F6"/>
  <c r="F4"/>
  <c r="F5" i="5"/>
  <c r="F6"/>
  <c r="F7"/>
  <c r="F8"/>
  <c r="F9"/>
  <c r="F10"/>
  <c r="F4"/>
  <c r="F5" i="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4"/>
  <c r="F5" i="3"/>
  <c r="F6"/>
  <c r="F7"/>
  <c r="F8"/>
  <c r="F9"/>
  <c r="F4"/>
  <c r="F4" i="2"/>
  <c r="F10" i="7" l="1"/>
  <c r="E10"/>
  <c r="D10"/>
  <c r="E5" i="6"/>
  <c r="E6"/>
  <c r="E4"/>
  <c r="E5" i="5"/>
  <c r="E6"/>
  <c r="E8"/>
  <c r="E9"/>
  <c r="E10"/>
  <c r="E4"/>
  <c r="E5" i="4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4"/>
  <c r="E5" i="3"/>
  <c r="E6"/>
  <c r="E7"/>
  <c r="E8"/>
  <c r="E9"/>
  <c r="E4"/>
  <c r="F20" i="2"/>
  <c r="E5"/>
  <c r="E6"/>
  <c r="E7"/>
  <c r="E8"/>
  <c r="E9"/>
  <c r="E10"/>
  <c r="E11"/>
  <c r="E12"/>
  <c r="E13"/>
  <c r="E14"/>
  <c r="E15"/>
  <c r="E16"/>
  <c r="E17"/>
  <c r="E18"/>
  <c r="E19"/>
  <c r="E4"/>
  <c r="E20" l="1"/>
  <c r="D20"/>
</calcChain>
</file>

<file path=xl/sharedStrings.xml><?xml version="1.0" encoding="utf-8"?>
<sst xmlns="http://schemas.openxmlformats.org/spreadsheetml/2006/main" count="164" uniqueCount="132">
  <si>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</si>
  <si>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</si>
  <si>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</si>
  <si>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</si>
  <si>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</si>
  <si>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</si>
  <si>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</si>
  <si>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</si>
  <si>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</si>
  <si>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</si>
  <si>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</si>
  <si>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AMER IND</t>
  </si>
  <si>
    <t>ASIAN/PAC.ISL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</si>
  <si>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</si>
  <si>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</si>
  <si>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</si>
  <si>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</si>
  <si>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</si>
  <si>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</si>
  <si>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</si>
  <si>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</si>
  <si>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</si>
  <si>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</si>
  <si>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</si>
  <si>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PL 1651503-INTENT/FRAUD OBT TRANS W/O PAY</t>
  </si>
  <si>
    <t>PL 1200001-ASLT W/INT CAUSES PHYS INJURY</t>
  </si>
  <si>
    <t>PL 1552500-PETIT LARCENY</t>
  </si>
  <si>
    <t>LOC000000V-VIOL OF LOCAL LAW VIOL</t>
  </si>
  <si>
    <t>PL 2200300-CRIM POSS CONTRL SUBST-7TH</t>
  </si>
  <si>
    <t>VTL0511001-AGGRAVATED UNLIC OPER/MV-3RD</t>
  </si>
  <si>
    <t>PL 2214000-CRIM SALE MARIHUANA-4TH</t>
  </si>
  <si>
    <t>PL 1201401-MENACING-2ND:WEAPON</t>
  </si>
  <si>
    <t>PL 1450001-CRIM MIS:INTENT DAMAGE PROPRTY</t>
  </si>
  <si>
    <t xml:space="preserve">PL 1211100-CRIM OBSTRUCTION BREATHING    </t>
  </si>
  <si>
    <t>PL 2403002-AGG HAR-2ND:TELEPHONE</t>
  </si>
  <si>
    <t xml:space="preserve">VTL11920U2-OPER MV .08 OF 1% ALCOHOL-1ST </t>
  </si>
  <si>
    <t>PL 2053000-RESISTING ARREST</t>
  </si>
  <si>
    <t>AC 010125B-ADMINISTRATION CODE VIOL</t>
  </si>
  <si>
    <t>PL 2155003-CRIM CONTEMPT-2ND:DISOBEY CRT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</si>
  <si>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</si>
  <si>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</si>
  <si>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</si>
  <si>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</si>
  <si>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</si>
  <si>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</si>
  <si>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</si>
  <si>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</si>
  <si>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PL 2211001-C/P MARIHUANA-5TH:PUBLIC PLACE</t>
  </si>
  <si>
    <t>PL 2650101-CRIM POSS WEAP-4TH:FIREARM/WEP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</si>
  <si>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</si>
  <si>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</si>
  <si>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</si>
  <si>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</si>
  <si>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</si>
  <si>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</si>
  <si>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</si>
  <si>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</si>
  <si>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</si>
  <si>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</si>
  <si>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</si>
  <si>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</si>
  <si>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</si>
  <si>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</si>
  <si>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</si>
  <si>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</si>
  <si>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</si>
  <si>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</si>
  <si>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</si>
  <si>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</si>
  <si>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</si>
  <si>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</si>
  <si>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</si>
  <si>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</si>
  <si>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</si>
  <si>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</si>
  <si>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</si>
  <si>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</si>
  <si>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</si>
  <si>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</si>
  <si>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</si>
  <si>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</si>
  <si>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</si>
  <si>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</si>
  <si>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</si>
  <si>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</si>
  <si>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</si>
  <si>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</si>
  <si>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</si>
  <si>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</si>
  <si>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</si>
  <si>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</si>
  <si>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</si>
  <si>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</si>
  <si>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</si>
  <si>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</si>
  <si>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</si>
  <si>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</si>
  <si>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</si>
  <si>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</si>
  <si>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</si>
  <si>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</si>
  <si>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</si>
  <si>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</si>
  <si>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</si>
  <si>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</si>
  <si>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</si>
  <si>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</si>
  <si>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</si>
  <si>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</si>
  <si>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</si>
  <si>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</si>
  <si>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</si>
  <si>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</si>
  <si>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</si>
  <si>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</si>
  <si>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</si>
  <si>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</si>
  <si>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</si>
  <si>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</si>
  <si>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</si>
  <si>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</si>
  <si>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</si>
  <si>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</si>
  <si>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</si>
  <si>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</si>
  <si>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</si>
  <si>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PL 1950500-OBSTRUCT GOVERNMENTL ADMIN-2ND</t>
  </si>
  <si>
    <t>HISPANIC</t>
  </si>
  <si>
    <t>VTL051101A-AGGRAVATED UNLIC OPER VEH-3RD</t>
  </si>
  <si>
    <t>PL 1401000-CRIMINAL TRESPASS-3RD</t>
  </si>
  <si>
    <t>Non DAT and DAT Arrest Analysis 3Q 2016</t>
  </si>
  <si>
    <t>Non DAT Arrests 3Q 2016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</si>
</sst>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H14" sqref="H14"/>
    </sheetView>
  </sheetViews>
  <sheetFormatPr defaultRowHeight="15"/>
  <cols>
    <col min="1" max="1" width="45.7109375" bestFit="1" customWidth="1"/>
    <col min="2" max="2" width="14.5703125" bestFit="1" customWidth="1"/>
    <col min="3" max="3" width="10.28515625" bestFit="1" customWidth="1"/>
    <col min="4" max="4" width="12.140625" bestFit="1" customWidth="1"/>
    <col min="5" max="5" width="10.42578125" bestFit="1" customWidth="1"/>
    <col min="6" max="6" width="13.28515625" bestFit="1" customWidth="1"/>
    <col min="8" max="8" width="44.28515625" bestFit="1" customWidth="1"/>
    <col min="10" max="10" width="44.28515625" bestFit="1" customWidth="1"/>
  </cols>
  <sheetData>
    <row r="1" spans="1:7">
      <c r="A1" s="13" t="s">
        <v>130</v>
      </c>
      <c r="B1" s="13"/>
      <c r="C1" s="13"/>
      <c r="D1" s="13"/>
      <c r="E1" s="13"/>
      <c r="F1" s="13"/>
      <c r="G1" s="1"/>
    </row>
    <row r="2" spans="1:7">
      <c r="A2" s="13"/>
      <c r="B2" s="13"/>
      <c r="C2" s="13"/>
      <c r="D2" s="13"/>
      <c r="E2" s="13"/>
      <c r="F2" s="13"/>
      <c r="G2" s="1"/>
    </row>
    <row r="3" spans="1:7">
      <c r="A3" s="3" t="s">
        <v>131</v>
      </c>
      <c r="B3" s="7" t="s">
        <v>2</v>
      </c>
      <c r="C3" s="7" t="s">
        <v>1</v>
      </c>
      <c r="D3" s="7" t="s">
        <v>40</v>
      </c>
      <c r="E3" s="7" t="s">
        <v>23</v>
      </c>
      <c r="F3" s="7" t="s">
        <v>39</v>
      </c>
    </row>
    <row r="4" spans="1:7">
      <c r="A4" s="4" t="s">
        <v>25</v>
      </c>
      <c r="B4" s="8">
        <v>5282</v>
      </c>
      <c r="C4" s="8">
        <v>1452</v>
      </c>
      <c r="D4" s="8">
        <f>SUM(B4:C4)</f>
        <v>6734</v>
      </c>
      <c r="E4" s="8">
        <f>C4-B4</f>
        <v>-3830</v>
      </c>
      <c r="F4" s="9">
        <f>IF(C4=0,"**.*",(B4/C4))</f>
        <v>3.6377410468319558</v>
      </c>
    </row>
    <row r="5" spans="1:7">
      <c r="A5" s="4" t="s">
        <v>24</v>
      </c>
      <c r="B5" s="8">
        <v>4500</v>
      </c>
      <c r="C5" s="8">
        <v>1539</v>
      </c>
      <c r="D5" s="8">
        <f t="shared" ref="D5:D24" si="0">SUM(B5:C5)</f>
        <v>6039</v>
      </c>
      <c r="E5" s="8">
        <f t="shared" ref="E5:E24" si="1">C5-B5</f>
        <v>-2961</v>
      </c>
      <c r="F5" s="9">
        <f>IF(C5=0,"**.*",(B5/C5))</f>
        <v>2.9239766081871346</v>
      </c>
    </row>
    <row r="6" spans="1:7">
      <c r="A6" s="4" t="s">
        <v>26</v>
      </c>
      <c r="B6" s="8">
        <v>3442</v>
      </c>
      <c r="C6" s="8">
        <v>2595</v>
      </c>
      <c r="D6" s="8">
        <f t="shared" si="0"/>
        <v>6037</v>
      </c>
      <c r="E6" s="8">
        <f t="shared" si="1"/>
        <v>-847</v>
      </c>
      <c r="F6" s="9">
        <f t="shared" ref="F6:F24" si="2">IF(C6=0,"**.*",(B6/C6))</f>
        <v>1.3263969171483623</v>
      </c>
    </row>
    <row r="7" spans="1:7">
      <c r="A7" s="4" t="s">
        <v>47</v>
      </c>
      <c r="B7" s="8">
        <v>977</v>
      </c>
      <c r="C7" s="8">
        <v>3492</v>
      </c>
      <c r="D7" s="8">
        <f t="shared" si="0"/>
        <v>4469</v>
      </c>
      <c r="E7" s="8">
        <f t="shared" si="1"/>
        <v>2515</v>
      </c>
      <c r="F7" s="9">
        <f t="shared" si="2"/>
        <v>0.2797823596792669</v>
      </c>
    </row>
    <row r="8" spans="1:7">
      <c r="A8" s="4" t="s">
        <v>28</v>
      </c>
      <c r="B8" s="8">
        <v>1748</v>
      </c>
      <c r="C8" s="8">
        <v>1699</v>
      </c>
      <c r="D8" s="8">
        <f t="shared" si="0"/>
        <v>3447</v>
      </c>
      <c r="E8" s="8">
        <f t="shared" si="1"/>
        <v>-49</v>
      </c>
      <c r="F8" s="9">
        <f t="shared" si="2"/>
        <v>1.0288404944084755</v>
      </c>
    </row>
    <row r="9" spans="1:7">
      <c r="A9" s="4" t="s">
        <v>29</v>
      </c>
      <c r="B9" s="8">
        <v>1124</v>
      </c>
      <c r="C9" s="8">
        <v>2078</v>
      </c>
      <c r="D9" s="8">
        <f t="shared" si="0"/>
        <v>3202</v>
      </c>
      <c r="E9" s="8">
        <f t="shared" si="1"/>
        <v>954</v>
      </c>
      <c r="F9" s="9">
        <f t="shared" si="2"/>
        <v>0.54090471607314727</v>
      </c>
    </row>
    <row r="10" spans="1:7">
      <c r="A10" s="4" t="s">
        <v>32</v>
      </c>
      <c r="B10" s="8">
        <v>884</v>
      </c>
      <c r="C10" s="8">
        <v>287</v>
      </c>
      <c r="D10" s="8">
        <f t="shared" si="0"/>
        <v>1171</v>
      </c>
      <c r="E10" s="8">
        <f t="shared" si="1"/>
        <v>-597</v>
      </c>
      <c r="F10" s="9">
        <f t="shared" si="2"/>
        <v>3.0801393728222997</v>
      </c>
    </row>
    <row r="11" spans="1:7">
      <c r="A11" s="4" t="s">
        <v>48</v>
      </c>
      <c r="B11" s="8">
        <v>459</v>
      </c>
      <c r="C11" s="8">
        <v>577</v>
      </c>
      <c r="D11" s="8">
        <f t="shared" si="0"/>
        <v>1036</v>
      </c>
      <c r="E11" s="8">
        <f t="shared" si="1"/>
        <v>118</v>
      </c>
      <c r="F11" s="9">
        <f t="shared" si="2"/>
        <v>0.79549393414211433</v>
      </c>
    </row>
    <row r="12" spans="1:7">
      <c r="A12" s="4" t="s">
        <v>128</v>
      </c>
      <c r="B12" s="8">
        <v>372</v>
      </c>
      <c r="C12" s="8">
        <v>594</v>
      </c>
      <c r="D12" s="8">
        <f t="shared" si="0"/>
        <v>966</v>
      </c>
      <c r="E12" s="8">
        <f t="shared" si="1"/>
        <v>222</v>
      </c>
      <c r="F12" s="9">
        <f t="shared" si="2"/>
        <v>0.6262626262626263</v>
      </c>
    </row>
    <row r="13" spans="1:7">
      <c r="A13" s="4" t="s">
        <v>31</v>
      </c>
      <c r="B13" s="8">
        <v>831</v>
      </c>
      <c r="C13" s="8">
        <v>108</v>
      </c>
      <c r="D13" s="8">
        <f t="shared" si="0"/>
        <v>939</v>
      </c>
      <c r="E13" s="8">
        <f t="shared" si="1"/>
        <v>-723</v>
      </c>
      <c r="F13" s="9">
        <f t="shared" si="2"/>
        <v>7.6944444444444446</v>
      </c>
    </row>
    <row r="14" spans="1:7">
      <c r="A14" s="4" t="s">
        <v>37</v>
      </c>
      <c r="B14" s="8">
        <v>865</v>
      </c>
      <c r="C14" s="8">
        <v>3</v>
      </c>
      <c r="D14" s="8">
        <f t="shared" si="0"/>
        <v>868</v>
      </c>
      <c r="E14" s="8">
        <f t="shared" si="1"/>
        <v>-862</v>
      </c>
      <c r="F14" s="9">
        <f t="shared" si="2"/>
        <v>288.33333333333331</v>
      </c>
    </row>
    <row r="15" spans="1:7">
      <c r="A15" s="4" t="s">
        <v>36</v>
      </c>
      <c r="B15" s="8">
        <v>863</v>
      </c>
      <c r="C15" s="8">
        <v>3</v>
      </c>
      <c r="D15" s="8">
        <f t="shared" si="0"/>
        <v>866</v>
      </c>
      <c r="E15" s="8">
        <f t="shared" si="1"/>
        <v>-860</v>
      </c>
      <c r="F15" s="9">
        <f t="shared" si="2"/>
        <v>287.66666666666669</v>
      </c>
    </row>
    <row r="16" spans="1:7">
      <c r="A16" s="4" t="s">
        <v>35</v>
      </c>
      <c r="B16" s="8">
        <v>840</v>
      </c>
      <c r="C16" s="8">
        <v>1</v>
      </c>
      <c r="D16" s="8">
        <f t="shared" si="0"/>
        <v>841</v>
      </c>
      <c r="E16" s="8">
        <f t="shared" si="1"/>
        <v>-839</v>
      </c>
      <c r="F16" s="9">
        <f t="shared" si="2"/>
        <v>840</v>
      </c>
    </row>
    <row r="17" spans="1:6">
      <c r="A17" s="4" t="s">
        <v>30</v>
      </c>
      <c r="B17" s="8">
        <v>823</v>
      </c>
      <c r="C17" s="8">
        <v>6</v>
      </c>
      <c r="D17" s="8">
        <f t="shared" si="0"/>
        <v>829</v>
      </c>
      <c r="E17" s="8">
        <f t="shared" si="1"/>
        <v>-817</v>
      </c>
      <c r="F17" s="9">
        <f t="shared" si="2"/>
        <v>137.16666666666666</v>
      </c>
    </row>
    <row r="18" spans="1:6">
      <c r="A18" s="4" t="s">
        <v>33</v>
      </c>
      <c r="B18" s="8">
        <v>653</v>
      </c>
      <c r="C18" s="8">
        <v>14</v>
      </c>
      <c r="D18" s="8">
        <f t="shared" si="0"/>
        <v>667</v>
      </c>
      <c r="E18" s="8">
        <f t="shared" si="1"/>
        <v>-639</v>
      </c>
      <c r="F18" s="9">
        <f t="shared" si="2"/>
        <v>46.642857142857146</v>
      </c>
    </row>
    <row r="19" spans="1:6">
      <c r="A19" s="4" t="s">
        <v>129</v>
      </c>
      <c r="B19" s="8">
        <v>360</v>
      </c>
      <c r="C19" s="8">
        <v>288</v>
      </c>
      <c r="D19" s="8">
        <f t="shared" si="0"/>
        <v>648</v>
      </c>
      <c r="E19" s="8">
        <f t="shared" si="1"/>
        <v>-72</v>
      </c>
      <c r="F19" s="9">
        <f t="shared" si="2"/>
        <v>1.25</v>
      </c>
    </row>
    <row r="20" spans="1:6">
      <c r="A20" s="4" t="s">
        <v>27</v>
      </c>
      <c r="B20" s="10">
        <v>595</v>
      </c>
      <c r="C20" s="10">
        <v>33</v>
      </c>
      <c r="D20" s="10">
        <f t="shared" si="0"/>
        <v>628</v>
      </c>
      <c r="E20" s="10">
        <f t="shared" si="1"/>
        <v>-562</v>
      </c>
      <c r="F20" s="9">
        <f t="shared" si="2"/>
        <v>18.030303030303031</v>
      </c>
    </row>
    <row r="21" spans="1:6">
      <c r="A21" s="4" t="s">
        <v>38</v>
      </c>
      <c r="B21" s="2">
        <v>581</v>
      </c>
      <c r="C21" s="2">
        <v>7</v>
      </c>
      <c r="D21" s="10">
        <f t="shared" si="0"/>
        <v>588</v>
      </c>
      <c r="E21" s="10">
        <f t="shared" si="1"/>
        <v>-574</v>
      </c>
      <c r="F21" s="9">
        <f t="shared" si="2"/>
        <v>83</v>
      </c>
    </row>
    <row r="22" spans="1:6">
      <c r="A22" s="4" t="s">
        <v>126</v>
      </c>
      <c r="B22" s="2">
        <v>535</v>
      </c>
      <c r="C22" s="2">
        <v>4</v>
      </c>
      <c r="D22" s="10">
        <f t="shared" si="0"/>
        <v>539</v>
      </c>
      <c r="E22" s="10">
        <f t="shared" si="1"/>
        <v>-531</v>
      </c>
      <c r="F22" s="9">
        <f t="shared" si="2"/>
        <v>133.75</v>
      </c>
    </row>
    <row r="23" spans="1:6">
      <c r="A23" s="4" t="s">
        <v>34</v>
      </c>
      <c r="B23" s="2">
        <v>442</v>
      </c>
      <c r="C23" s="2">
        <v>91</v>
      </c>
      <c r="D23" s="10">
        <f t="shared" si="0"/>
        <v>533</v>
      </c>
      <c r="E23" s="10">
        <f t="shared" si="1"/>
        <v>-351</v>
      </c>
      <c r="F23" s="9">
        <f t="shared" si="2"/>
        <v>4.8571428571428568</v>
      </c>
    </row>
    <row r="24" spans="1:6">
      <c r="A24" s="11" t="s">
        <v>8</v>
      </c>
      <c r="B24" s="5">
        <f>SUM(B4:B23)</f>
        <v>26176</v>
      </c>
      <c r="C24" s="5">
        <f>SUM(C4:C23)</f>
        <v>14871</v>
      </c>
      <c r="D24" s="7">
        <f t="shared" si="0"/>
        <v>41047</v>
      </c>
      <c r="E24" s="7">
        <f t="shared" si="1"/>
        <v>-11305</v>
      </c>
      <c r="F24" s="9">
        <f t="shared" si="2"/>
        <v>1.7602044247192523</v>
      </c>
    </row>
  </sheetData>
  <mergeCells count="1">
    <mergeCell ref="A1:F2"/>
  </mergeCells>
  <pageMargins left="0.7" right="0.7" top="0.75" bottom="0.75" header="0.3" footer="0.3"/>
  <pageSetup orientation="landscape" r:id="rId1"/>
  <headerFooter>
    <oddFooter>&amp;LOMAP/ORS&amp;C&amp;P of &amp;N&amp;R10/28/2016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G23" sqref="G23"/>
    </sheetView>
  </sheetViews>
  <sheetFormatPr defaultRowHeight="1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>
      <c r="A1" s="13" t="s">
        <v>130</v>
      </c>
      <c r="B1" s="13"/>
      <c r="C1" s="13"/>
      <c r="D1" s="13"/>
      <c r="E1" s="13"/>
      <c r="F1" s="13"/>
    </row>
    <row r="2" spans="1:6">
      <c r="A2" s="13"/>
      <c r="B2" s="13"/>
      <c r="C2" s="13"/>
      <c r="D2" s="13"/>
      <c r="E2" s="13"/>
      <c r="F2" s="13"/>
    </row>
    <row r="3" spans="1:6">
      <c r="A3" s="4" t="s">
        <v>19</v>
      </c>
      <c r="B3" s="7" t="s">
        <v>9</v>
      </c>
      <c r="C3" s="7" t="s">
        <v>10</v>
      </c>
      <c r="D3" s="7" t="s">
        <v>40</v>
      </c>
      <c r="E3" s="7" t="s">
        <v>23</v>
      </c>
      <c r="F3" s="7" t="s">
        <v>39</v>
      </c>
    </row>
    <row r="4" spans="1:6">
      <c r="A4" s="4" t="s">
        <v>3</v>
      </c>
      <c r="B4" s="8">
        <v>6498</v>
      </c>
      <c r="C4" s="8">
        <v>3286</v>
      </c>
      <c r="D4" s="8">
        <f>SUM(B4:C4)</f>
        <v>9784</v>
      </c>
      <c r="E4" s="8">
        <f>C4-B4</f>
        <v>-3212</v>
      </c>
      <c r="F4" s="9">
        <f>B4/C4</f>
        <v>1.9774802191113816</v>
      </c>
    </row>
    <row r="5" spans="1:6">
      <c r="A5" s="4" t="s">
        <v>4</v>
      </c>
      <c r="B5" s="8">
        <v>7541</v>
      </c>
      <c r="C5" s="8">
        <v>3487</v>
      </c>
      <c r="D5" s="8">
        <f t="shared" ref="D5:D9" si="0">SUM(B5:C5)</f>
        <v>11028</v>
      </c>
      <c r="E5" s="8">
        <f t="shared" ref="E5:E9" si="1">C5-B5</f>
        <v>-4054</v>
      </c>
      <c r="F5" s="9">
        <f t="shared" ref="F5:F9" si="2">B5/C5</f>
        <v>2.1626039575566391</v>
      </c>
    </row>
    <row r="6" spans="1:6">
      <c r="A6" s="4" t="s">
        <v>5</v>
      </c>
      <c r="B6" s="8">
        <v>6723</v>
      </c>
      <c r="C6" s="8">
        <v>4993</v>
      </c>
      <c r="D6" s="8">
        <f t="shared" si="0"/>
        <v>11716</v>
      </c>
      <c r="E6" s="8">
        <f t="shared" si="1"/>
        <v>-1730</v>
      </c>
      <c r="F6" s="9">
        <f t="shared" si="2"/>
        <v>1.346485079110755</v>
      </c>
    </row>
    <row r="7" spans="1:6">
      <c r="A7" s="4" t="s">
        <v>6</v>
      </c>
      <c r="B7" s="8">
        <v>4336</v>
      </c>
      <c r="C7" s="8">
        <v>2506</v>
      </c>
      <c r="D7" s="8">
        <f t="shared" si="0"/>
        <v>6842</v>
      </c>
      <c r="E7" s="8">
        <f t="shared" si="1"/>
        <v>-1830</v>
      </c>
      <c r="F7" s="9">
        <f t="shared" si="2"/>
        <v>1.7302474062250599</v>
      </c>
    </row>
    <row r="8" spans="1:6">
      <c r="A8" s="4" t="s">
        <v>7</v>
      </c>
      <c r="B8" s="8">
        <v>1078</v>
      </c>
      <c r="C8" s="8">
        <v>599</v>
      </c>
      <c r="D8" s="8">
        <f t="shared" si="0"/>
        <v>1677</v>
      </c>
      <c r="E8" s="8">
        <f t="shared" si="1"/>
        <v>-479</v>
      </c>
      <c r="F8" s="9">
        <f t="shared" si="2"/>
        <v>1.7996661101836393</v>
      </c>
    </row>
    <row r="9" spans="1:6">
      <c r="A9" s="4" t="s">
        <v>8</v>
      </c>
      <c r="B9" s="7">
        <f>SUM(B4:B8)</f>
        <v>26176</v>
      </c>
      <c r="C9" s="7">
        <f>SUM(C4:C8)</f>
        <v>14871</v>
      </c>
      <c r="D9" s="7">
        <f t="shared" si="0"/>
        <v>41047</v>
      </c>
      <c r="E9" s="7">
        <f t="shared" si="1"/>
        <v>-11305</v>
      </c>
      <c r="F9" s="9">
        <f t="shared" si="2"/>
        <v>1.7602044247192523</v>
      </c>
    </row>
  </sheetData>
  <sortState ref="A4:F34">
    <sortCondition ref="A4:A34"/>
  </sortState>
  <mergeCells count="1">
    <mergeCell ref="A1:F2"/>
  </mergeCells>
  <pageMargins left="0.7" right="0.7" top="0.75" bottom="0.75" header="0.3" footer="0.3"/>
  <pageSetup orientation="portrait" r:id="rId1"/>
  <headerFooter>
    <oddFooter>&amp;LOMAP/ORS&amp;C&amp;P of &amp;N&amp;R10/28/2016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81"/>
  <sheetViews>
    <sheetView workbookViewId="0">
      <selection activeCell="J18" sqref="J18"/>
    </sheetView>
  </sheetViews>
  <sheetFormatPr defaultRowHeight="1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>
      <c r="A1" s="13" t="s">
        <v>130</v>
      </c>
      <c r="B1" s="13"/>
      <c r="C1" s="13"/>
      <c r="D1" s="13"/>
      <c r="E1" s="13"/>
      <c r="F1" s="13"/>
      <c r="G1" s="1"/>
    </row>
    <row r="2" spans="1:7">
      <c r="A2" s="13"/>
      <c r="B2" s="13"/>
      <c r="C2" s="13"/>
      <c r="D2" s="13"/>
      <c r="E2" s="13"/>
      <c r="F2" s="13"/>
      <c r="G2" s="1"/>
    </row>
    <row r="3" spans="1:7">
      <c r="A3" s="4" t="s">
        <v>18</v>
      </c>
      <c r="B3" s="5" t="s">
        <v>0</v>
      </c>
      <c r="C3" s="5" t="s">
        <v>10</v>
      </c>
      <c r="D3" s="5" t="s">
        <v>40</v>
      </c>
      <c r="E3" s="5" t="s">
        <v>23</v>
      </c>
      <c r="F3" s="5" t="s">
        <v>39</v>
      </c>
    </row>
    <row r="4" spans="1:7">
      <c r="A4" s="12" t="s">
        <v>49</v>
      </c>
      <c r="B4" s="2">
        <v>278</v>
      </c>
      <c r="C4" s="2">
        <v>228</v>
      </c>
      <c r="D4" s="2">
        <f>SUM(B4:C4)</f>
        <v>506</v>
      </c>
      <c r="E4" s="2">
        <f>C4-B4</f>
        <v>-50</v>
      </c>
      <c r="F4" s="6">
        <f>B4/C4</f>
        <v>1.2192982456140351</v>
      </c>
    </row>
    <row r="5" spans="1:7">
      <c r="A5" s="12" t="s">
        <v>50</v>
      </c>
      <c r="B5" s="2">
        <v>275</v>
      </c>
      <c r="C5" s="2">
        <v>202</v>
      </c>
      <c r="D5" s="2">
        <f t="shared" ref="D5:D68" si="0">SUM(B5:C5)</f>
        <v>477</v>
      </c>
      <c r="E5" s="2">
        <f t="shared" ref="E5:E68" si="1">C5-B5</f>
        <v>-73</v>
      </c>
      <c r="F5" s="6">
        <f t="shared" ref="F5:F68" si="2">B5/C5</f>
        <v>1.3613861386138615</v>
      </c>
    </row>
    <row r="6" spans="1:7">
      <c r="A6" s="12" t="s">
        <v>51</v>
      </c>
      <c r="B6" s="2">
        <v>234</v>
      </c>
      <c r="C6" s="2">
        <v>136</v>
      </c>
      <c r="D6" s="2">
        <f t="shared" si="0"/>
        <v>370</v>
      </c>
      <c r="E6" s="2">
        <f t="shared" si="1"/>
        <v>-98</v>
      </c>
      <c r="F6" s="6">
        <f t="shared" si="2"/>
        <v>1.7205882352941178</v>
      </c>
    </row>
    <row r="7" spans="1:7">
      <c r="A7" s="12" t="s">
        <v>52</v>
      </c>
      <c r="B7" s="2">
        <v>179</v>
      </c>
      <c r="C7" s="2">
        <v>207</v>
      </c>
      <c r="D7" s="2">
        <f t="shared" si="0"/>
        <v>386</v>
      </c>
      <c r="E7" s="2">
        <f t="shared" si="1"/>
        <v>28</v>
      </c>
      <c r="F7" s="6">
        <f t="shared" si="2"/>
        <v>0.86473429951690817</v>
      </c>
    </row>
    <row r="8" spans="1:7">
      <c r="A8" s="12" t="s">
        <v>53</v>
      </c>
      <c r="B8" s="2">
        <v>225</v>
      </c>
      <c r="C8" s="2">
        <v>195</v>
      </c>
      <c r="D8" s="2">
        <f t="shared" si="0"/>
        <v>420</v>
      </c>
      <c r="E8" s="2">
        <f t="shared" si="1"/>
        <v>-30</v>
      </c>
      <c r="F8" s="6">
        <f t="shared" si="2"/>
        <v>1.1538461538461537</v>
      </c>
    </row>
    <row r="9" spans="1:7">
      <c r="A9" s="12" t="s">
        <v>54</v>
      </c>
      <c r="B9" s="2">
        <v>179</v>
      </c>
      <c r="C9" s="2">
        <v>146</v>
      </c>
      <c r="D9" s="2">
        <f t="shared" si="0"/>
        <v>325</v>
      </c>
      <c r="E9" s="2">
        <f t="shared" si="1"/>
        <v>-33</v>
      </c>
      <c r="F9" s="6">
        <f t="shared" si="2"/>
        <v>1.226027397260274</v>
      </c>
    </row>
    <row r="10" spans="1:7">
      <c r="A10" s="12" t="s">
        <v>55</v>
      </c>
      <c r="B10" s="2">
        <v>402</v>
      </c>
      <c r="C10" s="2">
        <v>250</v>
      </c>
      <c r="D10" s="2">
        <f t="shared" si="0"/>
        <v>652</v>
      </c>
      <c r="E10" s="2">
        <f t="shared" si="1"/>
        <v>-152</v>
      </c>
      <c r="F10" s="6">
        <f t="shared" si="2"/>
        <v>1.6080000000000001</v>
      </c>
    </row>
    <row r="11" spans="1:7">
      <c r="A11" s="12" t="s">
        <v>56</v>
      </c>
      <c r="B11" s="2">
        <v>1140</v>
      </c>
      <c r="C11" s="2">
        <v>588</v>
      </c>
      <c r="D11" s="2">
        <f t="shared" si="0"/>
        <v>1728</v>
      </c>
      <c r="E11" s="2">
        <f t="shared" si="1"/>
        <v>-552</v>
      </c>
      <c r="F11" s="6">
        <f t="shared" si="2"/>
        <v>1.9387755102040816</v>
      </c>
    </row>
    <row r="12" spans="1:7">
      <c r="A12" s="12" t="s">
        <v>57</v>
      </c>
      <c r="B12" s="2">
        <v>97</v>
      </c>
      <c r="C12" s="2">
        <v>94</v>
      </c>
      <c r="D12" s="2">
        <f t="shared" si="0"/>
        <v>191</v>
      </c>
      <c r="E12" s="2">
        <f t="shared" si="1"/>
        <v>-3</v>
      </c>
      <c r="F12" s="6">
        <f t="shared" si="2"/>
        <v>1.0319148936170213</v>
      </c>
    </row>
    <row r="13" spans="1:7">
      <c r="A13" s="12" t="s">
        <v>58</v>
      </c>
      <c r="B13" s="2">
        <v>369</v>
      </c>
      <c r="C13" s="2">
        <v>245</v>
      </c>
      <c r="D13" s="2">
        <f t="shared" si="0"/>
        <v>614</v>
      </c>
      <c r="E13" s="2">
        <f t="shared" si="1"/>
        <v>-124</v>
      </c>
      <c r="F13" s="6">
        <f t="shared" si="2"/>
        <v>1.5061224489795919</v>
      </c>
    </row>
    <row r="14" spans="1:7">
      <c r="A14" s="12" t="s">
        <v>59</v>
      </c>
      <c r="B14" s="2">
        <v>230</v>
      </c>
      <c r="C14" s="2">
        <v>170</v>
      </c>
      <c r="D14" s="2">
        <f t="shared" si="0"/>
        <v>400</v>
      </c>
      <c r="E14" s="2">
        <f t="shared" si="1"/>
        <v>-60</v>
      </c>
      <c r="F14" s="6">
        <f t="shared" si="2"/>
        <v>1.3529411764705883</v>
      </c>
    </row>
    <row r="15" spans="1:7">
      <c r="A15" s="12" t="s">
        <v>60</v>
      </c>
      <c r="B15" s="2">
        <v>191</v>
      </c>
      <c r="C15" s="2">
        <v>96</v>
      </c>
      <c r="D15" s="2">
        <f t="shared" si="0"/>
        <v>287</v>
      </c>
      <c r="E15" s="2">
        <f t="shared" si="1"/>
        <v>-95</v>
      </c>
      <c r="F15" s="6">
        <f t="shared" si="2"/>
        <v>1.9895833333333333</v>
      </c>
    </row>
    <row r="16" spans="1:7">
      <c r="A16" s="12" t="s">
        <v>61</v>
      </c>
      <c r="B16" s="2">
        <v>15</v>
      </c>
      <c r="C16" s="2">
        <v>29</v>
      </c>
      <c r="D16" s="2">
        <f t="shared" si="0"/>
        <v>44</v>
      </c>
      <c r="E16" s="2">
        <f t="shared" si="1"/>
        <v>14</v>
      </c>
      <c r="F16" s="6">
        <f t="shared" si="2"/>
        <v>0.51724137931034486</v>
      </c>
    </row>
    <row r="17" spans="1:6">
      <c r="A17" s="12" t="s">
        <v>62</v>
      </c>
      <c r="B17" s="2">
        <v>337</v>
      </c>
      <c r="C17" s="2">
        <v>297</v>
      </c>
      <c r="D17" s="2">
        <f t="shared" si="0"/>
        <v>634</v>
      </c>
      <c r="E17" s="2">
        <f t="shared" si="1"/>
        <v>-40</v>
      </c>
      <c r="F17" s="6">
        <f t="shared" si="2"/>
        <v>1.1346801346801347</v>
      </c>
    </row>
    <row r="18" spans="1:6">
      <c r="A18" s="12" t="s">
        <v>63</v>
      </c>
      <c r="B18" s="2">
        <v>173</v>
      </c>
      <c r="C18" s="2">
        <v>194</v>
      </c>
      <c r="D18" s="2">
        <f t="shared" si="0"/>
        <v>367</v>
      </c>
      <c r="E18" s="2">
        <f t="shared" si="1"/>
        <v>21</v>
      </c>
      <c r="F18" s="6">
        <f t="shared" si="2"/>
        <v>0.89175257731958768</v>
      </c>
    </row>
    <row r="19" spans="1:6">
      <c r="A19" s="12" t="s">
        <v>64</v>
      </c>
      <c r="B19" s="2">
        <v>530</v>
      </c>
      <c r="C19" s="2">
        <v>451</v>
      </c>
      <c r="D19" s="2">
        <f t="shared" si="0"/>
        <v>981</v>
      </c>
      <c r="E19" s="2">
        <f t="shared" si="1"/>
        <v>-79</v>
      </c>
      <c r="F19" s="6">
        <f t="shared" si="2"/>
        <v>1.1751662971175165</v>
      </c>
    </row>
    <row r="20" spans="1:6">
      <c r="A20" s="12" t="s">
        <v>65</v>
      </c>
      <c r="B20" s="2">
        <v>183</v>
      </c>
      <c r="C20" s="2">
        <v>148</v>
      </c>
      <c r="D20" s="2">
        <f t="shared" si="0"/>
        <v>331</v>
      </c>
      <c r="E20" s="2">
        <f t="shared" si="1"/>
        <v>-35</v>
      </c>
      <c r="F20" s="6">
        <f t="shared" si="2"/>
        <v>1.2364864864864864</v>
      </c>
    </row>
    <row r="21" spans="1:6">
      <c r="A21" s="12" t="s">
        <v>66</v>
      </c>
      <c r="B21" s="2">
        <v>393</v>
      </c>
      <c r="C21" s="2">
        <v>261</v>
      </c>
      <c r="D21" s="2">
        <f t="shared" si="0"/>
        <v>654</v>
      </c>
      <c r="E21" s="2">
        <f t="shared" si="1"/>
        <v>-132</v>
      </c>
      <c r="F21" s="6">
        <f t="shared" si="2"/>
        <v>1.5057471264367817</v>
      </c>
    </row>
    <row r="22" spans="1:6">
      <c r="A22" s="12" t="s">
        <v>67</v>
      </c>
      <c r="B22" s="2">
        <v>240</v>
      </c>
      <c r="C22" s="2">
        <v>253</v>
      </c>
      <c r="D22" s="2">
        <f t="shared" si="0"/>
        <v>493</v>
      </c>
      <c r="E22" s="2">
        <f t="shared" si="1"/>
        <v>13</v>
      </c>
      <c r="F22" s="6">
        <f t="shared" si="2"/>
        <v>0.9486166007905138</v>
      </c>
    </row>
    <row r="23" spans="1:6">
      <c r="A23" s="12" t="s">
        <v>68</v>
      </c>
      <c r="B23" s="2">
        <v>446</v>
      </c>
      <c r="C23" s="2">
        <v>252</v>
      </c>
      <c r="D23" s="2">
        <f t="shared" si="0"/>
        <v>698</v>
      </c>
      <c r="E23" s="2">
        <f t="shared" si="1"/>
        <v>-194</v>
      </c>
      <c r="F23" s="6">
        <f t="shared" si="2"/>
        <v>1.7698412698412698</v>
      </c>
    </row>
    <row r="24" spans="1:6">
      <c r="A24" s="12" t="s">
        <v>69</v>
      </c>
      <c r="B24" s="2">
        <v>318</v>
      </c>
      <c r="C24" s="2">
        <v>246</v>
      </c>
      <c r="D24" s="2">
        <f t="shared" si="0"/>
        <v>564</v>
      </c>
      <c r="E24" s="2">
        <f t="shared" si="1"/>
        <v>-72</v>
      </c>
      <c r="F24" s="6">
        <f t="shared" si="2"/>
        <v>1.2926829268292683</v>
      </c>
    </row>
    <row r="25" spans="1:6">
      <c r="A25" s="12" t="s">
        <v>70</v>
      </c>
      <c r="B25" s="2">
        <v>289</v>
      </c>
      <c r="C25" s="2">
        <v>305</v>
      </c>
      <c r="D25" s="2">
        <f t="shared" si="0"/>
        <v>594</v>
      </c>
      <c r="E25" s="2">
        <f t="shared" si="1"/>
        <v>16</v>
      </c>
      <c r="F25" s="6">
        <f t="shared" si="2"/>
        <v>0.94754098360655736</v>
      </c>
    </row>
    <row r="26" spans="1:6">
      <c r="A26" s="12" t="s">
        <v>71</v>
      </c>
      <c r="B26" s="2">
        <v>921</v>
      </c>
      <c r="C26" s="2">
        <v>521</v>
      </c>
      <c r="D26" s="2">
        <f t="shared" si="0"/>
        <v>1442</v>
      </c>
      <c r="E26" s="2">
        <f t="shared" si="1"/>
        <v>-400</v>
      </c>
      <c r="F26" s="6">
        <f t="shared" si="2"/>
        <v>1.7677543186180422</v>
      </c>
    </row>
    <row r="27" spans="1:6">
      <c r="A27" s="12" t="s">
        <v>72</v>
      </c>
      <c r="B27" s="2">
        <v>582</v>
      </c>
      <c r="C27" s="2">
        <v>225</v>
      </c>
      <c r="D27" s="2">
        <f t="shared" si="0"/>
        <v>807</v>
      </c>
      <c r="E27" s="2">
        <f t="shared" si="1"/>
        <v>-357</v>
      </c>
      <c r="F27" s="6">
        <f t="shared" si="2"/>
        <v>2.5866666666666664</v>
      </c>
    </row>
    <row r="28" spans="1:6">
      <c r="A28" s="12" t="s">
        <v>73</v>
      </c>
      <c r="B28" s="2">
        <v>593</v>
      </c>
      <c r="C28" s="2">
        <v>312</v>
      </c>
      <c r="D28" s="2">
        <f t="shared" si="0"/>
        <v>905</v>
      </c>
      <c r="E28" s="2">
        <f t="shared" si="1"/>
        <v>-281</v>
      </c>
      <c r="F28" s="6">
        <f t="shared" si="2"/>
        <v>1.9006410256410255</v>
      </c>
    </row>
    <row r="29" spans="1:6">
      <c r="A29" s="12" t="s">
        <v>74</v>
      </c>
      <c r="B29" s="2">
        <v>639</v>
      </c>
      <c r="C29" s="2">
        <v>315</v>
      </c>
      <c r="D29" s="2">
        <f t="shared" si="0"/>
        <v>954</v>
      </c>
      <c r="E29" s="2">
        <f t="shared" si="1"/>
        <v>-324</v>
      </c>
      <c r="F29" s="6">
        <f t="shared" si="2"/>
        <v>2.0285714285714285</v>
      </c>
    </row>
    <row r="30" spans="1:6">
      <c r="A30" s="12" t="s">
        <v>75</v>
      </c>
      <c r="B30" s="2">
        <v>766</v>
      </c>
      <c r="C30" s="2">
        <v>473</v>
      </c>
      <c r="D30" s="2">
        <f t="shared" si="0"/>
        <v>1239</v>
      </c>
      <c r="E30" s="2">
        <f t="shared" si="1"/>
        <v>-293</v>
      </c>
      <c r="F30" s="6">
        <f t="shared" si="2"/>
        <v>1.6194503171247356</v>
      </c>
    </row>
    <row r="31" spans="1:6">
      <c r="A31" s="12" t="s">
        <v>76</v>
      </c>
      <c r="B31" s="2">
        <v>226</v>
      </c>
      <c r="C31" s="2">
        <v>172</v>
      </c>
      <c r="D31" s="2">
        <f t="shared" si="0"/>
        <v>398</v>
      </c>
      <c r="E31" s="2">
        <f t="shared" si="1"/>
        <v>-54</v>
      </c>
      <c r="F31" s="6">
        <f t="shared" si="2"/>
        <v>1.3139534883720929</v>
      </c>
    </row>
    <row r="32" spans="1:6">
      <c r="A32" s="12" t="s">
        <v>77</v>
      </c>
      <c r="B32" s="2">
        <v>604</v>
      </c>
      <c r="C32" s="2">
        <v>178</v>
      </c>
      <c r="D32" s="2">
        <f t="shared" si="0"/>
        <v>782</v>
      </c>
      <c r="E32" s="2">
        <f t="shared" si="1"/>
        <v>-426</v>
      </c>
      <c r="F32" s="6">
        <f t="shared" si="2"/>
        <v>3.393258426966292</v>
      </c>
    </row>
    <row r="33" spans="1:6">
      <c r="A33" s="12" t="s">
        <v>78</v>
      </c>
      <c r="B33" s="2">
        <v>508</v>
      </c>
      <c r="C33" s="2">
        <v>249</v>
      </c>
      <c r="D33" s="2">
        <f t="shared" si="0"/>
        <v>757</v>
      </c>
      <c r="E33" s="2">
        <f t="shared" si="1"/>
        <v>-259</v>
      </c>
      <c r="F33" s="6">
        <f t="shared" si="2"/>
        <v>2.0401606425702812</v>
      </c>
    </row>
    <row r="34" spans="1:6">
      <c r="A34" s="12" t="s">
        <v>79</v>
      </c>
      <c r="B34" s="2">
        <v>635</v>
      </c>
      <c r="C34" s="2">
        <v>213</v>
      </c>
      <c r="D34" s="2">
        <f t="shared" si="0"/>
        <v>848</v>
      </c>
      <c r="E34" s="2">
        <f t="shared" si="1"/>
        <v>-422</v>
      </c>
      <c r="F34" s="6">
        <f t="shared" si="2"/>
        <v>2.9812206572769955</v>
      </c>
    </row>
    <row r="35" spans="1:6">
      <c r="A35" s="12" t="s">
        <v>80</v>
      </c>
      <c r="B35" s="2">
        <v>308</v>
      </c>
      <c r="C35" s="2">
        <v>243</v>
      </c>
      <c r="D35" s="2">
        <f t="shared" si="0"/>
        <v>551</v>
      </c>
      <c r="E35" s="2">
        <f t="shared" si="1"/>
        <v>-65</v>
      </c>
      <c r="F35" s="6">
        <f t="shared" si="2"/>
        <v>1.2674897119341564</v>
      </c>
    </row>
    <row r="36" spans="1:6">
      <c r="A36" s="12" t="s">
        <v>81</v>
      </c>
      <c r="B36" s="2">
        <v>154</v>
      </c>
      <c r="C36" s="2">
        <v>128</v>
      </c>
      <c r="D36" s="2">
        <f t="shared" si="0"/>
        <v>282</v>
      </c>
      <c r="E36" s="2">
        <f t="shared" si="1"/>
        <v>-26</v>
      </c>
      <c r="F36" s="6">
        <f t="shared" si="2"/>
        <v>1.203125</v>
      </c>
    </row>
    <row r="37" spans="1:6">
      <c r="A37" s="12" t="s">
        <v>82</v>
      </c>
      <c r="B37" s="2">
        <v>562</v>
      </c>
      <c r="C37" s="2">
        <v>257</v>
      </c>
      <c r="D37" s="2">
        <f t="shared" si="0"/>
        <v>819</v>
      </c>
      <c r="E37" s="2">
        <f t="shared" si="1"/>
        <v>-305</v>
      </c>
      <c r="F37" s="6">
        <f t="shared" si="2"/>
        <v>2.186770428015564</v>
      </c>
    </row>
    <row r="38" spans="1:6">
      <c r="A38" s="12" t="s">
        <v>83</v>
      </c>
      <c r="B38" s="2">
        <v>382</v>
      </c>
      <c r="C38" s="2">
        <v>233</v>
      </c>
      <c r="D38" s="2">
        <f t="shared" si="0"/>
        <v>615</v>
      </c>
      <c r="E38" s="2">
        <f t="shared" si="1"/>
        <v>-149</v>
      </c>
      <c r="F38" s="6">
        <f t="shared" si="2"/>
        <v>1.6394849785407726</v>
      </c>
    </row>
    <row r="39" spans="1:6">
      <c r="A39" s="12" t="s">
        <v>84</v>
      </c>
      <c r="B39" s="2">
        <v>210</v>
      </c>
      <c r="C39" s="2">
        <v>127</v>
      </c>
      <c r="D39" s="2">
        <f t="shared" si="0"/>
        <v>337</v>
      </c>
      <c r="E39" s="2">
        <f t="shared" si="1"/>
        <v>-83</v>
      </c>
      <c r="F39" s="6">
        <f t="shared" si="2"/>
        <v>1.6535433070866141</v>
      </c>
    </row>
    <row r="40" spans="1:6">
      <c r="A40" s="12" t="s">
        <v>85</v>
      </c>
      <c r="B40" s="2">
        <v>202</v>
      </c>
      <c r="C40" s="2">
        <v>102</v>
      </c>
      <c r="D40" s="2">
        <f t="shared" si="0"/>
        <v>304</v>
      </c>
      <c r="E40" s="2">
        <f t="shared" si="1"/>
        <v>-100</v>
      </c>
      <c r="F40" s="6">
        <f t="shared" si="2"/>
        <v>1.9803921568627452</v>
      </c>
    </row>
    <row r="41" spans="1:6">
      <c r="A41" s="12" t="s">
        <v>86</v>
      </c>
      <c r="B41" s="2">
        <v>152</v>
      </c>
      <c r="C41" s="2">
        <v>136</v>
      </c>
      <c r="D41" s="2">
        <f t="shared" si="0"/>
        <v>288</v>
      </c>
      <c r="E41" s="2">
        <f t="shared" si="1"/>
        <v>-16</v>
      </c>
      <c r="F41" s="6">
        <f t="shared" si="2"/>
        <v>1.1176470588235294</v>
      </c>
    </row>
    <row r="42" spans="1:6">
      <c r="A42" s="12" t="s">
        <v>87</v>
      </c>
      <c r="B42" s="2">
        <v>193</v>
      </c>
      <c r="C42" s="2">
        <v>100</v>
      </c>
      <c r="D42" s="2">
        <f t="shared" si="0"/>
        <v>293</v>
      </c>
      <c r="E42" s="2">
        <f t="shared" si="1"/>
        <v>-93</v>
      </c>
      <c r="F42" s="6">
        <f t="shared" si="2"/>
        <v>1.93</v>
      </c>
    </row>
    <row r="43" spans="1:6">
      <c r="A43" s="12" t="s">
        <v>88</v>
      </c>
      <c r="B43" s="2">
        <v>443</v>
      </c>
      <c r="C43" s="2">
        <v>145</v>
      </c>
      <c r="D43" s="2">
        <f t="shared" si="0"/>
        <v>588</v>
      </c>
      <c r="E43" s="2">
        <f t="shared" si="1"/>
        <v>-298</v>
      </c>
      <c r="F43" s="6">
        <f t="shared" si="2"/>
        <v>3.0551724137931036</v>
      </c>
    </row>
    <row r="44" spans="1:6">
      <c r="A44" s="12" t="s">
        <v>89</v>
      </c>
      <c r="B44" s="2">
        <v>183</v>
      </c>
      <c r="C44" s="2">
        <v>255</v>
      </c>
      <c r="D44" s="2">
        <f t="shared" si="0"/>
        <v>438</v>
      </c>
      <c r="E44" s="2">
        <f t="shared" si="1"/>
        <v>72</v>
      </c>
      <c r="F44" s="6">
        <f t="shared" si="2"/>
        <v>0.71764705882352942</v>
      </c>
    </row>
    <row r="45" spans="1:6">
      <c r="A45" s="12" t="s">
        <v>90</v>
      </c>
      <c r="B45" s="2">
        <v>229</v>
      </c>
      <c r="C45" s="2">
        <v>166</v>
      </c>
      <c r="D45" s="2">
        <f t="shared" si="0"/>
        <v>395</v>
      </c>
      <c r="E45" s="2">
        <f t="shared" si="1"/>
        <v>-63</v>
      </c>
      <c r="F45" s="6">
        <f t="shared" si="2"/>
        <v>1.3795180722891567</v>
      </c>
    </row>
    <row r="46" spans="1:6">
      <c r="A46" s="12" t="s">
        <v>91</v>
      </c>
      <c r="B46" s="2">
        <v>326</v>
      </c>
      <c r="C46" s="2">
        <v>160</v>
      </c>
      <c r="D46" s="2">
        <f t="shared" si="0"/>
        <v>486</v>
      </c>
      <c r="E46" s="2">
        <f t="shared" si="1"/>
        <v>-166</v>
      </c>
      <c r="F46" s="6">
        <f t="shared" si="2"/>
        <v>2.0375000000000001</v>
      </c>
    </row>
    <row r="47" spans="1:6">
      <c r="A47" s="12" t="s">
        <v>92</v>
      </c>
      <c r="B47" s="2">
        <v>335</v>
      </c>
      <c r="C47" s="2">
        <v>182</v>
      </c>
      <c r="D47" s="2">
        <f t="shared" si="0"/>
        <v>517</v>
      </c>
      <c r="E47" s="2">
        <f t="shared" si="1"/>
        <v>-153</v>
      </c>
      <c r="F47" s="6">
        <f t="shared" si="2"/>
        <v>1.8406593406593406</v>
      </c>
    </row>
    <row r="48" spans="1:6">
      <c r="A48" s="12" t="s">
        <v>93</v>
      </c>
      <c r="B48" s="2">
        <v>252</v>
      </c>
      <c r="C48" s="2">
        <v>115</v>
      </c>
      <c r="D48" s="2">
        <f t="shared" si="0"/>
        <v>367</v>
      </c>
      <c r="E48" s="2">
        <f t="shared" si="1"/>
        <v>-137</v>
      </c>
      <c r="F48" s="6">
        <f t="shared" si="2"/>
        <v>2.1913043478260867</v>
      </c>
    </row>
    <row r="49" spans="1:6">
      <c r="A49" s="12" t="s">
        <v>94</v>
      </c>
      <c r="B49" s="2">
        <v>789</v>
      </c>
      <c r="C49" s="2">
        <v>319</v>
      </c>
      <c r="D49" s="2">
        <f t="shared" si="0"/>
        <v>1108</v>
      </c>
      <c r="E49" s="2">
        <f t="shared" si="1"/>
        <v>-470</v>
      </c>
      <c r="F49" s="6">
        <f t="shared" si="2"/>
        <v>2.4733542319749215</v>
      </c>
    </row>
    <row r="50" spans="1:6">
      <c r="A50" s="12" t="s">
        <v>95</v>
      </c>
      <c r="B50" s="2">
        <v>949</v>
      </c>
      <c r="C50" s="2">
        <v>227</v>
      </c>
      <c r="D50" s="2">
        <f t="shared" si="0"/>
        <v>1176</v>
      </c>
      <c r="E50" s="2">
        <f t="shared" si="1"/>
        <v>-722</v>
      </c>
      <c r="F50" s="6">
        <f t="shared" si="2"/>
        <v>4.180616740088106</v>
      </c>
    </row>
    <row r="51" spans="1:6">
      <c r="A51" s="12" t="s">
        <v>96</v>
      </c>
      <c r="B51" s="2">
        <v>212</v>
      </c>
      <c r="C51" s="2">
        <v>139</v>
      </c>
      <c r="D51" s="2">
        <f t="shared" si="0"/>
        <v>351</v>
      </c>
      <c r="E51" s="2">
        <f t="shared" si="1"/>
        <v>-73</v>
      </c>
      <c r="F51" s="6">
        <f t="shared" si="2"/>
        <v>1.525179856115108</v>
      </c>
    </row>
    <row r="52" spans="1:6">
      <c r="A52" s="12" t="s">
        <v>97</v>
      </c>
      <c r="B52" s="2">
        <v>340</v>
      </c>
      <c r="C52" s="2">
        <v>112</v>
      </c>
      <c r="D52" s="2">
        <f t="shared" si="0"/>
        <v>452</v>
      </c>
      <c r="E52" s="2">
        <f t="shared" si="1"/>
        <v>-228</v>
      </c>
      <c r="F52" s="6">
        <f t="shared" si="2"/>
        <v>3.0357142857142856</v>
      </c>
    </row>
    <row r="53" spans="1:6">
      <c r="A53" s="12" t="s">
        <v>98</v>
      </c>
      <c r="B53" s="2">
        <v>214</v>
      </c>
      <c r="C53" s="2">
        <v>116</v>
      </c>
      <c r="D53" s="2">
        <f t="shared" si="0"/>
        <v>330</v>
      </c>
      <c r="E53" s="2">
        <f t="shared" si="1"/>
        <v>-98</v>
      </c>
      <c r="F53" s="6">
        <f t="shared" si="2"/>
        <v>1.8448275862068966</v>
      </c>
    </row>
    <row r="54" spans="1:6">
      <c r="A54" s="12" t="s">
        <v>99</v>
      </c>
      <c r="B54" s="2">
        <v>422</v>
      </c>
      <c r="C54" s="2">
        <v>127</v>
      </c>
      <c r="D54" s="2">
        <f t="shared" si="0"/>
        <v>549</v>
      </c>
      <c r="E54" s="2">
        <f t="shared" si="1"/>
        <v>-295</v>
      </c>
      <c r="F54" s="6">
        <f t="shared" si="2"/>
        <v>3.3228346456692912</v>
      </c>
    </row>
    <row r="55" spans="1:6">
      <c r="A55" s="12" t="s">
        <v>100</v>
      </c>
      <c r="B55" s="2">
        <v>326</v>
      </c>
      <c r="C55" s="2">
        <v>163</v>
      </c>
      <c r="D55" s="2">
        <f t="shared" si="0"/>
        <v>489</v>
      </c>
      <c r="E55" s="2">
        <f t="shared" si="1"/>
        <v>-163</v>
      </c>
      <c r="F55" s="6">
        <f t="shared" si="2"/>
        <v>2</v>
      </c>
    </row>
    <row r="56" spans="1:6">
      <c r="A56" s="12" t="s">
        <v>101</v>
      </c>
      <c r="B56" s="2">
        <v>342</v>
      </c>
      <c r="C56" s="2">
        <v>104</v>
      </c>
      <c r="D56" s="2">
        <f t="shared" si="0"/>
        <v>446</v>
      </c>
      <c r="E56" s="2">
        <f t="shared" si="1"/>
        <v>-238</v>
      </c>
      <c r="F56" s="6">
        <f t="shared" si="2"/>
        <v>3.2884615384615383</v>
      </c>
    </row>
    <row r="57" spans="1:6">
      <c r="A57" s="12" t="s">
        <v>102</v>
      </c>
      <c r="B57" s="2">
        <v>389</v>
      </c>
      <c r="C57" s="2">
        <v>164</v>
      </c>
      <c r="D57" s="2">
        <f t="shared" si="0"/>
        <v>553</v>
      </c>
      <c r="E57" s="2">
        <f t="shared" si="1"/>
        <v>-225</v>
      </c>
      <c r="F57" s="6">
        <f t="shared" si="2"/>
        <v>2.3719512195121952</v>
      </c>
    </row>
    <row r="58" spans="1:6">
      <c r="A58" s="12" t="s">
        <v>103</v>
      </c>
      <c r="B58" s="2">
        <v>227</v>
      </c>
      <c r="C58" s="2">
        <v>101</v>
      </c>
      <c r="D58" s="2">
        <f t="shared" si="0"/>
        <v>328</v>
      </c>
      <c r="E58" s="2">
        <f t="shared" si="1"/>
        <v>-126</v>
      </c>
      <c r="F58" s="6">
        <f t="shared" si="2"/>
        <v>2.2475247524752477</v>
      </c>
    </row>
    <row r="59" spans="1:6">
      <c r="A59" s="12" t="s">
        <v>104</v>
      </c>
      <c r="B59" s="2">
        <v>298</v>
      </c>
      <c r="C59" s="2">
        <v>125</v>
      </c>
      <c r="D59" s="2">
        <f t="shared" si="0"/>
        <v>423</v>
      </c>
      <c r="E59" s="2">
        <f t="shared" si="1"/>
        <v>-173</v>
      </c>
      <c r="F59" s="6">
        <f t="shared" si="2"/>
        <v>2.3839999999999999</v>
      </c>
    </row>
    <row r="60" spans="1:6">
      <c r="A60" s="12" t="s">
        <v>105</v>
      </c>
      <c r="B60" s="2">
        <v>126</v>
      </c>
      <c r="C60" s="2">
        <v>69</v>
      </c>
      <c r="D60" s="2">
        <f t="shared" si="0"/>
        <v>195</v>
      </c>
      <c r="E60" s="2">
        <f t="shared" si="1"/>
        <v>-57</v>
      </c>
      <c r="F60" s="6">
        <f t="shared" si="2"/>
        <v>1.826086956521739</v>
      </c>
    </row>
    <row r="61" spans="1:6">
      <c r="A61" s="12" t="s">
        <v>106</v>
      </c>
      <c r="B61" s="2">
        <v>182</v>
      </c>
      <c r="C61" s="2">
        <v>71</v>
      </c>
      <c r="D61" s="2">
        <f t="shared" si="0"/>
        <v>253</v>
      </c>
      <c r="E61" s="2">
        <f t="shared" si="1"/>
        <v>-111</v>
      </c>
      <c r="F61" s="6">
        <f t="shared" si="2"/>
        <v>2.563380281690141</v>
      </c>
    </row>
    <row r="62" spans="1:6">
      <c r="A62" s="12" t="s">
        <v>107</v>
      </c>
      <c r="B62" s="2">
        <v>216</v>
      </c>
      <c r="C62" s="2">
        <v>49</v>
      </c>
      <c r="D62" s="2">
        <f t="shared" si="0"/>
        <v>265</v>
      </c>
      <c r="E62" s="2">
        <f t="shared" si="1"/>
        <v>-167</v>
      </c>
      <c r="F62" s="6">
        <f t="shared" si="2"/>
        <v>4.408163265306122</v>
      </c>
    </row>
    <row r="63" spans="1:6">
      <c r="A63" s="12" t="s">
        <v>108</v>
      </c>
      <c r="B63" s="2">
        <v>302</v>
      </c>
      <c r="C63" s="2">
        <v>102</v>
      </c>
      <c r="D63" s="2">
        <f t="shared" si="0"/>
        <v>404</v>
      </c>
      <c r="E63" s="2">
        <f t="shared" si="1"/>
        <v>-200</v>
      </c>
      <c r="F63" s="6">
        <f t="shared" si="2"/>
        <v>2.9607843137254903</v>
      </c>
    </row>
    <row r="64" spans="1:6">
      <c r="A64" s="12" t="s">
        <v>109</v>
      </c>
      <c r="B64" s="2">
        <v>388</v>
      </c>
      <c r="C64" s="2">
        <v>323</v>
      </c>
      <c r="D64" s="2">
        <f t="shared" si="0"/>
        <v>711</v>
      </c>
      <c r="E64" s="2">
        <f t="shared" si="1"/>
        <v>-65</v>
      </c>
      <c r="F64" s="6">
        <f t="shared" si="2"/>
        <v>1.2012383900928794</v>
      </c>
    </row>
    <row r="65" spans="1:6">
      <c r="A65" s="12" t="s">
        <v>110</v>
      </c>
      <c r="B65" s="2">
        <v>232</v>
      </c>
      <c r="C65" s="2">
        <v>135</v>
      </c>
      <c r="D65" s="2">
        <f t="shared" si="0"/>
        <v>367</v>
      </c>
      <c r="E65" s="2">
        <f t="shared" si="1"/>
        <v>-97</v>
      </c>
      <c r="F65" s="6">
        <f t="shared" si="2"/>
        <v>1.7185185185185186</v>
      </c>
    </row>
    <row r="66" spans="1:6">
      <c r="A66" s="12" t="s">
        <v>111</v>
      </c>
      <c r="B66" s="2">
        <v>285</v>
      </c>
      <c r="C66" s="2">
        <v>107</v>
      </c>
      <c r="D66" s="2">
        <f t="shared" si="0"/>
        <v>392</v>
      </c>
      <c r="E66" s="2">
        <f t="shared" si="1"/>
        <v>-178</v>
      </c>
      <c r="F66" s="6">
        <f t="shared" si="2"/>
        <v>2.6635514018691588</v>
      </c>
    </row>
    <row r="67" spans="1:6">
      <c r="A67" s="12" t="s">
        <v>112</v>
      </c>
      <c r="B67" s="2">
        <v>247</v>
      </c>
      <c r="C67" s="2">
        <v>72</v>
      </c>
      <c r="D67" s="2">
        <f t="shared" si="0"/>
        <v>319</v>
      </c>
      <c r="E67" s="2">
        <f t="shared" si="1"/>
        <v>-175</v>
      </c>
      <c r="F67" s="6">
        <f t="shared" si="2"/>
        <v>3.4305555555555554</v>
      </c>
    </row>
    <row r="68" spans="1:6">
      <c r="A68" s="12" t="s">
        <v>113</v>
      </c>
      <c r="B68" s="2">
        <v>180</v>
      </c>
      <c r="C68" s="2">
        <v>189</v>
      </c>
      <c r="D68" s="2">
        <f t="shared" si="0"/>
        <v>369</v>
      </c>
      <c r="E68" s="2">
        <f t="shared" si="1"/>
        <v>9</v>
      </c>
      <c r="F68" s="6">
        <f t="shared" si="2"/>
        <v>0.95238095238095233</v>
      </c>
    </row>
    <row r="69" spans="1:6">
      <c r="A69" s="12" t="s">
        <v>114</v>
      </c>
      <c r="B69" s="2">
        <v>137</v>
      </c>
      <c r="C69" s="2">
        <v>89</v>
      </c>
      <c r="D69" s="2">
        <f t="shared" ref="D69:D81" si="3">SUM(B69:C69)</f>
        <v>226</v>
      </c>
      <c r="E69" s="2">
        <f t="shared" ref="E69:E81" si="4">C69-B69</f>
        <v>-48</v>
      </c>
      <c r="F69" s="6">
        <f t="shared" ref="F69:F81" si="5">B69/C69</f>
        <v>1.5393258426966292</v>
      </c>
    </row>
    <row r="70" spans="1:6">
      <c r="A70" s="12" t="s">
        <v>115</v>
      </c>
      <c r="B70" s="2">
        <v>270</v>
      </c>
      <c r="C70" s="2">
        <v>219</v>
      </c>
      <c r="D70" s="2">
        <f t="shared" si="3"/>
        <v>489</v>
      </c>
      <c r="E70" s="2">
        <f t="shared" si="4"/>
        <v>-51</v>
      </c>
      <c r="F70" s="6">
        <f t="shared" si="5"/>
        <v>1.2328767123287672</v>
      </c>
    </row>
    <row r="71" spans="1:6">
      <c r="A71" s="12" t="s">
        <v>116</v>
      </c>
      <c r="B71" s="2">
        <v>322</v>
      </c>
      <c r="C71" s="2">
        <v>262</v>
      </c>
      <c r="D71" s="2">
        <f t="shared" si="3"/>
        <v>584</v>
      </c>
      <c r="E71" s="2">
        <f t="shared" si="4"/>
        <v>-60</v>
      </c>
      <c r="F71" s="6">
        <f t="shared" si="5"/>
        <v>1.2290076335877862</v>
      </c>
    </row>
    <row r="72" spans="1:6">
      <c r="A72" s="12" t="s">
        <v>117</v>
      </c>
      <c r="B72" s="2">
        <v>102</v>
      </c>
      <c r="C72" s="2">
        <v>117</v>
      </c>
      <c r="D72" s="2">
        <f t="shared" si="3"/>
        <v>219</v>
      </c>
      <c r="E72" s="2">
        <f t="shared" si="4"/>
        <v>15</v>
      </c>
      <c r="F72" s="6">
        <f t="shared" si="5"/>
        <v>0.87179487179487181</v>
      </c>
    </row>
    <row r="73" spans="1:6">
      <c r="A73" s="12" t="s">
        <v>118</v>
      </c>
      <c r="B73" s="2">
        <v>124</v>
      </c>
      <c r="C73" s="2">
        <v>95</v>
      </c>
      <c r="D73" s="2">
        <f t="shared" si="3"/>
        <v>219</v>
      </c>
      <c r="E73" s="2">
        <f t="shared" si="4"/>
        <v>-29</v>
      </c>
      <c r="F73" s="6">
        <f t="shared" si="5"/>
        <v>1.3052631578947369</v>
      </c>
    </row>
    <row r="74" spans="1:6">
      <c r="A74" s="12" t="s">
        <v>119</v>
      </c>
      <c r="B74" s="2">
        <v>453</v>
      </c>
      <c r="C74" s="2">
        <v>184</v>
      </c>
      <c r="D74" s="2">
        <f t="shared" si="3"/>
        <v>637</v>
      </c>
      <c r="E74" s="2">
        <f t="shared" si="4"/>
        <v>-269</v>
      </c>
      <c r="F74" s="6">
        <f t="shared" si="5"/>
        <v>2.4619565217391304</v>
      </c>
    </row>
    <row r="75" spans="1:6">
      <c r="A75" s="12" t="s">
        <v>120</v>
      </c>
      <c r="B75" s="2">
        <v>535</v>
      </c>
      <c r="C75" s="2">
        <v>276</v>
      </c>
      <c r="D75" s="2">
        <f t="shared" si="3"/>
        <v>811</v>
      </c>
      <c r="E75" s="2">
        <f t="shared" si="4"/>
        <v>-259</v>
      </c>
      <c r="F75" s="6">
        <f t="shared" si="5"/>
        <v>1.9384057971014492</v>
      </c>
    </row>
    <row r="76" spans="1:6">
      <c r="A76" s="12" t="s">
        <v>121</v>
      </c>
      <c r="B76" s="2">
        <v>361</v>
      </c>
      <c r="C76" s="2">
        <v>216</v>
      </c>
      <c r="D76" s="2">
        <f t="shared" si="3"/>
        <v>577</v>
      </c>
      <c r="E76" s="2">
        <f t="shared" si="4"/>
        <v>-145</v>
      </c>
      <c r="F76" s="6">
        <f t="shared" si="5"/>
        <v>1.6712962962962963</v>
      </c>
    </row>
    <row r="77" spans="1:6">
      <c r="A77" s="12" t="s">
        <v>122</v>
      </c>
      <c r="B77" s="2">
        <v>484</v>
      </c>
      <c r="C77" s="2">
        <v>160</v>
      </c>
      <c r="D77" s="2">
        <f t="shared" si="3"/>
        <v>644</v>
      </c>
      <c r="E77" s="2">
        <f t="shared" si="4"/>
        <v>-324</v>
      </c>
      <c r="F77" s="6">
        <f t="shared" si="5"/>
        <v>3.0249999999999999</v>
      </c>
    </row>
    <row r="78" spans="1:6">
      <c r="A78" s="12" t="s">
        <v>123</v>
      </c>
      <c r="B78" s="2">
        <v>283</v>
      </c>
      <c r="C78" s="2">
        <v>201</v>
      </c>
      <c r="D78" s="2">
        <f t="shared" si="3"/>
        <v>484</v>
      </c>
      <c r="E78" s="2">
        <f t="shared" si="4"/>
        <v>-82</v>
      </c>
      <c r="F78" s="6">
        <f t="shared" si="5"/>
        <v>1.407960199004975</v>
      </c>
    </row>
    <row r="79" spans="1:6">
      <c r="A79" s="12" t="s">
        <v>124</v>
      </c>
      <c r="B79" s="2">
        <v>189</v>
      </c>
      <c r="C79" s="2">
        <v>120</v>
      </c>
      <c r="D79" s="2">
        <f t="shared" si="3"/>
        <v>309</v>
      </c>
      <c r="E79" s="2">
        <f t="shared" si="4"/>
        <v>-69</v>
      </c>
      <c r="F79" s="6">
        <f t="shared" si="5"/>
        <v>1.575</v>
      </c>
    </row>
    <row r="80" spans="1:6">
      <c r="A80" s="12" t="s">
        <v>125</v>
      </c>
      <c r="B80" s="2">
        <v>122</v>
      </c>
      <c r="C80" s="2">
        <v>118</v>
      </c>
      <c r="D80" s="2">
        <f t="shared" si="3"/>
        <v>240</v>
      </c>
      <c r="E80" s="2">
        <f t="shared" si="4"/>
        <v>-4</v>
      </c>
      <c r="F80" s="6">
        <f t="shared" si="5"/>
        <v>1.0338983050847457</v>
      </c>
    </row>
    <row r="81" spans="1:6">
      <c r="A81" s="4" t="s">
        <v>8</v>
      </c>
      <c r="B81" s="5">
        <f>SUM(B4:B80)</f>
        <v>26176</v>
      </c>
      <c r="C81" s="5">
        <f>SUM(C4:C80)</f>
        <v>14871</v>
      </c>
      <c r="D81" s="5">
        <f t="shared" si="3"/>
        <v>41047</v>
      </c>
      <c r="E81" s="5">
        <f t="shared" si="4"/>
        <v>-11305</v>
      </c>
      <c r="F81" s="6">
        <f t="shared" si="5"/>
        <v>1.7602044247192523</v>
      </c>
    </row>
  </sheetData>
  <mergeCells count="1">
    <mergeCell ref="A1:F2"/>
  </mergeCells>
  <pageMargins left="0.7" right="0.7" top="0.75" bottom="0.75" header="0.3" footer="0.3"/>
  <pageSetup orientation="portrait" r:id="rId1"/>
  <headerFooter>
    <oddFooter>&amp;LOMAP/ORS&amp;C&amp;P of &amp;N&amp;R10/28/2016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I13" sqref="I13"/>
    </sheetView>
  </sheetViews>
  <sheetFormatPr defaultRowHeight="15"/>
  <cols>
    <col min="1" max="1" width="15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>
      <c r="A1" s="13" t="s">
        <v>130</v>
      </c>
      <c r="B1" s="13"/>
      <c r="C1" s="13"/>
      <c r="D1" s="13"/>
      <c r="E1" s="13"/>
      <c r="F1" s="13"/>
      <c r="G1" s="1"/>
    </row>
    <row r="2" spans="1:7">
      <c r="A2" s="14"/>
      <c r="B2" s="14"/>
      <c r="C2" s="14"/>
      <c r="D2" s="14"/>
      <c r="E2" s="14"/>
      <c r="F2" s="14"/>
      <c r="G2" s="1"/>
    </row>
    <row r="3" spans="1:7">
      <c r="A3" s="4" t="s">
        <v>20</v>
      </c>
      <c r="B3" s="7" t="s">
        <v>0</v>
      </c>
      <c r="C3" s="7" t="s">
        <v>10</v>
      </c>
      <c r="D3" s="7" t="s">
        <v>40</v>
      </c>
      <c r="E3" s="7" t="s">
        <v>23</v>
      </c>
      <c r="F3" s="7" t="s">
        <v>39</v>
      </c>
    </row>
    <row r="4" spans="1:7">
      <c r="A4" s="4" t="s">
        <v>11</v>
      </c>
      <c r="B4" s="8">
        <v>51</v>
      </c>
      <c r="C4" s="8">
        <v>50</v>
      </c>
      <c r="D4" s="8">
        <f>SUM(B4:C4)</f>
        <v>101</v>
      </c>
      <c r="E4" s="8">
        <f>C4-B4</f>
        <v>-1</v>
      </c>
      <c r="F4" s="9">
        <f>B4/C4</f>
        <v>1.02</v>
      </c>
    </row>
    <row r="5" spans="1:7">
      <c r="A5" s="4" t="s">
        <v>12</v>
      </c>
      <c r="B5" s="8">
        <v>929</v>
      </c>
      <c r="C5" s="8">
        <v>823</v>
      </c>
      <c r="D5" s="8">
        <f t="shared" ref="D5:D10" si="0">SUM(B5:C5)</f>
        <v>1752</v>
      </c>
      <c r="E5" s="8">
        <f t="shared" ref="E5:E10" si="1">C5-B5</f>
        <v>-106</v>
      </c>
      <c r="F5" s="9">
        <f t="shared" ref="F5:F10" si="2">B5/C5</f>
        <v>1.1287970838396111</v>
      </c>
    </row>
    <row r="6" spans="1:7">
      <c r="A6" s="4" t="s">
        <v>13</v>
      </c>
      <c r="B6" s="8">
        <v>13226</v>
      </c>
      <c r="C6" s="8">
        <v>6021</v>
      </c>
      <c r="D6" s="8">
        <f t="shared" si="0"/>
        <v>19247</v>
      </c>
      <c r="E6" s="8">
        <f t="shared" si="1"/>
        <v>-7205</v>
      </c>
      <c r="F6" s="9">
        <f t="shared" si="2"/>
        <v>2.1966450755688425</v>
      </c>
    </row>
    <row r="7" spans="1:7">
      <c r="A7" s="4" t="s">
        <v>127</v>
      </c>
      <c r="B7" s="8">
        <v>8953</v>
      </c>
      <c r="C7" s="8">
        <v>5252</v>
      </c>
      <c r="D7" s="8">
        <v>15072</v>
      </c>
      <c r="E7" s="8">
        <v>-3992</v>
      </c>
      <c r="F7" s="9">
        <f t="shared" si="2"/>
        <v>1.7046839299314547</v>
      </c>
    </row>
    <row r="8" spans="1:7">
      <c r="A8" s="4" t="s">
        <v>14</v>
      </c>
      <c r="B8" s="8">
        <v>210</v>
      </c>
      <c r="C8" s="8">
        <v>139</v>
      </c>
      <c r="D8" s="8">
        <f t="shared" si="0"/>
        <v>349</v>
      </c>
      <c r="E8" s="8">
        <f t="shared" si="1"/>
        <v>-71</v>
      </c>
      <c r="F8" s="9">
        <f t="shared" si="2"/>
        <v>1.5107913669064748</v>
      </c>
    </row>
    <row r="9" spans="1:7">
      <c r="A9" s="4" t="s">
        <v>15</v>
      </c>
      <c r="B9" s="8">
        <v>2807</v>
      </c>
      <c r="C9" s="8">
        <v>2586</v>
      </c>
      <c r="D9" s="8">
        <f t="shared" si="0"/>
        <v>5393</v>
      </c>
      <c r="E9" s="8">
        <f t="shared" si="1"/>
        <v>-221</v>
      </c>
      <c r="F9" s="9">
        <f t="shared" si="2"/>
        <v>1.0854601701469451</v>
      </c>
    </row>
    <row r="10" spans="1:7">
      <c r="A10" s="4" t="s">
        <v>8</v>
      </c>
      <c r="B10" s="7">
        <f>SUM(B4:B9)</f>
        <v>26176</v>
      </c>
      <c r="C10" s="7">
        <f>SUM(C4:C9)</f>
        <v>14871</v>
      </c>
      <c r="D10" s="7">
        <f t="shared" si="0"/>
        <v>41047</v>
      </c>
      <c r="E10" s="7">
        <f t="shared" si="1"/>
        <v>-11305</v>
      </c>
      <c r="F10" s="9">
        <f t="shared" si="2"/>
        <v>1.7602044247192523</v>
      </c>
    </row>
  </sheetData>
  <mergeCells count="1">
    <mergeCell ref="A1:F2"/>
  </mergeCells>
  <pageMargins left="0.7" right="0.7" top="0.75" bottom="0.75" header="0.3" footer="0.3"/>
  <pageSetup orientation="portrait" r:id="rId1"/>
  <headerFooter>
    <oddFooter>&amp;LOMAP/ORS&amp;C&amp;P of &amp;N&amp;R10/28/2016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F15" sqref="F15"/>
    </sheetView>
  </sheetViews>
  <sheetFormatPr defaultRowHeight="1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>
      <c r="A1" s="13" t="s">
        <v>130</v>
      </c>
      <c r="B1" s="13"/>
      <c r="C1" s="13"/>
      <c r="D1" s="13"/>
      <c r="E1" s="13"/>
      <c r="F1" s="13"/>
    </row>
    <row r="2" spans="1:6">
      <c r="A2" s="14"/>
      <c r="B2" s="14"/>
      <c r="C2" s="14"/>
      <c r="D2" s="14"/>
      <c r="E2" s="14"/>
      <c r="F2" s="14"/>
    </row>
    <row r="3" spans="1:6">
      <c r="A3" s="4" t="s">
        <v>21</v>
      </c>
      <c r="B3" s="7" t="s">
        <v>0</v>
      </c>
      <c r="C3" s="7" t="s">
        <v>10</v>
      </c>
      <c r="D3" s="7" t="s">
        <v>40</v>
      </c>
      <c r="E3" s="7" t="s">
        <v>23</v>
      </c>
      <c r="F3" s="7" t="s">
        <v>39</v>
      </c>
    </row>
    <row r="4" spans="1:6">
      <c r="A4" s="4" t="s">
        <v>16</v>
      </c>
      <c r="B4" s="8">
        <v>4010</v>
      </c>
      <c r="C4" s="8">
        <v>3585</v>
      </c>
      <c r="D4" s="8">
        <f>SUM(B4:C4)</f>
        <v>7595</v>
      </c>
      <c r="E4" s="8">
        <f>C4-B4</f>
        <v>-425</v>
      </c>
      <c r="F4" s="9">
        <f>B4/C4</f>
        <v>1.1185495118549511</v>
      </c>
    </row>
    <row r="5" spans="1:6">
      <c r="A5" s="4" t="s">
        <v>17</v>
      </c>
      <c r="B5" s="8">
        <v>22166</v>
      </c>
      <c r="C5" s="8">
        <v>11286</v>
      </c>
      <c r="D5" s="8">
        <f t="shared" ref="D5:D6" si="0">SUM(B5:C5)</f>
        <v>33452</v>
      </c>
      <c r="E5" s="8">
        <f t="shared" ref="E5:E6" si="1">C5-B5</f>
        <v>-10880</v>
      </c>
      <c r="F5" s="9">
        <f t="shared" ref="F5:F6" si="2">B5/C5</f>
        <v>1.964026227184122</v>
      </c>
    </row>
    <row r="6" spans="1:6">
      <c r="A6" s="4" t="s">
        <v>8</v>
      </c>
      <c r="B6" s="7">
        <f>SUM(B4:B5)</f>
        <v>26176</v>
      </c>
      <c r="C6" s="7">
        <f>SUM(C4:C5)</f>
        <v>14871</v>
      </c>
      <c r="D6" s="7">
        <f t="shared" si="0"/>
        <v>41047</v>
      </c>
      <c r="E6" s="7">
        <f t="shared" si="1"/>
        <v>-11305</v>
      </c>
      <c r="F6" s="9">
        <f t="shared" si="2"/>
        <v>1.7602044247192523</v>
      </c>
    </row>
  </sheetData>
  <mergeCells count="1">
    <mergeCell ref="A1:F2"/>
  </mergeCells>
  <pageMargins left="0.7" right="0.7" top="0.75" bottom="0.75" header="0.3" footer="0.3"/>
  <pageSetup orientation="portrait" r:id="rId1"/>
  <headerFooter>
    <oddFooter>&amp;LOMAP/ORS&amp;C&amp;P of &amp;N&amp;R10/28/2106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L14" sqref="L14"/>
    </sheetView>
  </sheetViews>
  <sheetFormatPr defaultRowHeight="1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>
      <c r="A1" s="13" t="s">
        <v>130</v>
      </c>
      <c r="B1" s="13"/>
      <c r="C1" s="13"/>
      <c r="D1" s="13"/>
      <c r="E1" s="13"/>
      <c r="F1" s="13"/>
    </row>
    <row r="2" spans="1:6">
      <c r="A2" s="13"/>
      <c r="B2" s="13"/>
      <c r="C2" s="13"/>
      <c r="D2" s="13"/>
      <c r="E2" s="13"/>
      <c r="F2" s="13"/>
    </row>
    <row r="3" spans="1:6">
      <c r="A3" s="4" t="s">
        <v>22</v>
      </c>
      <c r="B3" s="7" t="s">
        <v>0</v>
      </c>
      <c r="C3" s="7" t="s">
        <v>10</v>
      </c>
      <c r="D3" s="7" t="s">
        <v>40</v>
      </c>
      <c r="E3" s="7" t="s">
        <v>23</v>
      </c>
      <c r="F3" s="7" t="s">
        <v>39</v>
      </c>
    </row>
    <row r="4" spans="1:6">
      <c r="A4" s="4" t="s">
        <v>41</v>
      </c>
      <c r="B4" s="8">
        <v>2</v>
      </c>
      <c r="C4" s="8">
        <v>0</v>
      </c>
      <c r="D4" s="8">
        <f>SUM(B4:C4)</f>
        <v>2</v>
      </c>
      <c r="E4" s="8">
        <f>C4-B4</f>
        <v>-2</v>
      </c>
      <c r="F4" s="9" t="str">
        <f>IF(C4=0,"**.*",(B4/C4))</f>
        <v>**.*</v>
      </c>
    </row>
    <row r="5" spans="1:6">
      <c r="A5" s="4" t="s">
        <v>42</v>
      </c>
      <c r="B5" s="8">
        <v>1155</v>
      </c>
      <c r="C5" s="8">
        <v>892</v>
      </c>
      <c r="D5" s="8">
        <f t="shared" ref="D5:D10" si="0">SUM(B5:C5)</f>
        <v>2047</v>
      </c>
      <c r="E5" s="8">
        <f t="shared" ref="E5:E10" si="1">C5-B5</f>
        <v>-263</v>
      </c>
      <c r="F5" s="9">
        <f t="shared" ref="F5:F10" si="2">IF(C5=0,"**.*",(B5/C5))</f>
        <v>1.2948430493273542</v>
      </c>
    </row>
    <row r="6" spans="1:6">
      <c r="A6" s="4" t="s">
        <v>43</v>
      </c>
      <c r="B6" s="8">
        <v>6524</v>
      </c>
      <c r="C6" s="8">
        <v>4492</v>
      </c>
      <c r="D6" s="8">
        <f t="shared" si="0"/>
        <v>11016</v>
      </c>
      <c r="E6" s="8">
        <f t="shared" si="1"/>
        <v>-2032</v>
      </c>
      <c r="F6" s="9">
        <f t="shared" si="2"/>
        <v>1.4523597506678541</v>
      </c>
    </row>
    <row r="7" spans="1:6">
      <c r="A7" s="4" t="s">
        <v>44</v>
      </c>
      <c r="B7" s="8">
        <v>11648</v>
      </c>
      <c r="C7" s="8">
        <v>5811</v>
      </c>
      <c r="D7" s="8">
        <f t="shared" si="0"/>
        <v>17459</v>
      </c>
      <c r="E7" s="8">
        <f t="shared" si="1"/>
        <v>-5837</v>
      </c>
      <c r="F7" s="9">
        <f t="shared" si="2"/>
        <v>2.0044742729306488</v>
      </c>
    </row>
    <row r="8" spans="1:6">
      <c r="A8" s="4" t="s">
        <v>45</v>
      </c>
      <c r="B8" s="8">
        <v>6303</v>
      </c>
      <c r="C8" s="8">
        <v>3155</v>
      </c>
      <c r="D8" s="8">
        <f t="shared" si="0"/>
        <v>9458</v>
      </c>
      <c r="E8" s="8">
        <f t="shared" si="1"/>
        <v>-3148</v>
      </c>
      <c r="F8" s="9">
        <f t="shared" si="2"/>
        <v>1.9977812995245643</v>
      </c>
    </row>
    <row r="9" spans="1:6">
      <c r="A9" s="4" t="s">
        <v>46</v>
      </c>
      <c r="B9" s="8">
        <v>544</v>
      </c>
      <c r="C9" s="8">
        <v>521</v>
      </c>
      <c r="D9" s="8">
        <f t="shared" si="0"/>
        <v>1065</v>
      </c>
      <c r="E9" s="8">
        <f t="shared" si="1"/>
        <v>-23</v>
      </c>
      <c r="F9" s="9">
        <f t="shared" si="2"/>
        <v>1.0441458733205373</v>
      </c>
    </row>
    <row r="10" spans="1:6">
      <c r="A10" s="4" t="s">
        <v>8</v>
      </c>
      <c r="B10" s="7">
        <f>SUM(B4:B9)</f>
        <v>26176</v>
      </c>
      <c r="C10" s="7">
        <f>SUM(C4:C9)</f>
        <v>14871</v>
      </c>
      <c r="D10" s="7">
        <f t="shared" si="0"/>
        <v>41047</v>
      </c>
      <c r="E10" s="7">
        <f t="shared" si="1"/>
        <v>-11305</v>
      </c>
      <c r="F10" s="9">
        <f t="shared" si="2"/>
        <v>1.7602044247192523</v>
      </c>
    </row>
  </sheetData>
  <mergeCells count="1">
    <mergeCell ref="A1:F2"/>
  </mergeCells>
  <pageMargins left="0.7" right="0.7" top="0.75" bottom="0.75" header="0.3" footer="0.3"/>
  <pageSetup orientation="portrait" r:id="rId1"/>
  <headerFooter>
    <oddFooter>&amp;LOMAP/ORS&amp;C&amp;P of &amp;N&amp;R10/28/2016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PCT!Print_Titles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CAPPS</cp:lastModifiedBy>
  <cp:lastPrinted>2016-11-02T17:15:11Z</cp:lastPrinted>
  <dcterms:created xsi:type="dcterms:W3CDTF">2016-07-22T11:47:05Z</dcterms:created>
  <dcterms:modified xsi:type="dcterms:W3CDTF">2016-11-02T17:15:45Z</dcterms:modified>
</cp:coreProperties>
</file>