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720" yWindow="360" windowWidth="25440" windowHeight="12060" activeTab="5"/>
  </bookViews>
  <sheets>
    <sheet name="Total" sheetId="1" r:id="rId1"/>
    <sheet name="Boro" sheetId="2" r:id="rId2"/>
    <sheet name="PCT" sheetId="3" r:id="rId3"/>
    <sheet name="Race" sheetId="5" r:id="rId4"/>
    <sheet name="Sex" sheetId="4" r:id="rId5"/>
    <sheet name="Age" sheetId="6" r:id="rId6"/>
  </sheets>
  <definedNames>
    <definedName name="crime">Total!$K$4:$L$19</definedName>
    <definedName name="crime3">#REF!</definedName>
    <definedName name="crime4">#REF!</definedName>
  </definedNames>
  <calcPr calcId="145621"/>
</workbook>
</file>

<file path=xl/calcChain.xml><?xml version="1.0" encoding="utf-8"?>
<calcChain xmlns="http://schemas.openxmlformats.org/spreadsheetml/2006/main">
  <c r="B9" i="2"/>
  <c r="C9"/>
  <c r="D6" i="6" l="1"/>
  <c r="D7"/>
  <c r="D8"/>
  <c r="D9"/>
  <c r="C26" i="1"/>
  <c r="B26"/>
  <c r="D26" s="1"/>
  <c r="F26" l="1"/>
  <c r="E26"/>
  <c r="F5" i="3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4"/>
  <c r="F25" i="1" l="1"/>
  <c r="E25"/>
  <c r="D25"/>
  <c r="C10" i="6"/>
  <c r="B10"/>
  <c r="F9"/>
  <c r="E9"/>
  <c r="F8"/>
  <c r="E8"/>
  <c r="F7"/>
  <c r="E7"/>
  <c r="F6"/>
  <c r="E6"/>
  <c r="F5"/>
  <c r="E5"/>
  <c r="D5"/>
  <c r="F4"/>
  <c r="E4"/>
  <c r="D4"/>
  <c r="C6" i="4"/>
  <c r="B6"/>
  <c r="F5"/>
  <c r="E5"/>
  <c r="D5"/>
  <c r="F4"/>
  <c r="E4"/>
  <c r="D4"/>
  <c r="C10" i="5"/>
  <c r="B10"/>
  <c r="E6" i="4" l="1"/>
  <c r="F6"/>
  <c r="D10" i="6"/>
  <c r="F10"/>
  <c r="E10"/>
  <c r="D6" i="4"/>
  <c r="F10" i="5"/>
  <c r="E10"/>
  <c r="D10"/>
  <c r="F9"/>
  <c r="E9"/>
  <c r="D9"/>
  <c r="F8"/>
  <c r="E8"/>
  <c r="D8"/>
  <c r="F7"/>
  <c r="F6"/>
  <c r="E6"/>
  <c r="D6"/>
  <c r="F5"/>
  <c r="E5"/>
  <c r="D5"/>
  <c r="F4"/>
  <c r="E4"/>
  <c r="D4"/>
  <c r="C81" i="3"/>
  <c r="B81"/>
  <c r="E80"/>
  <c r="D80"/>
  <c r="E79"/>
  <c r="D79"/>
  <c r="E78"/>
  <c r="D78"/>
  <c r="E77"/>
  <c r="D77"/>
  <c r="E76"/>
  <c r="D76"/>
  <c r="E75"/>
  <c r="D75"/>
  <c r="E74"/>
  <c r="D74"/>
  <c r="E73"/>
  <c r="D73"/>
  <c r="E72"/>
  <c r="D72"/>
  <c r="E71"/>
  <c r="D71"/>
  <c r="E70"/>
  <c r="D70"/>
  <c r="E69"/>
  <c r="D69"/>
  <c r="E68"/>
  <c r="D68"/>
  <c r="E67"/>
  <c r="D67"/>
  <c r="E66"/>
  <c r="D66"/>
  <c r="E65"/>
  <c r="D65"/>
  <c r="E64"/>
  <c r="D64"/>
  <c r="E63"/>
  <c r="D63"/>
  <c r="E62"/>
  <c r="D62"/>
  <c r="E61"/>
  <c r="D61"/>
  <c r="E60"/>
  <c r="D60"/>
  <c r="E59"/>
  <c r="D59"/>
  <c r="E58"/>
  <c r="D58"/>
  <c r="E57"/>
  <c r="D57"/>
  <c r="E56"/>
  <c r="D56"/>
  <c r="E55"/>
  <c r="D55"/>
  <c r="E54"/>
  <c r="D54"/>
  <c r="E53"/>
  <c r="D53"/>
  <c r="E52"/>
  <c r="D52"/>
  <c r="E51"/>
  <c r="D51"/>
  <c r="E50"/>
  <c r="D50"/>
  <c r="E49"/>
  <c r="D49"/>
  <c r="E48"/>
  <c r="D48"/>
  <c r="E47"/>
  <c r="D47"/>
  <c r="E46"/>
  <c r="D46"/>
  <c r="E45"/>
  <c r="D45"/>
  <c r="E44"/>
  <c r="D44"/>
  <c r="E43"/>
  <c r="D43"/>
  <c r="E42"/>
  <c r="D42"/>
  <c r="E41"/>
  <c r="D41"/>
  <c r="E40"/>
  <c r="D40"/>
  <c r="E39"/>
  <c r="D39"/>
  <c r="E38"/>
  <c r="D38"/>
  <c r="E37"/>
  <c r="D37"/>
  <c r="E36"/>
  <c r="D36"/>
  <c r="E35"/>
  <c r="D35"/>
  <c r="E34"/>
  <c r="D34"/>
  <c r="E33"/>
  <c r="D33"/>
  <c r="E32"/>
  <c r="D32"/>
  <c r="E31"/>
  <c r="D31"/>
  <c r="E30"/>
  <c r="D30"/>
  <c r="E29"/>
  <c r="D29"/>
  <c r="E28"/>
  <c r="D28"/>
  <c r="E27"/>
  <c r="D27"/>
  <c r="E26"/>
  <c r="D26"/>
  <c r="E25"/>
  <c r="D25"/>
  <c r="E24"/>
  <c r="D24"/>
  <c r="E23"/>
  <c r="D23"/>
  <c r="E22"/>
  <c r="D22"/>
  <c r="E21"/>
  <c r="D21"/>
  <c r="E20"/>
  <c r="D20"/>
  <c r="E19"/>
  <c r="D19"/>
  <c r="E18"/>
  <c r="D18"/>
  <c r="E17"/>
  <c r="D17"/>
  <c r="E16"/>
  <c r="D16"/>
  <c r="E15"/>
  <c r="D15"/>
  <c r="E14"/>
  <c r="D14"/>
  <c r="E13"/>
  <c r="D13"/>
  <c r="E12"/>
  <c r="D12"/>
  <c r="E11"/>
  <c r="D11"/>
  <c r="E10"/>
  <c r="D10"/>
  <c r="E9"/>
  <c r="D9"/>
  <c r="E8"/>
  <c r="D8"/>
  <c r="E7"/>
  <c r="D7"/>
  <c r="E6"/>
  <c r="D6"/>
  <c r="E5"/>
  <c r="D5"/>
  <c r="E4"/>
  <c r="D4"/>
  <c r="F9" i="2"/>
  <c r="E9"/>
  <c r="D9"/>
  <c r="F8"/>
  <c r="E8"/>
  <c r="D8"/>
  <c r="F7"/>
  <c r="E7"/>
  <c r="D7"/>
  <c r="F6"/>
  <c r="E6"/>
  <c r="D6"/>
  <c r="F5"/>
  <c r="E5"/>
  <c r="D5"/>
  <c r="F4"/>
  <c r="E4"/>
  <c r="D4"/>
  <c r="F5" i="1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E5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F4"/>
  <c r="E4"/>
  <c r="D5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4"/>
  <c r="F81" i="3" l="1"/>
  <c r="D81"/>
  <c r="E81"/>
</calcChain>
</file>

<file path=xl/sharedStrings.xml><?xml version="1.0" encoding="utf-8"?>
<sst xmlns="http://schemas.openxmlformats.org/spreadsheetml/2006/main" count="166" uniqueCount="135">
  <si>
    <t>PL 1200001-ASLT W/INT CAUSES PHYS INJURY</t>
  </si>
  <si>
    <t>PL 1651503-INTENT/FRAUD OBT TRANS W/O PAY</t>
  </si>
  <si>
    <t>LOC000000V-VIOL OF LOCAL LAW VIOL</t>
  </si>
  <si>
    <t>PL 1552500-PETIT LARCENY</t>
  </si>
  <si>
    <t>PL 2200300-CRIM POSS CONTRL SUBST-7TH</t>
  </si>
  <si>
    <t>VTL0511001-AGGRAVATED UNLIC OPER/MV-3RD</t>
  </si>
  <si>
    <t>PL 2214000-CRIM SALE MARIHUANA-4TH</t>
  </si>
  <si>
    <t xml:space="preserve">VTL11920U2-OPER MV .08 OF 1% ALCOHOL-1ST </t>
  </si>
  <si>
    <t>PL 1450001-CRIM MIS:INTENT DAMAGE PROPRTY</t>
  </si>
  <si>
    <t>PL 1201401-MENACING-2ND:WEAPON</t>
  </si>
  <si>
    <t>PL 1401000-CRIMINAL TRESPASS-3RD</t>
  </si>
  <si>
    <t>PL 2650101-CRIM POSS WEAP-4TH:FIREARM/WEP</t>
  </si>
  <si>
    <t xml:space="preserve">VTL11920U3-DWI- 1ST OFFENSE              </t>
  </si>
  <si>
    <t>Total</t>
  </si>
  <si>
    <t>Difference</t>
  </si>
  <si>
    <t>Non DAT Rate</t>
  </si>
  <si>
    <t>Non DAT Arrests</t>
  </si>
  <si>
    <t>DAT Arrests</t>
  </si>
  <si>
    <t>Non DAT Totals</t>
  </si>
  <si>
    <t>DAT Totals</t>
  </si>
  <si>
    <t>Total Arrests</t>
  </si>
  <si>
    <t>Boro</t>
  </si>
  <si>
    <t>Non Dat Arrests</t>
  </si>
  <si>
    <t>BRONX</t>
  </si>
  <si>
    <t>BROOKLYN</t>
  </si>
  <si>
    <t>MANHATTAN</t>
  </si>
  <si>
    <t>QUEENS</t>
  </si>
  <si>
    <t>STATEN ISLAND</t>
  </si>
  <si>
    <t>Grand Total</t>
  </si>
  <si>
    <t>PCT</t>
  </si>
  <si>
    <t>001</t>
  </si>
  <si>
    <t>005</t>
  </si>
  <si>
    <t>006</t>
  </si>
  <si>
    <t>007</t>
  </si>
  <si>
    <t>009</t>
  </si>
  <si>
    <t>010</t>
  </si>
  <si>
    <t>013</t>
  </si>
  <si>
    <t>014</t>
  </si>
  <si>
    <t>017</t>
  </si>
  <si>
    <t>018</t>
  </si>
  <si>
    <t>019</t>
  </si>
  <si>
    <t>020</t>
  </si>
  <si>
    <t>022</t>
  </si>
  <si>
    <t>023</t>
  </si>
  <si>
    <t>024</t>
  </si>
  <si>
    <t>025</t>
  </si>
  <si>
    <t>026</t>
  </si>
  <si>
    <t>028</t>
  </si>
  <si>
    <t>030</t>
  </si>
  <si>
    <t>032</t>
  </si>
  <si>
    <t>033</t>
  </si>
  <si>
    <t>034</t>
  </si>
  <si>
    <t>040</t>
  </si>
  <si>
    <t>041</t>
  </si>
  <si>
    <t>042</t>
  </si>
  <si>
    <t>043</t>
  </si>
  <si>
    <t>044</t>
  </si>
  <si>
    <t>045</t>
  </si>
  <si>
    <t>046</t>
  </si>
  <si>
    <t>047</t>
  </si>
  <si>
    <t>048</t>
  </si>
  <si>
    <t>049</t>
  </si>
  <si>
    <t>050</t>
  </si>
  <si>
    <t>052</t>
  </si>
  <si>
    <t>060</t>
  </si>
  <si>
    <t>061</t>
  </si>
  <si>
    <t>062</t>
  </si>
  <si>
    <t>063</t>
  </si>
  <si>
    <t>066</t>
  </si>
  <si>
    <t>067</t>
  </si>
  <si>
    <t>068</t>
  </si>
  <si>
    <t>069</t>
  </si>
  <si>
    <t>070</t>
  </si>
  <si>
    <t>071</t>
  </si>
  <si>
    <t>072</t>
  </si>
  <si>
    <t>073</t>
  </si>
  <si>
    <t>075</t>
  </si>
  <si>
    <t>076</t>
  </si>
  <si>
    <t>077</t>
  </si>
  <si>
    <t>078</t>
  </si>
  <si>
    <t>079</t>
  </si>
  <si>
    <t>081</t>
  </si>
  <si>
    <t>083</t>
  </si>
  <si>
    <t>084</t>
  </si>
  <si>
    <t>088</t>
  </si>
  <si>
    <t>090</t>
  </si>
  <si>
    <t>094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</si>
  <si>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</si>
  <si>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</si>
  <si>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</si>
  <si>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</si>
  <si>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</si>
  <si>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</si>
  <si>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</si>
  <si>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</si>
  <si>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</si>
  <si>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</si>
  <si>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</si>
  <si>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</si>
  <si>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</si>
  <si>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</si>
  <si>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</si>
  <si>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</si>
  <si>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120</t>
  </si>
  <si>
    <t>121</t>
  </si>
  <si>
    <t>122</t>
  </si>
  <si>
    <t>123</t>
  </si>
  <si>
    <t>Race</t>
  </si>
  <si>
    <t>AMER IND</t>
  </si>
  <si>
    <t>ASIAN/PAC.ISL</t>
  </si>
  <si>
    <t>BLACK</t>
  </si>
  <si>
    <t>UNKNOWN</t>
  </si>
  <si>
    <t>WHITE</t>
  </si>
  <si>
    <t>Sex</t>
  </si>
  <si>
    <t>FEMALE</t>
  </si>
  <si>
    <t>MALE</t>
  </si>
  <si>
    <t>Age</t>
  </si>
  <si>
    <t>0 - 9</t>
  </si>
  <si>
    <t>10 - 17</t>
  </si>
  <si>
    <t>18 - 24</t>
  </si>
  <si>
    <t>25 - 40</t>
  </si>
  <si>
    <t>41 - 59</t>
  </si>
  <si>
    <t>60+</t>
  </si>
  <si>
    <t>PL 1950500-OBSTRUCT GOVERNMENTL ADMIN-2ND</t>
  </si>
  <si>
    <t>PL 2211001-C/P MARIHUANA-5TH:PUBLIC PLACE</t>
  </si>
  <si>
    <t>PL 1654000-CRIM POSSESSION STOLN PROP-5TH</t>
  </si>
  <si>
    <t>PL 1401500-CRIMINAL TRESPASS-2ND</t>
  </si>
  <si>
    <t>VTL051101A-AGGRAVATED UNLIC OPER VEH-3RD</t>
  </si>
  <si>
    <t>PL 2053000-RESISTING ARREST</t>
  </si>
  <si>
    <t>PL 2403001-AGG HAR-2ND:COMUNICATE/ALARM</t>
  </si>
  <si>
    <t>PL 2155003-CRIM CONTEMPT-2ND:DISOBEY CRT</t>
  </si>
  <si>
    <t>LOC00000UM-VIOL OF LOCAL LAW MISD</t>
  </si>
  <si>
    <t>HISPANIC</t>
  </si>
  <si>
    <t>Non DAT and DAT Arrest Analysis 3Q 2013</t>
  </si>
  <si>
    <t>Non DAT Arrests 3Q 2013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</si>
</sst>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/>
    </xf>
    <xf numFmtId="0" fontId="0" fillId="0" borderId="1" xfId="0" applyFont="1" applyBorder="1" applyAlignment="1">
      <alignment horizontal="center"/>
    </xf>
    <xf numFmtId="0" fontId="1" fillId="0" borderId="1" xfId="0" applyFont="1" applyFill="1" applyBorder="1"/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6"/>
  <sheetViews>
    <sheetView workbookViewId="0">
      <selection activeCell="K13" sqref="K13"/>
    </sheetView>
  </sheetViews>
  <sheetFormatPr defaultRowHeight="15"/>
  <cols>
    <col min="1" max="1" width="46.7109375" bestFit="1" customWidth="1"/>
    <col min="2" max="2" width="15.5703125" bestFit="1" customWidth="1"/>
    <col min="3" max="3" width="11.28515625" bestFit="1" customWidth="1"/>
    <col min="4" max="4" width="13.28515625" bestFit="1" customWidth="1"/>
    <col min="5" max="5" width="10.42578125" bestFit="1" customWidth="1"/>
    <col min="6" max="6" width="13.28515625" bestFit="1" customWidth="1"/>
    <col min="11" max="11" width="11.7109375" bestFit="1" customWidth="1"/>
  </cols>
  <sheetData>
    <row r="1" spans="1:6">
      <c r="A1" s="11" t="s">
        <v>133</v>
      </c>
      <c r="B1" s="11"/>
      <c r="C1" s="11"/>
      <c r="D1" s="11"/>
      <c r="E1" s="11"/>
      <c r="F1" s="11"/>
    </row>
    <row r="2" spans="1:6">
      <c r="A2" s="11"/>
      <c r="B2" s="11"/>
      <c r="C2" s="11"/>
      <c r="D2" s="11"/>
      <c r="E2" s="11"/>
      <c r="F2" s="11"/>
    </row>
    <row r="3" spans="1:6">
      <c r="A3" s="2" t="s">
        <v>134</v>
      </c>
      <c r="B3" s="3" t="s">
        <v>18</v>
      </c>
      <c r="C3" s="3" t="s">
        <v>19</v>
      </c>
      <c r="D3" s="3" t="s">
        <v>20</v>
      </c>
      <c r="E3" s="3" t="s">
        <v>14</v>
      </c>
      <c r="F3" s="3" t="s">
        <v>15</v>
      </c>
    </row>
    <row r="4" spans="1:6">
      <c r="A4" s="2" t="s">
        <v>0</v>
      </c>
      <c r="B4" s="1">
        <v>6972</v>
      </c>
      <c r="C4" s="1">
        <v>1169</v>
      </c>
      <c r="D4" s="1">
        <f>SUM(B4:C4)</f>
        <v>8141</v>
      </c>
      <c r="E4" s="1">
        <f>C4-B4</f>
        <v>-5803</v>
      </c>
      <c r="F4" s="4">
        <f>IF(C4=0,"**.*",(B4/C4))</f>
        <v>5.9640718562874255</v>
      </c>
    </row>
    <row r="5" spans="1:6">
      <c r="A5" s="2" t="s">
        <v>1</v>
      </c>
      <c r="B5" s="1">
        <v>5557</v>
      </c>
      <c r="C5" s="1">
        <v>2001</v>
      </c>
      <c r="D5" s="1">
        <f t="shared" ref="D5:D26" si="0">SUM(B5:C5)</f>
        <v>7558</v>
      </c>
      <c r="E5" s="1">
        <f t="shared" ref="E5:E26" si="1">C5-B5</f>
        <v>-3556</v>
      </c>
      <c r="F5" s="4">
        <f t="shared" ref="F5:F26" si="2">IF(C5=0,"**.*",(B5/C5))</f>
        <v>2.7771114442778613</v>
      </c>
    </row>
    <row r="6" spans="1:6">
      <c r="A6" s="2" t="s">
        <v>2</v>
      </c>
      <c r="B6" s="1">
        <v>6616</v>
      </c>
      <c r="C6" s="1">
        <v>596</v>
      </c>
      <c r="D6" s="1">
        <f t="shared" si="0"/>
        <v>7212</v>
      </c>
      <c r="E6" s="1">
        <f t="shared" si="1"/>
        <v>-6020</v>
      </c>
      <c r="F6" s="4">
        <f t="shared" si="2"/>
        <v>11.100671140939598</v>
      </c>
    </row>
    <row r="7" spans="1:6">
      <c r="A7" s="2" t="s">
        <v>124</v>
      </c>
      <c r="B7" s="1">
        <v>1367</v>
      </c>
      <c r="C7" s="1">
        <v>5453</v>
      </c>
      <c r="D7" s="1">
        <f t="shared" si="0"/>
        <v>6820</v>
      </c>
      <c r="E7" s="1">
        <f t="shared" si="1"/>
        <v>4086</v>
      </c>
      <c r="F7" s="4">
        <f t="shared" si="2"/>
        <v>0.25068769484687325</v>
      </c>
    </row>
    <row r="8" spans="1:6">
      <c r="A8" s="2" t="s">
        <v>4</v>
      </c>
      <c r="B8" s="1">
        <v>3173</v>
      </c>
      <c r="C8" s="1">
        <v>1911</v>
      </c>
      <c r="D8" s="1">
        <f t="shared" si="0"/>
        <v>5084</v>
      </c>
      <c r="E8" s="1">
        <f t="shared" si="1"/>
        <v>-1262</v>
      </c>
      <c r="F8" s="4">
        <f t="shared" si="2"/>
        <v>1.6603872318158033</v>
      </c>
    </row>
    <row r="9" spans="1:6">
      <c r="A9" s="2" t="s">
        <v>125</v>
      </c>
      <c r="B9" s="1">
        <v>2623</v>
      </c>
      <c r="C9" s="1">
        <v>2247</v>
      </c>
      <c r="D9" s="1">
        <f t="shared" si="0"/>
        <v>4870</v>
      </c>
      <c r="E9" s="1">
        <f t="shared" si="1"/>
        <v>-376</v>
      </c>
      <c r="F9" s="4">
        <f t="shared" si="2"/>
        <v>1.1673342234089898</v>
      </c>
    </row>
    <row r="10" spans="1:6">
      <c r="A10" s="2" t="s">
        <v>5</v>
      </c>
      <c r="B10" s="1">
        <v>1883</v>
      </c>
      <c r="C10" s="1">
        <v>2656</v>
      </c>
      <c r="D10" s="1">
        <f t="shared" si="0"/>
        <v>4539</v>
      </c>
      <c r="E10" s="1">
        <f t="shared" si="1"/>
        <v>773</v>
      </c>
      <c r="F10" s="4">
        <f t="shared" si="2"/>
        <v>0.70896084337349397</v>
      </c>
    </row>
    <row r="11" spans="1:6">
      <c r="A11" s="2" t="s">
        <v>3</v>
      </c>
      <c r="B11" s="1">
        <v>1159</v>
      </c>
      <c r="C11" s="1">
        <v>992</v>
      </c>
      <c r="D11" s="1">
        <f t="shared" si="0"/>
        <v>2151</v>
      </c>
      <c r="E11" s="1">
        <f t="shared" si="1"/>
        <v>-167</v>
      </c>
      <c r="F11" s="4">
        <f t="shared" si="2"/>
        <v>1.1683467741935485</v>
      </c>
    </row>
    <row r="12" spans="1:6">
      <c r="A12" s="2" t="s">
        <v>127</v>
      </c>
      <c r="B12" s="1">
        <v>676</v>
      </c>
      <c r="C12" s="1">
        <v>1005</v>
      </c>
      <c r="D12" s="1">
        <f t="shared" si="0"/>
        <v>1681</v>
      </c>
      <c r="E12" s="1">
        <f t="shared" si="1"/>
        <v>329</v>
      </c>
      <c r="F12" s="4">
        <f t="shared" si="2"/>
        <v>0.67263681592039803</v>
      </c>
    </row>
    <row r="13" spans="1:6">
      <c r="A13" s="2" t="s">
        <v>8</v>
      </c>
      <c r="B13" s="1">
        <v>1228</v>
      </c>
      <c r="C13" s="1">
        <v>352</v>
      </c>
      <c r="D13" s="1">
        <f t="shared" si="0"/>
        <v>1580</v>
      </c>
      <c r="E13" s="1">
        <f t="shared" si="1"/>
        <v>-876</v>
      </c>
      <c r="F13" s="4">
        <f t="shared" si="2"/>
        <v>3.4886363636363638</v>
      </c>
    </row>
    <row r="14" spans="1:6">
      <c r="A14" s="2" t="s">
        <v>11</v>
      </c>
      <c r="B14" s="1">
        <v>786</v>
      </c>
      <c r="C14" s="1">
        <v>793</v>
      </c>
      <c r="D14" s="1">
        <f t="shared" si="0"/>
        <v>1579</v>
      </c>
      <c r="E14" s="1">
        <f t="shared" si="1"/>
        <v>7</v>
      </c>
      <c r="F14" s="4">
        <f t="shared" si="2"/>
        <v>0.99117276166456492</v>
      </c>
    </row>
    <row r="15" spans="1:6">
      <c r="A15" s="2" t="s">
        <v>6</v>
      </c>
      <c r="B15" s="1">
        <v>1437</v>
      </c>
      <c r="C15" s="1">
        <v>3</v>
      </c>
      <c r="D15" s="1">
        <f t="shared" si="0"/>
        <v>1440</v>
      </c>
      <c r="E15" s="1">
        <f t="shared" si="1"/>
        <v>-1434</v>
      </c>
      <c r="F15" s="4">
        <f t="shared" si="2"/>
        <v>479</v>
      </c>
    </row>
    <row r="16" spans="1:6">
      <c r="A16" s="2" t="s">
        <v>131</v>
      </c>
      <c r="B16" s="1">
        <v>1059</v>
      </c>
      <c r="C16" s="1">
        <v>363</v>
      </c>
      <c r="D16" s="1">
        <f t="shared" si="0"/>
        <v>1422</v>
      </c>
      <c r="E16" s="1">
        <f t="shared" si="1"/>
        <v>-696</v>
      </c>
      <c r="F16" s="4">
        <f t="shared" si="2"/>
        <v>2.9173553719008263</v>
      </c>
    </row>
    <row r="17" spans="1:6">
      <c r="A17" s="2" t="s">
        <v>123</v>
      </c>
      <c r="B17" s="1">
        <v>1390</v>
      </c>
      <c r="C17" s="1">
        <v>8</v>
      </c>
      <c r="D17" s="1">
        <f t="shared" si="0"/>
        <v>1398</v>
      </c>
      <c r="E17" s="1">
        <f t="shared" si="1"/>
        <v>-1382</v>
      </c>
      <c r="F17" s="4">
        <f t="shared" si="2"/>
        <v>173.75</v>
      </c>
    </row>
    <row r="18" spans="1:6">
      <c r="A18" s="2" t="s">
        <v>7</v>
      </c>
      <c r="B18" s="1">
        <v>1271</v>
      </c>
      <c r="C18" s="1">
        <v>2</v>
      </c>
      <c r="D18" s="1">
        <f t="shared" si="0"/>
        <v>1273</v>
      </c>
      <c r="E18" s="1">
        <f t="shared" si="1"/>
        <v>-1269</v>
      </c>
      <c r="F18" s="4">
        <f t="shared" si="2"/>
        <v>635.5</v>
      </c>
    </row>
    <row r="19" spans="1:6">
      <c r="A19" s="2" t="s">
        <v>9</v>
      </c>
      <c r="B19" s="1">
        <v>1063</v>
      </c>
      <c r="C19" s="1">
        <v>99</v>
      </c>
      <c r="D19" s="1">
        <f t="shared" si="0"/>
        <v>1162</v>
      </c>
      <c r="E19" s="1">
        <f t="shared" si="1"/>
        <v>-964</v>
      </c>
      <c r="F19" s="4">
        <f t="shared" si="2"/>
        <v>10.737373737373737</v>
      </c>
    </row>
    <row r="20" spans="1:6">
      <c r="A20" s="2" t="s">
        <v>10</v>
      </c>
      <c r="B20" s="1">
        <v>686</v>
      </c>
      <c r="C20" s="1">
        <v>316</v>
      </c>
      <c r="D20" s="1">
        <f t="shared" si="0"/>
        <v>1002</v>
      </c>
      <c r="E20" s="1">
        <f t="shared" si="1"/>
        <v>-370</v>
      </c>
      <c r="F20" s="4">
        <f t="shared" si="2"/>
        <v>2.1708860759493671</v>
      </c>
    </row>
    <row r="21" spans="1:6">
      <c r="A21" s="2" t="s">
        <v>128</v>
      </c>
      <c r="B21" s="1">
        <v>653</v>
      </c>
      <c r="C21" s="1">
        <v>1</v>
      </c>
      <c r="D21" s="1">
        <f t="shared" si="0"/>
        <v>654</v>
      </c>
      <c r="E21" s="1">
        <f t="shared" si="1"/>
        <v>-652</v>
      </c>
      <c r="F21" s="4">
        <f t="shared" si="2"/>
        <v>653</v>
      </c>
    </row>
    <row r="22" spans="1:6">
      <c r="A22" s="2" t="s">
        <v>126</v>
      </c>
      <c r="B22" s="1">
        <v>345</v>
      </c>
      <c r="C22" s="1">
        <v>248</v>
      </c>
      <c r="D22" s="1">
        <f t="shared" si="0"/>
        <v>593</v>
      </c>
      <c r="E22" s="1">
        <f t="shared" si="1"/>
        <v>-97</v>
      </c>
      <c r="F22" s="4">
        <f t="shared" si="2"/>
        <v>1.3911290322580645</v>
      </c>
    </row>
    <row r="23" spans="1:6">
      <c r="A23" s="2" t="s">
        <v>129</v>
      </c>
      <c r="B23" s="1">
        <v>511</v>
      </c>
      <c r="C23" s="1">
        <v>79</v>
      </c>
      <c r="D23" s="1">
        <f t="shared" si="0"/>
        <v>590</v>
      </c>
      <c r="E23" s="1">
        <f t="shared" si="1"/>
        <v>-432</v>
      </c>
      <c r="F23" s="4">
        <f t="shared" si="2"/>
        <v>6.4683544303797467</v>
      </c>
    </row>
    <row r="24" spans="1:6">
      <c r="A24" s="2" t="s">
        <v>130</v>
      </c>
      <c r="B24" s="1">
        <v>587</v>
      </c>
      <c r="C24" s="1">
        <v>1</v>
      </c>
      <c r="D24" s="1">
        <f t="shared" si="0"/>
        <v>588</v>
      </c>
      <c r="E24" s="1">
        <f t="shared" si="1"/>
        <v>-586</v>
      </c>
      <c r="F24" s="4">
        <f t="shared" si="2"/>
        <v>587</v>
      </c>
    </row>
    <row r="25" spans="1:6">
      <c r="A25" s="8" t="s">
        <v>12</v>
      </c>
      <c r="B25" s="9">
        <v>533</v>
      </c>
      <c r="C25" s="9">
        <v>3</v>
      </c>
      <c r="D25" s="9">
        <f t="shared" si="0"/>
        <v>536</v>
      </c>
      <c r="E25" s="9">
        <f t="shared" si="1"/>
        <v>-530</v>
      </c>
      <c r="F25" s="4">
        <f t="shared" si="2"/>
        <v>177.66666666666666</v>
      </c>
    </row>
    <row r="26" spans="1:6">
      <c r="A26" s="10" t="s">
        <v>13</v>
      </c>
      <c r="B26" s="3">
        <f>SUM(B4:B25)</f>
        <v>41575</v>
      </c>
      <c r="C26" s="3">
        <f>SUM(C4:C25)</f>
        <v>20298</v>
      </c>
      <c r="D26" s="3">
        <f t="shared" si="0"/>
        <v>61873</v>
      </c>
      <c r="E26" s="3">
        <f t="shared" si="1"/>
        <v>-21277</v>
      </c>
      <c r="F26" s="4">
        <f t="shared" si="2"/>
        <v>2.0482313528426448</v>
      </c>
    </row>
  </sheetData>
  <mergeCells count="1">
    <mergeCell ref="A1:F2"/>
  </mergeCells>
  <pageMargins left="0.7" right="0.7" top="0.75" bottom="0.75" header="0.3" footer="0.3"/>
  <pageSetup orientation="landscape" r:id="rId1"/>
  <headerFooter>
    <oddFooter>&amp;LOMAP/ORS&amp;C&amp;P of &amp;N&amp;R10/28/2016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F9"/>
  <sheetViews>
    <sheetView workbookViewId="0">
      <selection activeCell="J19" sqref="J19"/>
    </sheetView>
  </sheetViews>
  <sheetFormatPr defaultRowHeight="15"/>
  <cols>
    <col min="1" max="1" width="14.7109375" bestFit="1" customWidth="1"/>
    <col min="2" max="2" width="15" bestFit="1" customWidth="1"/>
    <col min="3" max="3" width="11.28515625" bestFit="1" customWidth="1"/>
    <col min="4" max="4" width="12.140625" bestFit="1" customWidth="1"/>
    <col min="5" max="5" width="10.42578125" bestFit="1" customWidth="1"/>
    <col min="6" max="6" width="13.28515625" bestFit="1" customWidth="1"/>
  </cols>
  <sheetData>
    <row r="1" spans="1:6">
      <c r="A1" s="11" t="s">
        <v>133</v>
      </c>
      <c r="B1" s="11"/>
      <c r="C1" s="11"/>
      <c r="D1" s="11"/>
      <c r="E1" s="11"/>
      <c r="F1" s="11"/>
    </row>
    <row r="2" spans="1:6">
      <c r="A2" s="11"/>
      <c r="B2" s="11"/>
      <c r="C2" s="11"/>
      <c r="D2" s="11"/>
      <c r="E2" s="11"/>
      <c r="F2" s="11"/>
    </row>
    <row r="3" spans="1:6">
      <c r="A3" s="2" t="s">
        <v>21</v>
      </c>
      <c r="B3" s="5" t="s">
        <v>22</v>
      </c>
      <c r="C3" s="5" t="s">
        <v>17</v>
      </c>
      <c r="D3" s="5" t="s">
        <v>20</v>
      </c>
      <c r="E3" s="5" t="s">
        <v>14</v>
      </c>
      <c r="F3" s="5" t="s">
        <v>15</v>
      </c>
    </row>
    <row r="4" spans="1:6">
      <c r="A4" s="2" t="s">
        <v>23</v>
      </c>
      <c r="B4" s="6">
        <v>9233</v>
      </c>
      <c r="C4" s="6">
        <v>4568</v>
      </c>
      <c r="D4" s="6">
        <f>SUM(B4:C4)</f>
        <v>13801</v>
      </c>
      <c r="E4" s="6">
        <f>C4-B4</f>
        <v>-4665</v>
      </c>
      <c r="F4" s="7">
        <f>B4/C4</f>
        <v>2.0212346760070052</v>
      </c>
    </row>
    <row r="5" spans="1:6">
      <c r="A5" s="2" t="s">
        <v>24</v>
      </c>
      <c r="B5" s="6">
        <v>11707</v>
      </c>
      <c r="C5" s="6">
        <v>5206</v>
      </c>
      <c r="D5" s="6">
        <f t="shared" ref="D5:D9" si="0">SUM(B5:C5)</f>
        <v>16913</v>
      </c>
      <c r="E5" s="6">
        <f t="shared" ref="E5:E9" si="1">C5-B5</f>
        <v>-6501</v>
      </c>
      <c r="F5" s="7">
        <f t="shared" ref="F5:F9" si="2">B5/C5</f>
        <v>2.248751440645409</v>
      </c>
    </row>
    <row r="6" spans="1:6">
      <c r="A6" s="2" t="s">
        <v>25</v>
      </c>
      <c r="B6" s="6">
        <v>12217</v>
      </c>
      <c r="C6" s="6">
        <v>6126</v>
      </c>
      <c r="D6" s="6">
        <f t="shared" si="0"/>
        <v>18343</v>
      </c>
      <c r="E6" s="6">
        <f t="shared" si="1"/>
        <v>-6091</v>
      </c>
      <c r="F6" s="7">
        <f t="shared" si="2"/>
        <v>1.9942866470780281</v>
      </c>
    </row>
    <row r="7" spans="1:6">
      <c r="A7" s="2" t="s">
        <v>26</v>
      </c>
      <c r="B7" s="6">
        <v>7278</v>
      </c>
      <c r="C7" s="6">
        <v>3643</v>
      </c>
      <c r="D7" s="6">
        <f t="shared" si="0"/>
        <v>10921</v>
      </c>
      <c r="E7" s="6">
        <f t="shared" si="1"/>
        <v>-3635</v>
      </c>
      <c r="F7" s="7">
        <f t="shared" si="2"/>
        <v>1.9978040076859731</v>
      </c>
    </row>
    <row r="8" spans="1:6">
      <c r="A8" s="2" t="s">
        <v>27</v>
      </c>
      <c r="B8" s="6">
        <v>1140</v>
      </c>
      <c r="C8" s="6">
        <v>755</v>
      </c>
      <c r="D8" s="6">
        <f t="shared" si="0"/>
        <v>1895</v>
      </c>
      <c r="E8" s="6">
        <f t="shared" si="1"/>
        <v>-385</v>
      </c>
      <c r="F8" s="7">
        <f t="shared" si="2"/>
        <v>1.509933774834437</v>
      </c>
    </row>
    <row r="9" spans="1:6">
      <c r="A9" s="2" t="s">
        <v>28</v>
      </c>
      <c r="B9" s="5">
        <f>SUM(B4:B8)</f>
        <v>41575</v>
      </c>
      <c r="C9" s="5">
        <f>SUM(C4:C8)</f>
        <v>20298</v>
      </c>
      <c r="D9" s="5">
        <f t="shared" si="0"/>
        <v>61873</v>
      </c>
      <c r="E9" s="5">
        <f t="shared" si="1"/>
        <v>-21277</v>
      </c>
      <c r="F9" s="7">
        <f t="shared" si="2"/>
        <v>2.0482313528426448</v>
      </c>
    </row>
  </sheetData>
  <mergeCells count="1">
    <mergeCell ref="A1:F2"/>
  </mergeCells>
  <pageMargins left="0.7" right="0.7" top="0.75" bottom="0.75" header="0.3" footer="0.3"/>
  <pageSetup orientation="portrait" horizontalDpi="1200" verticalDpi="1200" r:id="rId1"/>
  <headerFooter>
    <oddFooter>&amp;LOMAP/ORS&amp;C&amp;P of &amp;N&amp;R10/28/2016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F81"/>
  <sheetViews>
    <sheetView workbookViewId="0">
      <selection activeCell="I8" sqref="I8"/>
    </sheetView>
  </sheetViews>
  <sheetFormatPr defaultRowHeight="15"/>
  <cols>
    <col min="2" max="2" width="15.5703125" bestFit="1" customWidth="1"/>
    <col min="3" max="3" width="11.28515625" bestFit="1" customWidth="1"/>
    <col min="4" max="4" width="12.140625" bestFit="1" customWidth="1"/>
    <col min="5" max="5" width="10.42578125" bestFit="1" customWidth="1"/>
    <col min="6" max="6" width="13.28515625" bestFit="1" customWidth="1"/>
  </cols>
  <sheetData>
    <row r="1" spans="1:6">
      <c r="A1" s="11" t="s">
        <v>133</v>
      </c>
      <c r="B1" s="11"/>
      <c r="C1" s="11"/>
      <c r="D1" s="11"/>
      <c r="E1" s="11"/>
      <c r="F1" s="11"/>
    </row>
    <row r="2" spans="1:6">
      <c r="A2" s="11"/>
      <c r="B2" s="11"/>
      <c r="C2" s="11"/>
      <c r="D2" s="11"/>
      <c r="E2" s="11"/>
      <c r="F2" s="11"/>
    </row>
    <row r="3" spans="1:6">
      <c r="A3" s="2" t="s">
        <v>29</v>
      </c>
      <c r="B3" s="3" t="s">
        <v>16</v>
      </c>
      <c r="C3" s="3" t="s">
        <v>17</v>
      </c>
      <c r="D3" s="3" t="s">
        <v>20</v>
      </c>
      <c r="E3" s="3" t="s">
        <v>14</v>
      </c>
      <c r="F3" s="3" t="s">
        <v>15</v>
      </c>
    </row>
    <row r="4" spans="1:6">
      <c r="A4" s="2" t="s">
        <v>30</v>
      </c>
      <c r="B4" s="1">
        <v>639</v>
      </c>
      <c r="C4" s="1">
        <v>362</v>
      </c>
      <c r="D4" s="1">
        <f>SUM(B4:C4)</f>
        <v>1001</v>
      </c>
      <c r="E4" s="1">
        <f>C4-B4</f>
        <v>-277</v>
      </c>
      <c r="F4" s="4">
        <f>IF(C4=0,"**.*",(B4/C4))</f>
        <v>1.7651933701657458</v>
      </c>
    </row>
    <row r="5" spans="1:6">
      <c r="A5" s="2" t="s">
        <v>31</v>
      </c>
      <c r="B5" s="1">
        <v>675</v>
      </c>
      <c r="C5" s="1">
        <v>286</v>
      </c>
      <c r="D5" s="1">
        <f t="shared" ref="D5:D68" si="0">SUM(B5:C5)</f>
        <v>961</v>
      </c>
      <c r="E5" s="1">
        <f t="shared" ref="E5:E68" si="1">C5-B5</f>
        <v>-389</v>
      </c>
      <c r="F5" s="4">
        <f t="shared" ref="F5:F68" si="2">IF(C5=0,"**.*",(B5/C5))</f>
        <v>2.36013986013986</v>
      </c>
    </row>
    <row r="6" spans="1:6">
      <c r="A6" s="2" t="s">
        <v>32</v>
      </c>
      <c r="B6" s="1">
        <v>534</v>
      </c>
      <c r="C6" s="1">
        <v>248</v>
      </c>
      <c r="D6" s="1">
        <f t="shared" si="0"/>
        <v>782</v>
      </c>
      <c r="E6" s="1">
        <f t="shared" si="1"/>
        <v>-286</v>
      </c>
      <c r="F6" s="4">
        <f t="shared" si="2"/>
        <v>2.153225806451613</v>
      </c>
    </row>
    <row r="7" spans="1:6">
      <c r="A7" s="2" t="s">
        <v>33</v>
      </c>
      <c r="B7" s="1">
        <v>364</v>
      </c>
      <c r="C7" s="1">
        <v>262</v>
      </c>
      <c r="D7" s="1">
        <f t="shared" si="0"/>
        <v>626</v>
      </c>
      <c r="E7" s="1">
        <f t="shared" si="1"/>
        <v>-102</v>
      </c>
      <c r="F7" s="4">
        <f t="shared" si="2"/>
        <v>1.3893129770992367</v>
      </c>
    </row>
    <row r="8" spans="1:6">
      <c r="A8" s="2" t="s">
        <v>34</v>
      </c>
      <c r="B8" s="1">
        <v>398</v>
      </c>
      <c r="C8" s="1">
        <v>196</v>
      </c>
      <c r="D8" s="1">
        <f t="shared" si="0"/>
        <v>594</v>
      </c>
      <c r="E8" s="1">
        <f t="shared" si="1"/>
        <v>-202</v>
      </c>
      <c r="F8" s="4">
        <f t="shared" si="2"/>
        <v>2.0306122448979593</v>
      </c>
    </row>
    <row r="9" spans="1:6">
      <c r="A9" s="2" t="s">
        <v>35</v>
      </c>
      <c r="B9" s="1">
        <v>409</v>
      </c>
      <c r="C9" s="1">
        <v>165</v>
      </c>
      <c r="D9" s="1">
        <f t="shared" si="0"/>
        <v>574</v>
      </c>
      <c r="E9" s="1">
        <f t="shared" si="1"/>
        <v>-244</v>
      </c>
      <c r="F9" s="4">
        <f t="shared" si="2"/>
        <v>2.478787878787879</v>
      </c>
    </row>
    <row r="10" spans="1:6">
      <c r="A10" s="2" t="s">
        <v>36</v>
      </c>
      <c r="B10" s="1">
        <v>664</v>
      </c>
      <c r="C10" s="1">
        <v>253</v>
      </c>
      <c r="D10" s="1">
        <f t="shared" si="0"/>
        <v>917</v>
      </c>
      <c r="E10" s="1">
        <f t="shared" si="1"/>
        <v>-411</v>
      </c>
      <c r="F10" s="4">
        <f t="shared" si="2"/>
        <v>2.6245059288537549</v>
      </c>
    </row>
    <row r="11" spans="1:6">
      <c r="A11" s="2" t="s">
        <v>37</v>
      </c>
      <c r="B11" s="1">
        <v>1796</v>
      </c>
      <c r="C11" s="1">
        <v>828</v>
      </c>
      <c r="D11" s="1">
        <f t="shared" si="0"/>
        <v>2624</v>
      </c>
      <c r="E11" s="1">
        <f t="shared" si="1"/>
        <v>-968</v>
      </c>
      <c r="F11" s="4">
        <f t="shared" si="2"/>
        <v>2.1690821256038646</v>
      </c>
    </row>
    <row r="12" spans="1:6">
      <c r="A12" s="2" t="s">
        <v>38</v>
      </c>
      <c r="B12" s="1">
        <v>231</v>
      </c>
      <c r="C12" s="1">
        <v>85</v>
      </c>
      <c r="D12" s="1">
        <f t="shared" si="0"/>
        <v>316</v>
      </c>
      <c r="E12" s="1">
        <f t="shared" si="1"/>
        <v>-146</v>
      </c>
      <c r="F12" s="4">
        <f t="shared" si="2"/>
        <v>2.7176470588235295</v>
      </c>
    </row>
    <row r="13" spans="1:6">
      <c r="A13" s="2" t="s">
        <v>39</v>
      </c>
      <c r="B13" s="1">
        <v>640</v>
      </c>
      <c r="C13" s="1">
        <v>195</v>
      </c>
      <c r="D13" s="1">
        <f t="shared" si="0"/>
        <v>835</v>
      </c>
      <c r="E13" s="1">
        <f t="shared" si="1"/>
        <v>-445</v>
      </c>
      <c r="F13" s="4">
        <f t="shared" si="2"/>
        <v>3.2820512820512819</v>
      </c>
    </row>
    <row r="14" spans="1:6">
      <c r="A14" s="2" t="s">
        <v>40</v>
      </c>
      <c r="B14" s="1">
        <v>245</v>
      </c>
      <c r="C14" s="1">
        <v>208</v>
      </c>
      <c r="D14" s="1">
        <f t="shared" si="0"/>
        <v>453</v>
      </c>
      <c r="E14" s="1">
        <f t="shared" si="1"/>
        <v>-37</v>
      </c>
      <c r="F14" s="4">
        <f t="shared" si="2"/>
        <v>1.1778846153846154</v>
      </c>
    </row>
    <row r="15" spans="1:6">
      <c r="A15" s="2" t="s">
        <v>41</v>
      </c>
      <c r="B15" s="1">
        <v>204</v>
      </c>
      <c r="C15" s="1">
        <v>144</v>
      </c>
      <c r="D15" s="1">
        <f t="shared" si="0"/>
        <v>348</v>
      </c>
      <c r="E15" s="1">
        <f t="shared" si="1"/>
        <v>-60</v>
      </c>
      <c r="F15" s="4">
        <f t="shared" si="2"/>
        <v>1.4166666666666667</v>
      </c>
    </row>
    <row r="16" spans="1:6">
      <c r="A16" s="2" t="s">
        <v>42</v>
      </c>
      <c r="B16" s="1">
        <v>86</v>
      </c>
      <c r="C16" s="1">
        <v>17</v>
      </c>
      <c r="D16" s="1">
        <f t="shared" si="0"/>
        <v>103</v>
      </c>
      <c r="E16" s="1">
        <f t="shared" si="1"/>
        <v>-69</v>
      </c>
      <c r="F16" s="4">
        <f t="shared" si="2"/>
        <v>5.0588235294117645</v>
      </c>
    </row>
    <row r="17" spans="1:6">
      <c r="A17" s="2" t="s">
        <v>43</v>
      </c>
      <c r="B17" s="1">
        <v>681</v>
      </c>
      <c r="C17" s="1">
        <v>300</v>
      </c>
      <c r="D17" s="1">
        <f t="shared" si="0"/>
        <v>981</v>
      </c>
      <c r="E17" s="1">
        <f t="shared" si="1"/>
        <v>-381</v>
      </c>
      <c r="F17" s="4">
        <f t="shared" si="2"/>
        <v>2.27</v>
      </c>
    </row>
    <row r="18" spans="1:6">
      <c r="A18" s="2" t="s">
        <v>44</v>
      </c>
      <c r="B18" s="1">
        <v>291</v>
      </c>
      <c r="C18" s="1">
        <v>192</v>
      </c>
      <c r="D18" s="1">
        <f t="shared" si="0"/>
        <v>483</v>
      </c>
      <c r="E18" s="1">
        <f t="shared" si="1"/>
        <v>-99</v>
      </c>
      <c r="F18" s="4">
        <f t="shared" si="2"/>
        <v>1.515625</v>
      </c>
    </row>
    <row r="19" spans="1:6">
      <c r="A19" s="2" t="s">
        <v>45</v>
      </c>
      <c r="B19" s="1">
        <v>1041</v>
      </c>
      <c r="C19" s="1">
        <v>580</v>
      </c>
      <c r="D19" s="1">
        <f t="shared" si="0"/>
        <v>1621</v>
      </c>
      <c r="E19" s="1">
        <f t="shared" si="1"/>
        <v>-461</v>
      </c>
      <c r="F19" s="4">
        <f t="shared" si="2"/>
        <v>1.7948275862068965</v>
      </c>
    </row>
    <row r="20" spans="1:6">
      <c r="A20" s="2" t="s">
        <v>46</v>
      </c>
      <c r="B20" s="1">
        <v>486</v>
      </c>
      <c r="C20" s="1">
        <v>176</v>
      </c>
      <c r="D20" s="1">
        <f t="shared" si="0"/>
        <v>662</v>
      </c>
      <c r="E20" s="1">
        <f t="shared" si="1"/>
        <v>-310</v>
      </c>
      <c r="F20" s="4">
        <f t="shared" si="2"/>
        <v>2.7613636363636362</v>
      </c>
    </row>
    <row r="21" spans="1:6">
      <c r="A21" s="2" t="s">
        <v>47</v>
      </c>
      <c r="B21" s="1">
        <v>685</v>
      </c>
      <c r="C21" s="1">
        <v>318</v>
      </c>
      <c r="D21" s="1">
        <f t="shared" si="0"/>
        <v>1003</v>
      </c>
      <c r="E21" s="1">
        <f t="shared" si="1"/>
        <v>-367</v>
      </c>
      <c r="F21" s="4">
        <f t="shared" si="2"/>
        <v>2.1540880503144653</v>
      </c>
    </row>
    <row r="22" spans="1:6">
      <c r="A22" s="2" t="s">
        <v>48</v>
      </c>
      <c r="B22" s="1">
        <v>541</v>
      </c>
      <c r="C22" s="1">
        <v>314</v>
      </c>
      <c r="D22" s="1">
        <f t="shared" si="0"/>
        <v>855</v>
      </c>
      <c r="E22" s="1">
        <f t="shared" si="1"/>
        <v>-227</v>
      </c>
      <c r="F22" s="4">
        <f t="shared" si="2"/>
        <v>1.7229299363057324</v>
      </c>
    </row>
    <row r="23" spans="1:6">
      <c r="A23" s="2" t="s">
        <v>49</v>
      </c>
      <c r="B23" s="1">
        <v>610</v>
      </c>
      <c r="C23" s="1">
        <v>326</v>
      </c>
      <c r="D23" s="1">
        <f t="shared" si="0"/>
        <v>936</v>
      </c>
      <c r="E23" s="1">
        <f t="shared" si="1"/>
        <v>-284</v>
      </c>
      <c r="F23" s="4">
        <f t="shared" si="2"/>
        <v>1.8711656441717792</v>
      </c>
    </row>
    <row r="24" spans="1:6">
      <c r="A24" s="2" t="s">
        <v>50</v>
      </c>
      <c r="B24" s="1">
        <v>564</v>
      </c>
      <c r="C24" s="1">
        <v>373</v>
      </c>
      <c r="D24" s="1">
        <f t="shared" si="0"/>
        <v>937</v>
      </c>
      <c r="E24" s="1">
        <f t="shared" si="1"/>
        <v>-191</v>
      </c>
      <c r="F24" s="4">
        <f t="shared" si="2"/>
        <v>1.5120643431635388</v>
      </c>
    </row>
    <row r="25" spans="1:6">
      <c r="A25" s="2" t="s">
        <v>51</v>
      </c>
      <c r="B25" s="1">
        <v>433</v>
      </c>
      <c r="C25" s="1">
        <v>298</v>
      </c>
      <c r="D25" s="1">
        <f t="shared" si="0"/>
        <v>731</v>
      </c>
      <c r="E25" s="1">
        <f t="shared" si="1"/>
        <v>-135</v>
      </c>
      <c r="F25" s="4">
        <f t="shared" si="2"/>
        <v>1.4530201342281879</v>
      </c>
    </row>
    <row r="26" spans="1:6">
      <c r="A26" s="2" t="s">
        <v>52</v>
      </c>
      <c r="B26" s="1">
        <v>1282</v>
      </c>
      <c r="C26" s="1">
        <v>456</v>
      </c>
      <c r="D26" s="1">
        <f t="shared" si="0"/>
        <v>1738</v>
      </c>
      <c r="E26" s="1">
        <f t="shared" si="1"/>
        <v>-826</v>
      </c>
      <c r="F26" s="4">
        <f t="shared" si="2"/>
        <v>2.8114035087719298</v>
      </c>
    </row>
    <row r="27" spans="1:6">
      <c r="A27" s="2" t="s">
        <v>53</v>
      </c>
      <c r="B27" s="1">
        <v>740</v>
      </c>
      <c r="C27" s="1">
        <v>264</v>
      </c>
      <c r="D27" s="1">
        <f t="shared" si="0"/>
        <v>1004</v>
      </c>
      <c r="E27" s="1">
        <f t="shared" si="1"/>
        <v>-476</v>
      </c>
      <c r="F27" s="4">
        <f t="shared" si="2"/>
        <v>2.8030303030303032</v>
      </c>
    </row>
    <row r="28" spans="1:6">
      <c r="A28" s="2" t="s">
        <v>54</v>
      </c>
      <c r="B28" s="1">
        <v>753</v>
      </c>
      <c r="C28" s="1">
        <v>363</v>
      </c>
      <c r="D28" s="1">
        <f t="shared" si="0"/>
        <v>1116</v>
      </c>
      <c r="E28" s="1">
        <f t="shared" si="1"/>
        <v>-390</v>
      </c>
      <c r="F28" s="4">
        <f t="shared" si="2"/>
        <v>2.0743801652892562</v>
      </c>
    </row>
    <row r="29" spans="1:6">
      <c r="A29" s="2" t="s">
        <v>55</v>
      </c>
      <c r="B29" s="1">
        <v>942</v>
      </c>
      <c r="C29" s="1">
        <v>503</v>
      </c>
      <c r="D29" s="1">
        <f t="shared" si="0"/>
        <v>1445</v>
      </c>
      <c r="E29" s="1">
        <f t="shared" si="1"/>
        <v>-439</v>
      </c>
      <c r="F29" s="4">
        <f t="shared" si="2"/>
        <v>1.8727634194831013</v>
      </c>
    </row>
    <row r="30" spans="1:6">
      <c r="A30" s="2" t="s">
        <v>56</v>
      </c>
      <c r="B30" s="1">
        <v>1360</v>
      </c>
      <c r="C30" s="1">
        <v>672</v>
      </c>
      <c r="D30" s="1">
        <f t="shared" si="0"/>
        <v>2032</v>
      </c>
      <c r="E30" s="1">
        <f t="shared" si="1"/>
        <v>-688</v>
      </c>
      <c r="F30" s="4">
        <f t="shared" si="2"/>
        <v>2.0238095238095237</v>
      </c>
    </row>
    <row r="31" spans="1:6">
      <c r="A31" s="2" t="s">
        <v>57</v>
      </c>
      <c r="B31" s="1">
        <v>261</v>
      </c>
      <c r="C31" s="1">
        <v>198</v>
      </c>
      <c r="D31" s="1">
        <f t="shared" si="0"/>
        <v>459</v>
      </c>
      <c r="E31" s="1">
        <f t="shared" si="1"/>
        <v>-63</v>
      </c>
      <c r="F31" s="4">
        <f t="shared" si="2"/>
        <v>1.3181818181818181</v>
      </c>
    </row>
    <row r="32" spans="1:6">
      <c r="A32" s="2" t="s">
        <v>58</v>
      </c>
      <c r="B32" s="1">
        <v>772</v>
      </c>
      <c r="C32" s="1">
        <v>446</v>
      </c>
      <c r="D32" s="1">
        <f t="shared" si="0"/>
        <v>1218</v>
      </c>
      <c r="E32" s="1">
        <f t="shared" si="1"/>
        <v>-326</v>
      </c>
      <c r="F32" s="4">
        <f t="shared" si="2"/>
        <v>1.7309417040358743</v>
      </c>
    </row>
    <row r="33" spans="1:6">
      <c r="A33" s="2" t="s">
        <v>59</v>
      </c>
      <c r="B33" s="1">
        <v>665</v>
      </c>
      <c r="C33" s="1">
        <v>309</v>
      </c>
      <c r="D33" s="1">
        <f t="shared" si="0"/>
        <v>974</v>
      </c>
      <c r="E33" s="1">
        <f t="shared" si="1"/>
        <v>-356</v>
      </c>
      <c r="F33" s="4">
        <f t="shared" si="2"/>
        <v>2.1521035598705502</v>
      </c>
    </row>
    <row r="34" spans="1:6">
      <c r="A34" s="2" t="s">
        <v>60</v>
      </c>
      <c r="B34" s="1">
        <v>840</v>
      </c>
      <c r="C34" s="1">
        <v>250</v>
      </c>
      <c r="D34" s="1">
        <f t="shared" si="0"/>
        <v>1090</v>
      </c>
      <c r="E34" s="1">
        <f t="shared" si="1"/>
        <v>-590</v>
      </c>
      <c r="F34" s="4">
        <f t="shared" si="2"/>
        <v>3.36</v>
      </c>
    </row>
    <row r="35" spans="1:6">
      <c r="A35" s="2" t="s">
        <v>61</v>
      </c>
      <c r="B35" s="1">
        <v>485</v>
      </c>
      <c r="C35" s="1">
        <v>306</v>
      </c>
      <c r="D35" s="1">
        <f t="shared" si="0"/>
        <v>791</v>
      </c>
      <c r="E35" s="1">
        <f t="shared" si="1"/>
        <v>-179</v>
      </c>
      <c r="F35" s="4">
        <f t="shared" si="2"/>
        <v>1.5849673202614378</v>
      </c>
    </row>
    <row r="36" spans="1:6">
      <c r="A36" s="2" t="s">
        <v>62</v>
      </c>
      <c r="B36" s="1">
        <v>194</v>
      </c>
      <c r="C36" s="1">
        <v>161</v>
      </c>
      <c r="D36" s="1">
        <f t="shared" si="0"/>
        <v>355</v>
      </c>
      <c r="E36" s="1">
        <f t="shared" si="1"/>
        <v>-33</v>
      </c>
      <c r="F36" s="4">
        <f t="shared" si="2"/>
        <v>1.2049689440993789</v>
      </c>
    </row>
    <row r="37" spans="1:6">
      <c r="A37" s="2" t="s">
        <v>63</v>
      </c>
      <c r="B37" s="1">
        <v>939</v>
      </c>
      <c r="C37" s="1">
        <v>640</v>
      </c>
      <c r="D37" s="1">
        <f t="shared" si="0"/>
        <v>1579</v>
      </c>
      <c r="E37" s="1">
        <f t="shared" si="1"/>
        <v>-299</v>
      </c>
      <c r="F37" s="4">
        <f t="shared" si="2"/>
        <v>1.4671875000000001</v>
      </c>
    </row>
    <row r="38" spans="1:6">
      <c r="A38" s="2" t="s">
        <v>64</v>
      </c>
      <c r="B38" s="1">
        <v>544</v>
      </c>
      <c r="C38" s="1">
        <v>235</v>
      </c>
      <c r="D38" s="1">
        <f t="shared" si="0"/>
        <v>779</v>
      </c>
      <c r="E38" s="1">
        <f t="shared" si="1"/>
        <v>-309</v>
      </c>
      <c r="F38" s="4">
        <f t="shared" si="2"/>
        <v>2.3148936170212764</v>
      </c>
    </row>
    <row r="39" spans="1:6">
      <c r="A39" s="2" t="s">
        <v>65</v>
      </c>
      <c r="B39" s="1">
        <v>317</v>
      </c>
      <c r="C39" s="1">
        <v>153</v>
      </c>
      <c r="D39" s="1">
        <f t="shared" si="0"/>
        <v>470</v>
      </c>
      <c r="E39" s="1">
        <f t="shared" si="1"/>
        <v>-164</v>
      </c>
      <c r="F39" s="4">
        <f t="shared" si="2"/>
        <v>2.0718954248366015</v>
      </c>
    </row>
    <row r="40" spans="1:6">
      <c r="A40" s="2" t="s">
        <v>66</v>
      </c>
      <c r="B40" s="1">
        <v>207</v>
      </c>
      <c r="C40" s="1">
        <v>105</v>
      </c>
      <c r="D40" s="1">
        <f t="shared" si="0"/>
        <v>312</v>
      </c>
      <c r="E40" s="1">
        <f t="shared" si="1"/>
        <v>-102</v>
      </c>
      <c r="F40" s="4">
        <f t="shared" si="2"/>
        <v>1.9714285714285715</v>
      </c>
    </row>
    <row r="41" spans="1:6">
      <c r="A41" s="2" t="s">
        <v>67</v>
      </c>
      <c r="B41" s="1">
        <v>165</v>
      </c>
      <c r="C41" s="1">
        <v>133</v>
      </c>
      <c r="D41" s="1">
        <f t="shared" si="0"/>
        <v>298</v>
      </c>
      <c r="E41" s="1">
        <f t="shared" si="1"/>
        <v>-32</v>
      </c>
      <c r="F41" s="4">
        <f t="shared" si="2"/>
        <v>1.2406015037593985</v>
      </c>
    </row>
    <row r="42" spans="1:6">
      <c r="A42" s="2" t="s">
        <v>68</v>
      </c>
      <c r="B42" s="1">
        <v>169</v>
      </c>
      <c r="C42" s="1">
        <v>58</v>
      </c>
      <c r="D42" s="1">
        <f t="shared" si="0"/>
        <v>227</v>
      </c>
      <c r="E42" s="1">
        <f t="shared" si="1"/>
        <v>-111</v>
      </c>
      <c r="F42" s="4">
        <f t="shared" si="2"/>
        <v>2.9137931034482758</v>
      </c>
    </row>
    <row r="43" spans="1:6">
      <c r="A43" s="2" t="s">
        <v>69</v>
      </c>
      <c r="B43" s="1">
        <v>676</v>
      </c>
      <c r="C43" s="1">
        <v>388</v>
      </c>
      <c r="D43" s="1">
        <f t="shared" si="0"/>
        <v>1064</v>
      </c>
      <c r="E43" s="1">
        <f t="shared" si="1"/>
        <v>-288</v>
      </c>
      <c r="F43" s="4">
        <f t="shared" si="2"/>
        <v>1.7422680412371134</v>
      </c>
    </row>
    <row r="44" spans="1:6">
      <c r="A44" s="2" t="s">
        <v>70</v>
      </c>
      <c r="B44" s="1">
        <v>161</v>
      </c>
      <c r="C44" s="1">
        <v>133</v>
      </c>
      <c r="D44" s="1">
        <f t="shared" si="0"/>
        <v>294</v>
      </c>
      <c r="E44" s="1">
        <f t="shared" si="1"/>
        <v>-28</v>
      </c>
      <c r="F44" s="4">
        <f t="shared" si="2"/>
        <v>1.2105263157894737</v>
      </c>
    </row>
    <row r="45" spans="1:6">
      <c r="A45" s="2" t="s">
        <v>71</v>
      </c>
      <c r="B45" s="1">
        <v>312</v>
      </c>
      <c r="C45" s="1">
        <v>214</v>
      </c>
      <c r="D45" s="1">
        <f t="shared" si="0"/>
        <v>526</v>
      </c>
      <c r="E45" s="1">
        <f t="shared" si="1"/>
        <v>-98</v>
      </c>
      <c r="F45" s="4">
        <f t="shared" si="2"/>
        <v>1.4579439252336448</v>
      </c>
    </row>
    <row r="46" spans="1:6">
      <c r="A46" s="2" t="s">
        <v>72</v>
      </c>
      <c r="B46" s="1">
        <v>595</v>
      </c>
      <c r="C46" s="1">
        <v>291</v>
      </c>
      <c r="D46" s="1">
        <f t="shared" si="0"/>
        <v>886</v>
      </c>
      <c r="E46" s="1">
        <f t="shared" si="1"/>
        <v>-304</v>
      </c>
      <c r="F46" s="4">
        <f t="shared" si="2"/>
        <v>2.0446735395189002</v>
      </c>
    </row>
    <row r="47" spans="1:6">
      <c r="A47" s="2" t="s">
        <v>73</v>
      </c>
      <c r="B47" s="1">
        <v>492</v>
      </c>
      <c r="C47" s="1">
        <v>338</v>
      </c>
      <c r="D47" s="1">
        <f t="shared" si="0"/>
        <v>830</v>
      </c>
      <c r="E47" s="1">
        <f t="shared" si="1"/>
        <v>-154</v>
      </c>
      <c r="F47" s="4">
        <f t="shared" si="2"/>
        <v>1.455621301775148</v>
      </c>
    </row>
    <row r="48" spans="1:6">
      <c r="A48" s="2" t="s">
        <v>74</v>
      </c>
      <c r="B48" s="1">
        <v>369</v>
      </c>
      <c r="C48" s="1">
        <v>168</v>
      </c>
      <c r="D48" s="1">
        <f t="shared" si="0"/>
        <v>537</v>
      </c>
      <c r="E48" s="1">
        <f t="shared" si="1"/>
        <v>-201</v>
      </c>
      <c r="F48" s="4">
        <f t="shared" si="2"/>
        <v>2.1964285714285716</v>
      </c>
    </row>
    <row r="49" spans="1:6">
      <c r="A49" s="2" t="s">
        <v>75</v>
      </c>
      <c r="B49" s="1">
        <v>1260</v>
      </c>
      <c r="C49" s="1">
        <v>368</v>
      </c>
      <c r="D49" s="1">
        <f t="shared" si="0"/>
        <v>1628</v>
      </c>
      <c r="E49" s="1">
        <f t="shared" si="1"/>
        <v>-892</v>
      </c>
      <c r="F49" s="4">
        <f t="shared" si="2"/>
        <v>3.4239130434782608</v>
      </c>
    </row>
    <row r="50" spans="1:6">
      <c r="A50" s="2" t="s">
        <v>76</v>
      </c>
      <c r="B50" s="1">
        <v>1461</v>
      </c>
      <c r="C50" s="1">
        <v>758</v>
      </c>
      <c r="D50" s="1">
        <f t="shared" si="0"/>
        <v>2219</v>
      </c>
      <c r="E50" s="1">
        <f t="shared" si="1"/>
        <v>-703</v>
      </c>
      <c r="F50" s="4">
        <f t="shared" si="2"/>
        <v>1.9274406332453826</v>
      </c>
    </row>
    <row r="51" spans="1:6">
      <c r="A51" s="2" t="s">
        <v>77</v>
      </c>
      <c r="B51" s="1">
        <v>185</v>
      </c>
      <c r="C51" s="1">
        <v>68</v>
      </c>
      <c r="D51" s="1">
        <f t="shared" si="0"/>
        <v>253</v>
      </c>
      <c r="E51" s="1">
        <f t="shared" si="1"/>
        <v>-117</v>
      </c>
      <c r="F51" s="4">
        <f t="shared" si="2"/>
        <v>2.7205882352941178</v>
      </c>
    </row>
    <row r="52" spans="1:6">
      <c r="A52" s="2" t="s">
        <v>78</v>
      </c>
      <c r="B52" s="1">
        <v>667</v>
      </c>
      <c r="C52" s="1">
        <v>270</v>
      </c>
      <c r="D52" s="1">
        <f t="shared" si="0"/>
        <v>937</v>
      </c>
      <c r="E52" s="1">
        <f t="shared" si="1"/>
        <v>-397</v>
      </c>
      <c r="F52" s="4">
        <f t="shared" si="2"/>
        <v>2.4703703703703703</v>
      </c>
    </row>
    <row r="53" spans="1:6">
      <c r="A53" s="2" t="s">
        <v>79</v>
      </c>
      <c r="B53" s="1">
        <v>304</v>
      </c>
      <c r="C53" s="1">
        <v>116</v>
      </c>
      <c r="D53" s="1">
        <f t="shared" si="0"/>
        <v>420</v>
      </c>
      <c r="E53" s="1">
        <f t="shared" si="1"/>
        <v>-188</v>
      </c>
      <c r="F53" s="4">
        <f t="shared" si="2"/>
        <v>2.6206896551724137</v>
      </c>
    </row>
    <row r="54" spans="1:6">
      <c r="A54" s="2" t="s">
        <v>80</v>
      </c>
      <c r="B54" s="1">
        <v>1019</v>
      </c>
      <c r="C54" s="1">
        <v>267</v>
      </c>
      <c r="D54" s="1">
        <f t="shared" si="0"/>
        <v>1286</v>
      </c>
      <c r="E54" s="1">
        <f t="shared" si="1"/>
        <v>-752</v>
      </c>
      <c r="F54" s="4">
        <f t="shared" si="2"/>
        <v>3.8164794007490639</v>
      </c>
    </row>
    <row r="55" spans="1:6">
      <c r="A55" s="2" t="s">
        <v>81</v>
      </c>
      <c r="B55" s="1">
        <v>589</v>
      </c>
      <c r="C55" s="1">
        <v>272</v>
      </c>
      <c r="D55" s="1">
        <f t="shared" si="0"/>
        <v>861</v>
      </c>
      <c r="E55" s="1">
        <f t="shared" si="1"/>
        <v>-317</v>
      </c>
      <c r="F55" s="4">
        <f t="shared" si="2"/>
        <v>2.1654411764705883</v>
      </c>
    </row>
    <row r="56" spans="1:6">
      <c r="A56" s="2" t="s">
        <v>82</v>
      </c>
      <c r="B56" s="1">
        <v>710</v>
      </c>
      <c r="C56" s="1">
        <v>266</v>
      </c>
      <c r="D56" s="1">
        <f t="shared" si="0"/>
        <v>976</v>
      </c>
      <c r="E56" s="1">
        <f t="shared" si="1"/>
        <v>-444</v>
      </c>
      <c r="F56" s="4">
        <f t="shared" si="2"/>
        <v>2.6691729323308269</v>
      </c>
    </row>
    <row r="57" spans="1:6">
      <c r="A57" s="2" t="s">
        <v>83</v>
      </c>
      <c r="B57" s="1">
        <v>435</v>
      </c>
      <c r="C57" s="1">
        <v>127</v>
      </c>
      <c r="D57" s="1">
        <f t="shared" si="0"/>
        <v>562</v>
      </c>
      <c r="E57" s="1">
        <f t="shared" si="1"/>
        <v>-308</v>
      </c>
      <c r="F57" s="4">
        <f t="shared" si="2"/>
        <v>3.4251968503937009</v>
      </c>
    </row>
    <row r="58" spans="1:6">
      <c r="A58" s="2" t="s">
        <v>84</v>
      </c>
      <c r="B58" s="1">
        <v>284</v>
      </c>
      <c r="C58" s="1">
        <v>76</v>
      </c>
      <c r="D58" s="1">
        <f t="shared" si="0"/>
        <v>360</v>
      </c>
      <c r="E58" s="1">
        <f t="shared" si="1"/>
        <v>-208</v>
      </c>
      <c r="F58" s="4">
        <f t="shared" si="2"/>
        <v>3.736842105263158</v>
      </c>
    </row>
    <row r="59" spans="1:6">
      <c r="A59" s="2" t="s">
        <v>85</v>
      </c>
      <c r="B59" s="1">
        <v>547</v>
      </c>
      <c r="C59" s="1">
        <v>287</v>
      </c>
      <c r="D59" s="1">
        <f t="shared" si="0"/>
        <v>834</v>
      </c>
      <c r="E59" s="1">
        <f t="shared" si="1"/>
        <v>-260</v>
      </c>
      <c r="F59" s="4">
        <f t="shared" si="2"/>
        <v>1.9059233449477353</v>
      </c>
    </row>
    <row r="60" spans="1:6">
      <c r="A60" s="2" t="s">
        <v>86</v>
      </c>
      <c r="B60" s="1">
        <v>239</v>
      </c>
      <c r="C60" s="1">
        <v>115</v>
      </c>
      <c r="D60" s="1">
        <f t="shared" si="0"/>
        <v>354</v>
      </c>
      <c r="E60" s="1">
        <f t="shared" si="1"/>
        <v>-124</v>
      </c>
      <c r="F60" s="4">
        <f t="shared" si="2"/>
        <v>2.0782608695652174</v>
      </c>
    </row>
    <row r="61" spans="1:6">
      <c r="A61" s="2" t="s">
        <v>87</v>
      </c>
      <c r="B61" s="1">
        <v>235</v>
      </c>
      <c r="C61" s="1">
        <v>63</v>
      </c>
      <c r="D61" s="1">
        <f t="shared" si="0"/>
        <v>298</v>
      </c>
      <c r="E61" s="1">
        <f t="shared" si="1"/>
        <v>-172</v>
      </c>
      <c r="F61" s="4">
        <f t="shared" si="2"/>
        <v>3.7301587301587302</v>
      </c>
    </row>
    <row r="62" spans="1:6">
      <c r="A62" s="2" t="s">
        <v>88</v>
      </c>
      <c r="B62" s="1">
        <v>378</v>
      </c>
      <c r="C62" s="1">
        <v>123</v>
      </c>
      <c r="D62" s="1">
        <f t="shared" si="0"/>
        <v>501</v>
      </c>
      <c r="E62" s="1">
        <f t="shared" si="1"/>
        <v>-255</v>
      </c>
      <c r="F62" s="4">
        <f t="shared" si="2"/>
        <v>3.0731707317073171</v>
      </c>
    </row>
    <row r="63" spans="1:6">
      <c r="A63" s="2" t="s">
        <v>89</v>
      </c>
      <c r="B63" s="1">
        <v>435</v>
      </c>
      <c r="C63" s="1">
        <v>108</v>
      </c>
      <c r="D63" s="1">
        <f t="shared" si="0"/>
        <v>543</v>
      </c>
      <c r="E63" s="1">
        <f t="shared" si="1"/>
        <v>-327</v>
      </c>
      <c r="F63" s="4">
        <f t="shared" si="2"/>
        <v>4.0277777777777777</v>
      </c>
    </row>
    <row r="64" spans="1:6">
      <c r="A64" s="2" t="s">
        <v>90</v>
      </c>
      <c r="B64" s="1">
        <v>1056</v>
      </c>
      <c r="C64" s="1">
        <v>411</v>
      </c>
      <c r="D64" s="1">
        <f t="shared" si="0"/>
        <v>1467</v>
      </c>
      <c r="E64" s="1">
        <f t="shared" si="1"/>
        <v>-645</v>
      </c>
      <c r="F64" s="4">
        <f t="shared" si="2"/>
        <v>2.5693430656934306</v>
      </c>
    </row>
    <row r="65" spans="1:6">
      <c r="A65" s="2" t="s">
        <v>91</v>
      </c>
      <c r="B65" s="1">
        <v>411</v>
      </c>
      <c r="C65" s="1">
        <v>255</v>
      </c>
      <c r="D65" s="1">
        <f t="shared" si="0"/>
        <v>666</v>
      </c>
      <c r="E65" s="1">
        <f t="shared" si="1"/>
        <v>-156</v>
      </c>
      <c r="F65" s="4">
        <f t="shared" si="2"/>
        <v>1.611764705882353</v>
      </c>
    </row>
    <row r="66" spans="1:6">
      <c r="A66" s="2" t="s">
        <v>92</v>
      </c>
      <c r="B66" s="1">
        <v>512</v>
      </c>
      <c r="C66" s="1">
        <v>203</v>
      </c>
      <c r="D66" s="1">
        <f t="shared" si="0"/>
        <v>715</v>
      </c>
      <c r="E66" s="1">
        <f t="shared" si="1"/>
        <v>-309</v>
      </c>
      <c r="F66" s="4">
        <f t="shared" si="2"/>
        <v>2.5221674876847291</v>
      </c>
    </row>
    <row r="67" spans="1:6">
      <c r="A67" s="2" t="s">
        <v>93</v>
      </c>
      <c r="B67" s="1">
        <v>394</v>
      </c>
      <c r="C67" s="1">
        <v>115</v>
      </c>
      <c r="D67" s="1">
        <f t="shared" si="0"/>
        <v>509</v>
      </c>
      <c r="E67" s="1">
        <f t="shared" si="1"/>
        <v>-279</v>
      </c>
      <c r="F67" s="4">
        <f t="shared" si="2"/>
        <v>3.4260869565217393</v>
      </c>
    </row>
    <row r="68" spans="1:6">
      <c r="A68" s="2" t="s">
        <v>94</v>
      </c>
      <c r="B68" s="1">
        <v>280</v>
      </c>
      <c r="C68" s="1">
        <v>260</v>
      </c>
      <c r="D68" s="1">
        <f t="shared" si="0"/>
        <v>540</v>
      </c>
      <c r="E68" s="1">
        <f t="shared" si="1"/>
        <v>-20</v>
      </c>
      <c r="F68" s="4">
        <f t="shared" si="2"/>
        <v>1.0769230769230769</v>
      </c>
    </row>
    <row r="69" spans="1:6">
      <c r="A69" s="2" t="s">
        <v>95</v>
      </c>
      <c r="B69" s="1">
        <v>370</v>
      </c>
      <c r="C69" s="1">
        <v>87</v>
      </c>
      <c r="D69" s="1">
        <f t="shared" ref="D69:D81" si="3">SUM(B69:C69)</f>
        <v>457</v>
      </c>
      <c r="E69" s="1">
        <f t="shared" ref="E69:E81" si="4">C69-B69</f>
        <v>-283</v>
      </c>
      <c r="F69" s="4">
        <f t="shared" ref="F69:F81" si="5">IF(C69=0,"**.*",(B69/C69))</f>
        <v>4.2528735632183912</v>
      </c>
    </row>
    <row r="70" spans="1:6">
      <c r="A70" s="2" t="s">
        <v>96</v>
      </c>
      <c r="B70" s="1">
        <v>340</v>
      </c>
      <c r="C70" s="1">
        <v>342</v>
      </c>
      <c r="D70" s="1">
        <f t="shared" si="3"/>
        <v>682</v>
      </c>
      <c r="E70" s="1">
        <f t="shared" si="4"/>
        <v>2</v>
      </c>
      <c r="F70" s="4">
        <f t="shared" si="5"/>
        <v>0.99415204678362568</v>
      </c>
    </row>
    <row r="71" spans="1:6">
      <c r="A71" s="2" t="s">
        <v>97</v>
      </c>
      <c r="B71" s="1">
        <v>619</v>
      </c>
      <c r="C71" s="1">
        <v>422</v>
      </c>
      <c r="D71" s="1">
        <f t="shared" si="3"/>
        <v>1041</v>
      </c>
      <c r="E71" s="1">
        <f t="shared" si="4"/>
        <v>-197</v>
      </c>
      <c r="F71" s="4">
        <f t="shared" si="5"/>
        <v>1.466824644549763</v>
      </c>
    </row>
    <row r="72" spans="1:6">
      <c r="A72" s="2" t="s">
        <v>98</v>
      </c>
      <c r="B72" s="1">
        <v>108</v>
      </c>
      <c r="C72" s="1">
        <v>92</v>
      </c>
      <c r="D72" s="1">
        <f t="shared" si="3"/>
        <v>200</v>
      </c>
      <c r="E72" s="1">
        <f t="shared" si="4"/>
        <v>-16</v>
      </c>
      <c r="F72" s="4">
        <f t="shared" si="5"/>
        <v>1.173913043478261</v>
      </c>
    </row>
    <row r="73" spans="1:6">
      <c r="A73" s="2" t="s">
        <v>99</v>
      </c>
      <c r="B73" s="1">
        <v>229</v>
      </c>
      <c r="C73" s="1">
        <v>196</v>
      </c>
      <c r="D73" s="1">
        <f t="shared" si="3"/>
        <v>425</v>
      </c>
      <c r="E73" s="1">
        <f t="shared" si="4"/>
        <v>-33</v>
      </c>
      <c r="F73" s="4">
        <f t="shared" si="5"/>
        <v>1.1683673469387754</v>
      </c>
    </row>
    <row r="74" spans="1:6">
      <c r="A74" s="2" t="s">
        <v>100</v>
      </c>
      <c r="B74" s="1">
        <v>619</v>
      </c>
      <c r="C74" s="1">
        <v>365</v>
      </c>
      <c r="D74" s="1">
        <f t="shared" si="3"/>
        <v>984</v>
      </c>
      <c r="E74" s="1">
        <f t="shared" si="4"/>
        <v>-254</v>
      </c>
      <c r="F74" s="4">
        <f t="shared" si="5"/>
        <v>1.6958904109589041</v>
      </c>
    </row>
    <row r="75" spans="1:6">
      <c r="A75" s="2" t="s">
        <v>101</v>
      </c>
      <c r="B75" s="1">
        <v>605</v>
      </c>
      <c r="C75" s="1">
        <v>312</v>
      </c>
      <c r="D75" s="1">
        <f t="shared" si="3"/>
        <v>917</v>
      </c>
      <c r="E75" s="1">
        <f t="shared" si="4"/>
        <v>-293</v>
      </c>
      <c r="F75" s="4">
        <f t="shared" si="5"/>
        <v>1.9391025641025641</v>
      </c>
    </row>
    <row r="76" spans="1:6">
      <c r="A76" s="2" t="s">
        <v>102</v>
      </c>
      <c r="B76" s="1">
        <v>687</v>
      </c>
      <c r="C76" s="1">
        <v>289</v>
      </c>
      <c r="D76" s="1">
        <f t="shared" si="3"/>
        <v>976</v>
      </c>
      <c r="E76" s="1">
        <f t="shared" si="4"/>
        <v>-398</v>
      </c>
      <c r="F76" s="4">
        <f t="shared" si="5"/>
        <v>2.3771626297577853</v>
      </c>
    </row>
    <row r="77" spans="1:6">
      <c r="A77" s="2" t="s">
        <v>103</v>
      </c>
      <c r="B77" s="1">
        <v>404</v>
      </c>
      <c r="C77" s="1">
        <v>206</v>
      </c>
      <c r="D77" s="1">
        <f t="shared" si="3"/>
        <v>610</v>
      </c>
      <c r="E77" s="1">
        <f t="shared" si="4"/>
        <v>-198</v>
      </c>
      <c r="F77" s="4">
        <f t="shared" si="5"/>
        <v>1.9611650485436893</v>
      </c>
    </row>
    <row r="78" spans="1:6">
      <c r="A78" s="2" t="s">
        <v>104</v>
      </c>
      <c r="B78" s="1">
        <v>373</v>
      </c>
      <c r="C78" s="1">
        <v>295</v>
      </c>
      <c r="D78" s="1">
        <f t="shared" si="3"/>
        <v>668</v>
      </c>
      <c r="E78" s="1">
        <f t="shared" si="4"/>
        <v>-78</v>
      </c>
      <c r="F78" s="4">
        <f t="shared" si="5"/>
        <v>1.264406779661017</v>
      </c>
    </row>
    <row r="79" spans="1:6">
      <c r="A79" s="2" t="s">
        <v>105</v>
      </c>
      <c r="B79" s="1">
        <v>252</v>
      </c>
      <c r="C79" s="1">
        <v>136</v>
      </c>
      <c r="D79" s="1">
        <f t="shared" si="3"/>
        <v>388</v>
      </c>
      <c r="E79" s="1">
        <f t="shared" si="4"/>
        <v>-116</v>
      </c>
      <c r="F79" s="4">
        <f t="shared" si="5"/>
        <v>1.8529411764705883</v>
      </c>
    </row>
    <row r="80" spans="1:6">
      <c r="A80" s="2" t="s">
        <v>106</v>
      </c>
      <c r="B80" s="1">
        <v>111</v>
      </c>
      <c r="C80" s="1">
        <v>118</v>
      </c>
      <c r="D80" s="1">
        <f t="shared" si="3"/>
        <v>229</v>
      </c>
      <c r="E80" s="1">
        <f t="shared" si="4"/>
        <v>7</v>
      </c>
      <c r="F80" s="4">
        <f t="shared" si="5"/>
        <v>0.94067796610169496</v>
      </c>
    </row>
    <row r="81" spans="1:6">
      <c r="A81" s="2" t="s">
        <v>13</v>
      </c>
      <c r="B81" s="3">
        <f>SUM(B4:B80)</f>
        <v>41575</v>
      </c>
      <c r="C81" s="3">
        <f>SUM(C4:C80)</f>
        <v>20298</v>
      </c>
      <c r="D81" s="3">
        <f t="shared" si="3"/>
        <v>61873</v>
      </c>
      <c r="E81" s="3">
        <f t="shared" si="4"/>
        <v>-21277</v>
      </c>
      <c r="F81" s="4">
        <f t="shared" si="5"/>
        <v>2.0482313528426448</v>
      </c>
    </row>
  </sheetData>
  <mergeCells count="1">
    <mergeCell ref="A1:F2"/>
  </mergeCells>
  <pageMargins left="0.7" right="0.7" top="0.75" bottom="0.75" header="0.3" footer="0.3"/>
  <pageSetup orientation="portrait" horizontalDpi="1200" verticalDpi="1200" r:id="rId1"/>
  <headerFooter>
    <oddFooter>&amp;LOMAP/ORS&amp;C&amp;P of &amp;N&amp;R10/28/2016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F10"/>
  <sheetViews>
    <sheetView workbookViewId="0">
      <selection activeCell="J14" sqref="J14"/>
    </sheetView>
  </sheetViews>
  <sheetFormatPr defaultRowHeight="15"/>
  <cols>
    <col min="1" max="1" width="15.85546875" bestFit="1" customWidth="1"/>
    <col min="2" max="2" width="15.5703125" bestFit="1" customWidth="1"/>
    <col min="3" max="3" width="11.28515625" bestFit="1" customWidth="1"/>
    <col min="4" max="4" width="12.140625" bestFit="1" customWidth="1"/>
    <col min="5" max="5" width="10.42578125" bestFit="1" customWidth="1"/>
    <col min="6" max="6" width="13.28515625" bestFit="1" customWidth="1"/>
  </cols>
  <sheetData>
    <row r="1" spans="1:6">
      <c r="A1" s="11" t="s">
        <v>133</v>
      </c>
      <c r="B1" s="11"/>
      <c r="C1" s="11"/>
      <c r="D1" s="11"/>
      <c r="E1" s="11"/>
      <c r="F1" s="11"/>
    </row>
    <row r="2" spans="1:6">
      <c r="A2" s="12"/>
      <c r="B2" s="12"/>
      <c r="C2" s="12"/>
      <c r="D2" s="12"/>
      <c r="E2" s="12"/>
      <c r="F2" s="12"/>
    </row>
    <row r="3" spans="1:6">
      <c r="A3" s="2" t="s">
        <v>107</v>
      </c>
      <c r="B3" s="5" t="s">
        <v>16</v>
      </c>
      <c r="C3" s="5" t="s">
        <v>17</v>
      </c>
      <c r="D3" s="5" t="s">
        <v>20</v>
      </c>
      <c r="E3" s="5" t="s">
        <v>14</v>
      </c>
      <c r="F3" s="5" t="s">
        <v>15</v>
      </c>
    </row>
    <row r="4" spans="1:6">
      <c r="A4" s="2" t="s">
        <v>108</v>
      </c>
      <c r="B4" s="6">
        <v>95</v>
      </c>
      <c r="C4" s="6">
        <v>57</v>
      </c>
      <c r="D4" s="6">
        <f>SUM(B4:C4)</f>
        <v>152</v>
      </c>
      <c r="E4" s="6">
        <f>C4-B4</f>
        <v>-38</v>
      </c>
      <c r="F4" s="7">
        <f>B4/C4</f>
        <v>1.6666666666666667</v>
      </c>
    </row>
    <row r="5" spans="1:6">
      <c r="A5" s="2" t="s">
        <v>109</v>
      </c>
      <c r="B5" s="6">
        <v>1253</v>
      </c>
      <c r="C5" s="6">
        <v>1040</v>
      </c>
      <c r="D5" s="6">
        <f t="shared" ref="D5:D10" si="0">SUM(B5:C5)</f>
        <v>2293</v>
      </c>
      <c r="E5" s="6">
        <f t="shared" ref="E5:E10" si="1">C5-B5</f>
        <v>-213</v>
      </c>
      <c r="F5" s="7">
        <f t="shared" ref="F5:F10" si="2">B5/C5</f>
        <v>1.2048076923076922</v>
      </c>
    </row>
    <row r="6" spans="1:6">
      <c r="A6" s="2" t="s">
        <v>110</v>
      </c>
      <c r="B6" s="6">
        <v>20802</v>
      </c>
      <c r="C6" s="6">
        <v>8478</v>
      </c>
      <c r="D6" s="6">
        <f t="shared" si="0"/>
        <v>29280</v>
      </c>
      <c r="E6" s="6">
        <f t="shared" si="1"/>
        <v>-12324</v>
      </c>
      <c r="F6" s="7">
        <f t="shared" si="2"/>
        <v>2.4536447275300777</v>
      </c>
    </row>
    <row r="7" spans="1:6">
      <c r="A7" s="2" t="s">
        <v>132</v>
      </c>
      <c r="B7" s="6">
        <v>14653</v>
      </c>
      <c r="C7" s="6">
        <v>7217</v>
      </c>
      <c r="D7" s="6">
        <v>22465</v>
      </c>
      <c r="E7" s="6">
        <v>-8745</v>
      </c>
      <c r="F7" s="7">
        <f t="shared" si="2"/>
        <v>2.0303450187058334</v>
      </c>
    </row>
    <row r="8" spans="1:6">
      <c r="A8" s="2" t="s">
        <v>111</v>
      </c>
      <c r="B8" s="6">
        <v>549</v>
      </c>
      <c r="C8" s="6">
        <v>357</v>
      </c>
      <c r="D8" s="6">
        <f t="shared" si="0"/>
        <v>906</v>
      </c>
      <c r="E8" s="6">
        <f t="shared" si="1"/>
        <v>-192</v>
      </c>
      <c r="F8" s="7">
        <f t="shared" si="2"/>
        <v>1.5378151260504203</v>
      </c>
    </row>
    <row r="9" spans="1:6">
      <c r="A9" s="2" t="s">
        <v>112</v>
      </c>
      <c r="B9" s="6">
        <v>4223</v>
      </c>
      <c r="C9" s="6">
        <v>3149</v>
      </c>
      <c r="D9" s="6">
        <f t="shared" si="0"/>
        <v>7372</v>
      </c>
      <c r="E9" s="6">
        <f t="shared" si="1"/>
        <v>-1074</v>
      </c>
      <c r="F9" s="7">
        <f t="shared" si="2"/>
        <v>1.3410606541759289</v>
      </c>
    </row>
    <row r="10" spans="1:6">
      <c r="A10" s="2" t="s">
        <v>13</v>
      </c>
      <c r="B10" s="5">
        <f>SUM(B4:B9)</f>
        <v>41575</v>
      </c>
      <c r="C10" s="5">
        <f>SUM(C4:C9)</f>
        <v>20298</v>
      </c>
      <c r="D10" s="5">
        <f t="shared" si="0"/>
        <v>61873</v>
      </c>
      <c r="E10" s="5">
        <f t="shared" si="1"/>
        <v>-21277</v>
      </c>
      <c r="F10" s="7">
        <f t="shared" si="2"/>
        <v>2.0482313528426448</v>
      </c>
    </row>
  </sheetData>
  <mergeCells count="1">
    <mergeCell ref="A1:F2"/>
  </mergeCells>
  <pageMargins left="0.7" right="0.7" top="0.75" bottom="0.75" header="0.3" footer="0.3"/>
  <pageSetup orientation="portrait" horizontalDpi="1200" verticalDpi="1200" r:id="rId1"/>
  <headerFooter>
    <oddFooter>&amp;LOMAP/ORS&amp;C&amp;P of &amp;N&amp;R10/28/2016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F6"/>
  <sheetViews>
    <sheetView workbookViewId="0">
      <selection activeCell="H14" sqref="H14"/>
    </sheetView>
  </sheetViews>
  <sheetFormatPr defaultRowHeight="15"/>
  <cols>
    <col min="1" max="1" width="8" bestFit="1" customWidth="1"/>
    <col min="2" max="2" width="15.5703125" bestFit="1" customWidth="1"/>
    <col min="3" max="3" width="11.28515625" bestFit="1" customWidth="1"/>
    <col min="4" max="4" width="12.140625" bestFit="1" customWidth="1"/>
    <col min="5" max="5" width="10.42578125" bestFit="1" customWidth="1"/>
    <col min="6" max="6" width="13.28515625" bestFit="1" customWidth="1"/>
  </cols>
  <sheetData>
    <row r="1" spans="1:6">
      <c r="A1" s="11" t="s">
        <v>133</v>
      </c>
      <c r="B1" s="11"/>
      <c r="C1" s="11"/>
      <c r="D1" s="11"/>
      <c r="E1" s="11"/>
      <c r="F1" s="11"/>
    </row>
    <row r="2" spans="1:6">
      <c r="A2" s="12"/>
      <c r="B2" s="12"/>
      <c r="C2" s="12"/>
      <c r="D2" s="12"/>
      <c r="E2" s="12"/>
      <c r="F2" s="12"/>
    </row>
    <row r="3" spans="1:6">
      <c r="A3" s="2" t="s">
        <v>113</v>
      </c>
      <c r="B3" s="5" t="s">
        <v>16</v>
      </c>
      <c r="C3" s="5" t="s">
        <v>17</v>
      </c>
      <c r="D3" s="5" t="s">
        <v>20</v>
      </c>
      <c r="E3" s="5" t="s">
        <v>14</v>
      </c>
      <c r="F3" s="5" t="s">
        <v>15</v>
      </c>
    </row>
    <row r="4" spans="1:6">
      <c r="A4" s="2" t="s">
        <v>114</v>
      </c>
      <c r="B4" s="6">
        <v>5957</v>
      </c>
      <c r="C4" s="6">
        <v>4500</v>
      </c>
      <c r="D4" s="6">
        <f>SUM(B4:C4)</f>
        <v>10457</v>
      </c>
      <c r="E4" s="6">
        <f>C4-B4</f>
        <v>-1457</v>
      </c>
      <c r="F4" s="7">
        <f>B4/C4</f>
        <v>1.3237777777777777</v>
      </c>
    </row>
    <row r="5" spans="1:6">
      <c r="A5" s="2" t="s">
        <v>115</v>
      </c>
      <c r="B5" s="6">
        <v>35618</v>
      </c>
      <c r="C5" s="6">
        <v>15798</v>
      </c>
      <c r="D5" s="6">
        <f t="shared" ref="D5:D6" si="0">SUM(B5:C5)</f>
        <v>51416</v>
      </c>
      <c r="E5" s="6">
        <f t="shared" ref="E5:E6" si="1">C5-B5</f>
        <v>-19820</v>
      </c>
      <c r="F5" s="7">
        <f t="shared" ref="F5:F6" si="2">B5/C5</f>
        <v>2.2545891885048741</v>
      </c>
    </row>
    <row r="6" spans="1:6">
      <c r="A6" s="2" t="s">
        <v>13</v>
      </c>
      <c r="B6" s="5">
        <f>SUM(B4:B5)</f>
        <v>41575</v>
      </c>
      <c r="C6" s="5">
        <f>SUM(C4:C5)</f>
        <v>20298</v>
      </c>
      <c r="D6" s="5">
        <f t="shared" si="0"/>
        <v>61873</v>
      </c>
      <c r="E6" s="5">
        <f t="shared" si="1"/>
        <v>-21277</v>
      </c>
      <c r="F6" s="7">
        <f t="shared" si="2"/>
        <v>2.0482313528426448</v>
      </c>
    </row>
  </sheetData>
  <mergeCells count="1">
    <mergeCell ref="A1:F2"/>
  </mergeCells>
  <pageMargins left="0.7" right="0.7" top="0.75" bottom="0.75" header="0.3" footer="0.3"/>
  <pageSetup orientation="portrait" horizontalDpi="1200" verticalDpi="1200" r:id="rId1"/>
  <headerFooter>
    <oddFooter>&amp;LOMAP/ORS&amp;C&amp;P of &amp;N&amp;R10/28/2016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F10"/>
  <sheetViews>
    <sheetView tabSelected="1" workbookViewId="0">
      <selection activeCell="J12" sqref="J12"/>
    </sheetView>
  </sheetViews>
  <sheetFormatPr defaultRowHeight="15"/>
  <cols>
    <col min="1" max="1" width="6.5703125" bestFit="1" customWidth="1"/>
    <col min="2" max="2" width="15.5703125" bestFit="1" customWidth="1"/>
    <col min="3" max="3" width="11.28515625" bestFit="1" customWidth="1"/>
    <col min="4" max="4" width="12.140625" bestFit="1" customWidth="1"/>
    <col min="5" max="5" width="10.42578125" bestFit="1" customWidth="1"/>
    <col min="6" max="6" width="13.28515625" bestFit="1" customWidth="1"/>
  </cols>
  <sheetData>
    <row r="1" spans="1:6">
      <c r="A1" s="11" t="s">
        <v>133</v>
      </c>
      <c r="B1" s="11"/>
      <c r="C1" s="11"/>
      <c r="D1" s="11"/>
      <c r="E1" s="11"/>
      <c r="F1" s="11"/>
    </row>
    <row r="2" spans="1:6">
      <c r="A2" s="11"/>
      <c r="B2" s="11"/>
      <c r="C2" s="11"/>
      <c r="D2" s="11"/>
      <c r="E2" s="11"/>
      <c r="F2" s="11"/>
    </row>
    <row r="3" spans="1:6">
      <c r="A3" s="2" t="s">
        <v>116</v>
      </c>
      <c r="B3" s="5" t="s">
        <v>16</v>
      </c>
      <c r="C3" s="5" t="s">
        <v>17</v>
      </c>
      <c r="D3" s="5" t="s">
        <v>20</v>
      </c>
      <c r="E3" s="5" t="s">
        <v>14</v>
      </c>
      <c r="F3" s="5" t="s">
        <v>15</v>
      </c>
    </row>
    <row r="4" spans="1:6">
      <c r="A4" s="2" t="s">
        <v>117</v>
      </c>
      <c r="B4" s="6">
        <v>1</v>
      </c>
      <c r="C4" s="6">
        <v>0</v>
      </c>
      <c r="D4" s="6">
        <f>SUM(B4:C4)</f>
        <v>1</v>
      </c>
      <c r="E4" s="6">
        <f>C4-B4</f>
        <v>-1</v>
      </c>
      <c r="F4" s="7" t="str">
        <f>IF(C4=0,"**.*",(B4/C4))</f>
        <v>**.*</v>
      </c>
    </row>
    <row r="5" spans="1:6">
      <c r="A5" s="2" t="s">
        <v>118</v>
      </c>
      <c r="B5" s="6">
        <v>2337</v>
      </c>
      <c r="C5" s="6">
        <v>1436</v>
      </c>
      <c r="D5" s="6">
        <f t="shared" ref="D5:D10" si="0">SUM(B5:C5)</f>
        <v>3773</v>
      </c>
      <c r="E5" s="6">
        <f t="shared" ref="E5:E10" si="1">C5-B5</f>
        <v>-901</v>
      </c>
      <c r="F5" s="7">
        <f t="shared" ref="F5:F10" si="2">IF(C5=0,"**.*",(B5/C5))</f>
        <v>1.6274373259052926</v>
      </c>
    </row>
    <row r="6" spans="1:6">
      <c r="A6" s="2" t="s">
        <v>119</v>
      </c>
      <c r="B6" s="6">
        <v>10816</v>
      </c>
      <c r="C6" s="6">
        <v>6254</v>
      </c>
      <c r="D6" s="6">
        <f t="shared" si="0"/>
        <v>17070</v>
      </c>
      <c r="E6" s="6">
        <f t="shared" si="1"/>
        <v>-4562</v>
      </c>
      <c r="F6" s="7">
        <f t="shared" si="2"/>
        <v>1.7294531499840102</v>
      </c>
    </row>
    <row r="7" spans="1:6">
      <c r="A7" s="2" t="s">
        <v>120</v>
      </c>
      <c r="B7" s="6">
        <v>16533</v>
      </c>
      <c r="C7" s="6">
        <v>7414</v>
      </c>
      <c r="D7" s="6">
        <f t="shared" si="0"/>
        <v>23947</v>
      </c>
      <c r="E7" s="6">
        <f t="shared" si="1"/>
        <v>-9119</v>
      </c>
      <c r="F7" s="7">
        <f t="shared" si="2"/>
        <v>2.2299703264094957</v>
      </c>
    </row>
    <row r="8" spans="1:6">
      <c r="A8" s="2" t="s">
        <v>121</v>
      </c>
      <c r="B8" s="6">
        <v>10949</v>
      </c>
      <c r="C8" s="6">
        <v>4602</v>
      </c>
      <c r="D8" s="6">
        <f t="shared" si="0"/>
        <v>15551</v>
      </c>
      <c r="E8" s="6">
        <f t="shared" si="1"/>
        <v>-6347</v>
      </c>
      <c r="F8" s="7">
        <f t="shared" si="2"/>
        <v>2.3791829639287267</v>
      </c>
    </row>
    <row r="9" spans="1:6">
      <c r="A9" s="2" t="s">
        <v>122</v>
      </c>
      <c r="B9" s="6">
        <v>939</v>
      </c>
      <c r="C9" s="6">
        <v>592</v>
      </c>
      <c r="D9" s="6">
        <f t="shared" si="0"/>
        <v>1531</v>
      </c>
      <c r="E9" s="6">
        <f t="shared" si="1"/>
        <v>-347</v>
      </c>
      <c r="F9" s="7">
        <f t="shared" si="2"/>
        <v>1.5861486486486487</v>
      </c>
    </row>
    <row r="10" spans="1:6">
      <c r="A10" s="2" t="s">
        <v>13</v>
      </c>
      <c r="B10" s="5">
        <f>SUM(B4:B9)</f>
        <v>41575</v>
      </c>
      <c r="C10" s="5">
        <f>SUM(C4:C9)</f>
        <v>20298</v>
      </c>
      <c r="D10" s="5">
        <f t="shared" si="0"/>
        <v>61873</v>
      </c>
      <c r="E10" s="5">
        <f t="shared" si="1"/>
        <v>-21277</v>
      </c>
      <c r="F10" s="7">
        <f t="shared" si="2"/>
        <v>2.0482313528426448</v>
      </c>
    </row>
  </sheetData>
  <mergeCells count="1">
    <mergeCell ref="A1:F2"/>
  </mergeCells>
  <pageMargins left="0.7" right="0.7" top="0.75" bottom="0.75" header="0.3" footer="0.3"/>
  <pageSetup orientation="portrait" r:id="rId1"/>
  <headerFooter>
    <oddFooter>&amp;LOMAP/ORS&amp;C&amp;P of &amp;N&amp;R10/28/2016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Total</vt:lpstr>
      <vt:lpstr>Boro</vt:lpstr>
      <vt:lpstr>PCT</vt:lpstr>
      <vt:lpstr>Race</vt:lpstr>
      <vt:lpstr>Sex</vt:lpstr>
      <vt:lpstr>Age</vt:lpstr>
      <vt:lpstr>crime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CAPPS-02</dc:creator>
  <cp:lastModifiedBy>CAPPS</cp:lastModifiedBy>
  <cp:lastPrinted>2016-10-28T16:29:37Z</cp:lastPrinted>
  <dcterms:created xsi:type="dcterms:W3CDTF">2016-07-26T12:51:36Z</dcterms:created>
  <dcterms:modified xsi:type="dcterms:W3CDTF">2016-10-28T16:29:39Z</dcterms:modified>
</cp:coreProperties>
</file>