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2Q 2025\Final Reports to Post 2nd Qtr 2025\04.DAT Arrests\"/>
    </mc:Choice>
  </mc:AlternateContent>
  <xr:revisionPtr revIDLastSave="0" documentId="13_ncr:1_{74777FC0-6062-4934-AFEF-A2454E293AE8}" xr6:coauthVersionLast="47" xr6:coauthVersionMax="47" xr10:uidLastSave="{00000000-0000-0000-0000-000000000000}"/>
  <bookViews>
    <workbookView xWindow="28680" yWindow="-120" windowWidth="29040" windowHeight="16440" activeTab="4" xr2:uid="{00000000-000D-0000-FFFF-FFFF00000000}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D7" i="5"/>
  <c r="D8" i="5"/>
  <c r="D9" i="5"/>
  <c r="D10" i="5"/>
  <c r="C7" i="6"/>
  <c r="B7" i="6"/>
  <c r="D77" i="4"/>
  <c r="E77" i="4"/>
  <c r="F77" i="4"/>
  <c r="E18" i="2"/>
  <c r="F18" i="2"/>
  <c r="G18" i="2"/>
  <c r="E17" i="2"/>
  <c r="F17" i="2"/>
  <c r="G17" i="2"/>
  <c r="D6" i="6"/>
  <c r="E6" i="6"/>
  <c r="E13" i="2"/>
  <c r="F13" i="2"/>
  <c r="G13" i="2"/>
  <c r="E14" i="2"/>
  <c r="F14" i="2"/>
  <c r="G14" i="2"/>
  <c r="E15" i="2"/>
  <c r="F15" i="2"/>
  <c r="G15" i="2"/>
  <c r="E16" i="2"/>
  <c r="F16" i="2"/>
  <c r="G16" i="2"/>
  <c r="E19" i="2"/>
  <c r="F19" i="2"/>
  <c r="G19" i="2"/>
  <c r="D9" i="3" l="1"/>
  <c r="D8" i="3"/>
  <c r="D7" i="3"/>
  <c r="D6" i="3"/>
  <c r="D5" i="3"/>
  <c r="D4" i="3"/>
  <c r="E20" i="2"/>
  <c r="E5" i="2"/>
  <c r="E6" i="2"/>
  <c r="E7" i="2"/>
  <c r="E8" i="2"/>
  <c r="E9" i="2"/>
  <c r="E10" i="2"/>
  <c r="E11" i="2"/>
  <c r="E12" i="2"/>
  <c r="E4" i="2"/>
  <c r="F12" i="2"/>
  <c r="G12" i="2"/>
  <c r="F11" i="2" l="1"/>
  <c r="G11" i="2"/>
  <c r="F10" i="2" l="1"/>
  <c r="G10" i="2"/>
  <c r="F9" i="2" l="1"/>
  <c r="G9" i="2"/>
  <c r="G4" i="2" l="1"/>
  <c r="E10" i="5" l="1"/>
  <c r="F10" i="5"/>
  <c r="A1" i="7" l="1"/>
  <c r="A1" i="6"/>
  <c r="A1" i="5"/>
  <c r="A1" i="4"/>
  <c r="A1" i="3"/>
  <c r="G20" i="2" l="1"/>
  <c r="F20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D5" i="6"/>
  <c r="D7" i="6"/>
  <c r="D4" i="6"/>
  <c r="D5" i="5"/>
  <c r="D6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8" i="4"/>
  <c r="D79" i="4"/>
  <c r="D80" i="4"/>
  <c r="D81" i="4"/>
  <c r="D82" i="4"/>
  <c r="D4" i="4"/>
  <c r="G6" i="2"/>
  <c r="G7" i="2"/>
  <c r="G8" i="2"/>
  <c r="G5" i="2"/>
  <c r="F5" i="6"/>
  <c r="F7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8" i="4"/>
  <c r="F79" i="4"/>
  <c r="F80" i="4"/>
  <c r="F81" i="4"/>
  <c r="F82" i="4"/>
  <c r="F4" i="4"/>
  <c r="F5" i="3"/>
  <c r="F6" i="3"/>
  <c r="F7" i="3"/>
  <c r="F8" i="3"/>
  <c r="F9" i="3"/>
  <c r="F4" i="3"/>
  <c r="F10" i="7" l="1"/>
  <c r="E10" i="7"/>
  <c r="D10" i="7"/>
  <c r="E5" i="6"/>
  <c r="E7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8" i="4"/>
  <c r="E79" i="4"/>
  <c r="E80" i="4"/>
  <c r="E81" i="4"/>
  <c r="E82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<sst xmlns="http://schemas.openxmlformats.org/spreadsheetml/2006/main" count="99" uniqueCount="73">
  <si>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</si>
  <si>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</si>
  <si>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</si>
  <si>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</si>
  <si>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</si>
  <si>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</si>
  <si>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</si>
  <si>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</si>
  <si>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</si>
  <si>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</si>
  <si>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</si>
  <si>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</si>
  <si>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</si>
  <si>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</si>
  <si>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</si>
  <si>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</si>
  <si>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</si>
  <si>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</si>
  <si>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</si>
  <si>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</si>
  <si>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</si>
  <si>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</si>
  <si>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</si>
  <si>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</si>
  <si>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</si>
  <si>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</si>
  <si>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</si>
  <si>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</si>
  <si>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</si>
  <si>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</si>
  <si>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</si>
  <si>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</si>
  <si>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</si>
  <si>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</si>
  <si>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</si>
  <si>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</si>
  <si>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</si>
  <si>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</si>
  <si>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</si>
  <si>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</si>
  <si>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</si>
  <si>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</si>
  <si>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</si>
  <si>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</si>
  <si>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</si>
  <si>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</si>
  <si>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</si>
  <si>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PL 1211100</t>
  </si>
  <si>
    <t>Grand Total</t>
  </si>
  <si>
    <t>PL 2601001</t>
  </si>
  <si>
    <t>ACT IN MANNER INJUR CHILD &lt; 17</t>
  </si>
  <si>
    <t>PETIT LARCENY</t>
  </si>
  <si>
    <t>CRIM POSS CONTRL SUBST-7TH</t>
  </si>
  <si>
    <t>MENACING-2ND:WEAPON</t>
  </si>
  <si>
    <t>CRIM OBSTRUCTION BREATHING</t>
  </si>
  <si>
    <t>ASLT 3-W/INT CAUSE PHYS INJURY</t>
  </si>
  <si>
    <t>AGGRAVATED UNLIC OPER MV-3RD</t>
  </si>
  <si>
    <t>PL 1651503</t>
  </si>
  <si>
    <t>INTENT/FRAUD OBT TRANS W/O PAY</t>
  </si>
  <si>
    <t>VTL05110MU</t>
  </si>
  <si>
    <t>AGGRAVATED UNLIC OPER/MV-2ND</t>
  </si>
  <si>
    <t>VTL051101A</t>
  </si>
  <si>
    <t>AGGRAVATED UNLIC OPER VEH-3RD</t>
  </si>
  <si>
    <t>PL 2650101</t>
  </si>
  <si>
    <t>CRIM POSS WEAP-4TH:FIREARM/WEP</t>
  </si>
  <si>
    <t>Unk</t>
  </si>
  <si>
    <t>PL 1950500</t>
  </si>
  <si>
    <t>OBSTRUCT GOVERNMENTL ADMIN-2ND</t>
  </si>
  <si>
    <t>PL 2053000</t>
  </si>
  <si>
    <t>RESISTING ARREST</t>
  </si>
  <si>
    <t>LOC00000V0</t>
  </si>
  <si>
    <t>VIOL OF LOC LAW VIOL</t>
  </si>
  <si>
    <t>Non DAT and DAT Arrest Analysis 2Q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</si>
</sst>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zoomScaleNormal="100" workbookViewId="0">
      <selection activeCell="C32" sqref="C32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3" t="s">
        <v>72</v>
      </c>
      <c r="B1" s="13"/>
      <c r="C1" s="13"/>
      <c r="D1" s="13"/>
      <c r="E1" s="13"/>
      <c r="F1" s="13"/>
      <c r="G1" s="13"/>
      <c r="H1" s="1"/>
    </row>
    <row r="2" spans="1:14" x14ac:dyDescent="0.25">
      <c r="A2" s="13"/>
      <c r="B2" s="13"/>
      <c r="C2" s="13"/>
      <c r="D2" s="13"/>
      <c r="E2" s="13"/>
      <c r="F2" s="13"/>
      <c r="G2" s="13"/>
      <c r="H2" s="1"/>
    </row>
    <row r="3" spans="1:14" x14ac:dyDescent="0.25">
      <c r="A3" s="3" t="s">
        <v>36</v>
      </c>
      <c r="B3" s="3" t="s">
        <v>37</v>
      </c>
      <c r="C3" s="6" t="s">
        <v>2</v>
      </c>
      <c r="D3" s="6" t="s">
        <v>1</v>
      </c>
      <c r="E3" s="6" t="s">
        <v>23</v>
      </c>
      <c r="F3" s="6" t="s">
        <v>21</v>
      </c>
      <c r="G3" s="6" t="s">
        <v>22</v>
      </c>
    </row>
    <row r="4" spans="1:14" x14ac:dyDescent="0.25">
      <c r="A4" s="3" t="s">
        <v>39</v>
      </c>
      <c r="B4" s="3" t="s">
        <v>55</v>
      </c>
      <c r="C4" s="7">
        <v>6525</v>
      </c>
      <c r="D4" s="7">
        <v>1030</v>
      </c>
      <c r="E4" s="7">
        <f>SUM(C4:D4)</f>
        <v>7555</v>
      </c>
      <c r="F4" s="7">
        <f>D4-C4</f>
        <v>-5495</v>
      </c>
      <c r="G4" s="8">
        <f>IF(D4=0,"**.*",(C4/D4))</f>
        <v>6.3349514563106792</v>
      </c>
    </row>
    <row r="5" spans="1:14" x14ac:dyDescent="0.25">
      <c r="A5" s="3" t="s">
        <v>38</v>
      </c>
      <c r="B5" s="3" t="s">
        <v>51</v>
      </c>
      <c r="C5" s="7">
        <v>5288</v>
      </c>
      <c r="D5" s="7">
        <v>1705</v>
      </c>
      <c r="E5" s="7">
        <f t="shared" ref="E5:E20" si="0">SUM(C5:D5)</f>
        <v>6993</v>
      </c>
      <c r="F5" s="7">
        <f t="shared" ref="F5:F20" si="1">D5-C5</f>
        <v>-3583</v>
      </c>
      <c r="G5" s="8">
        <f>IF(D5=0,"**.*",(C5/D5))</f>
        <v>3.1014662756598241</v>
      </c>
    </row>
    <row r="6" spans="1:14" x14ac:dyDescent="0.25">
      <c r="A6" s="3" t="s">
        <v>57</v>
      </c>
      <c r="B6" s="3" t="s">
        <v>58</v>
      </c>
      <c r="C6" s="7">
        <v>2656</v>
      </c>
      <c r="D6" s="7">
        <v>1182</v>
      </c>
      <c r="E6" s="7">
        <f t="shared" si="0"/>
        <v>3838</v>
      </c>
      <c r="F6" s="7">
        <f t="shared" si="1"/>
        <v>-1474</v>
      </c>
      <c r="G6" s="8">
        <f t="shared" ref="G6:G20" si="2">IF(D6=0,"**.*",(C6/D6))</f>
        <v>2.2470389170896783</v>
      </c>
    </row>
    <row r="7" spans="1:14" x14ac:dyDescent="0.25">
      <c r="A7" s="3" t="s">
        <v>40</v>
      </c>
      <c r="B7" s="3" t="s">
        <v>52</v>
      </c>
      <c r="C7" s="7">
        <v>2044</v>
      </c>
      <c r="D7" s="7">
        <v>752</v>
      </c>
      <c r="E7" s="7">
        <f t="shared" si="0"/>
        <v>2796</v>
      </c>
      <c r="F7" s="7">
        <f t="shared" si="1"/>
        <v>-1292</v>
      </c>
      <c r="G7" s="8">
        <f t="shared" si="2"/>
        <v>2.7180851063829787</v>
      </c>
    </row>
    <row r="8" spans="1:14" x14ac:dyDescent="0.25">
      <c r="A8" s="3" t="s">
        <v>44</v>
      </c>
      <c r="B8" s="3" t="s">
        <v>56</v>
      </c>
      <c r="C8" s="7">
        <v>592</v>
      </c>
      <c r="D8" s="7">
        <v>1818</v>
      </c>
      <c r="E8" s="7">
        <f t="shared" si="0"/>
        <v>2410</v>
      </c>
      <c r="F8" s="7">
        <f t="shared" si="1"/>
        <v>1226</v>
      </c>
      <c r="G8" s="8">
        <f t="shared" si="2"/>
        <v>0.32563256325632561</v>
      </c>
    </row>
    <row r="9" spans="1:14" x14ac:dyDescent="0.25">
      <c r="A9" s="3" t="s">
        <v>43</v>
      </c>
      <c r="B9" s="3" t="s">
        <v>53</v>
      </c>
      <c r="C9" s="7">
        <v>1458</v>
      </c>
      <c r="D9" s="7">
        <v>7</v>
      </c>
      <c r="E9" s="7">
        <f t="shared" si="0"/>
        <v>1465</v>
      </c>
      <c r="F9" s="7">
        <f t="shared" ref="F9" si="3">D9-C9</f>
        <v>-1451</v>
      </c>
      <c r="G9" s="8">
        <f t="shared" ref="G9" si="4">IF(D9=0,"**.*",(C9/D9))</f>
        <v>208.28571428571428</v>
      </c>
      <c r="N9" s="12"/>
    </row>
    <row r="10" spans="1:14" x14ac:dyDescent="0.25">
      <c r="A10" s="3" t="s">
        <v>49</v>
      </c>
      <c r="B10" s="3" t="s">
        <v>50</v>
      </c>
      <c r="C10" s="7">
        <v>1168</v>
      </c>
      <c r="D10" s="7">
        <v>14</v>
      </c>
      <c r="E10" s="7">
        <f t="shared" si="0"/>
        <v>1182</v>
      </c>
      <c r="F10" s="7">
        <f t="shared" ref="F10" si="5">D10-C10</f>
        <v>-1154</v>
      </c>
      <c r="G10" s="8">
        <f t="shared" ref="G10" si="6">IF(D10=0,"**.*",(C10/D10))</f>
        <v>83.428571428571431</v>
      </c>
      <c r="N10" s="12"/>
    </row>
    <row r="11" spans="1:14" x14ac:dyDescent="0.25">
      <c r="A11" s="3" t="s">
        <v>41</v>
      </c>
      <c r="B11" s="3" t="s">
        <v>42</v>
      </c>
      <c r="C11" s="7">
        <v>824</v>
      </c>
      <c r="D11" s="7">
        <v>125</v>
      </c>
      <c r="E11" s="7">
        <f t="shared" si="0"/>
        <v>949</v>
      </c>
      <c r="F11" s="7">
        <f t="shared" ref="F11" si="7">D11-C11</f>
        <v>-699</v>
      </c>
      <c r="G11" s="8">
        <f t="shared" ref="G11" si="8">IF(D11=0,"**.*",(C11/D11))</f>
        <v>6.5919999999999996</v>
      </c>
      <c r="N11" s="12"/>
    </row>
    <row r="12" spans="1:14" x14ac:dyDescent="0.25">
      <c r="A12" s="3" t="s">
        <v>68</v>
      </c>
      <c r="B12" s="3" t="s">
        <v>69</v>
      </c>
      <c r="C12" s="7">
        <v>834</v>
      </c>
      <c r="D12" s="7">
        <v>94</v>
      </c>
      <c r="E12" s="7">
        <f t="shared" si="0"/>
        <v>928</v>
      </c>
      <c r="F12" s="7">
        <f t="shared" ref="F12" si="9">D12-C12</f>
        <v>-740</v>
      </c>
      <c r="G12" s="8">
        <f t="shared" ref="G12" si="10">IF(D12=0,"**.*",(C12/D12))</f>
        <v>8.8723404255319149</v>
      </c>
      <c r="N12" s="12"/>
    </row>
    <row r="13" spans="1:14" x14ac:dyDescent="0.25">
      <c r="A13" s="3" t="s">
        <v>47</v>
      </c>
      <c r="B13" s="3" t="s">
        <v>54</v>
      </c>
      <c r="C13" s="7">
        <v>770</v>
      </c>
      <c r="D13" s="7">
        <v>9</v>
      </c>
      <c r="E13" s="7">
        <f t="shared" ref="E13:E19" si="11">SUM(C13:D13)</f>
        <v>779</v>
      </c>
      <c r="F13" s="7">
        <f t="shared" ref="F13:F19" si="12">D13-C13</f>
        <v>-761</v>
      </c>
      <c r="G13" s="8">
        <f t="shared" ref="G13:G19" si="13">IF(D13=0,"**.*",(C13/D13))</f>
        <v>85.555555555555557</v>
      </c>
      <c r="N13" s="12"/>
    </row>
    <row r="14" spans="1:14" x14ac:dyDescent="0.25">
      <c r="A14" s="3" t="s">
        <v>70</v>
      </c>
      <c r="B14" s="3" t="s">
        <v>71</v>
      </c>
      <c r="C14" s="7">
        <v>769</v>
      </c>
      <c r="D14" s="7">
        <v>9</v>
      </c>
      <c r="E14" s="7">
        <f t="shared" si="11"/>
        <v>778</v>
      </c>
      <c r="F14" s="7">
        <f t="shared" si="12"/>
        <v>-760</v>
      </c>
      <c r="G14" s="8">
        <f t="shared" si="13"/>
        <v>85.444444444444443</v>
      </c>
      <c r="N14" s="12"/>
    </row>
    <row r="15" spans="1:14" x14ac:dyDescent="0.25">
      <c r="A15" s="3" t="s">
        <v>59</v>
      </c>
      <c r="B15" s="3" t="s">
        <v>60</v>
      </c>
      <c r="C15" s="7">
        <v>242</v>
      </c>
      <c r="D15" s="7">
        <v>527</v>
      </c>
      <c r="E15" s="7">
        <f t="shared" si="11"/>
        <v>769</v>
      </c>
      <c r="F15" s="7">
        <f t="shared" si="12"/>
        <v>285</v>
      </c>
      <c r="G15" s="8">
        <f t="shared" si="13"/>
        <v>0.45920303605313095</v>
      </c>
      <c r="N15" s="12"/>
    </row>
    <row r="16" spans="1:14" x14ac:dyDescent="0.25">
      <c r="A16" s="3" t="s">
        <v>63</v>
      </c>
      <c r="B16" s="3" t="s">
        <v>64</v>
      </c>
      <c r="C16" s="7">
        <v>370</v>
      </c>
      <c r="D16" s="7">
        <v>360</v>
      </c>
      <c r="E16" s="7">
        <f t="shared" si="11"/>
        <v>730</v>
      </c>
      <c r="F16" s="7">
        <f t="shared" si="12"/>
        <v>-10</v>
      </c>
      <c r="G16" s="8">
        <f t="shared" si="13"/>
        <v>1.0277777777777777</v>
      </c>
      <c r="N16" s="12"/>
    </row>
    <row r="17" spans="1:14" x14ac:dyDescent="0.25">
      <c r="A17" s="3" t="s">
        <v>66</v>
      </c>
      <c r="B17" s="3" t="s">
        <v>67</v>
      </c>
      <c r="C17" s="7">
        <v>518</v>
      </c>
      <c r="D17" s="7">
        <v>124</v>
      </c>
      <c r="E17" s="7">
        <f t="shared" ref="E17" si="14">SUM(C17:D17)</f>
        <v>642</v>
      </c>
      <c r="F17" s="7">
        <f t="shared" ref="F17" si="15">D17-C17</f>
        <v>-394</v>
      </c>
      <c r="G17" s="8">
        <f t="shared" ref="G17" si="16">IF(D17=0,"**.*",(C17/D17))</f>
        <v>4.17741935483871</v>
      </c>
      <c r="N17" s="12"/>
    </row>
    <row r="18" spans="1:14" x14ac:dyDescent="0.25">
      <c r="A18" s="3" t="s">
        <v>45</v>
      </c>
      <c r="B18" s="3" t="s">
        <v>46</v>
      </c>
      <c r="C18" s="7">
        <v>70</v>
      </c>
      <c r="D18" s="7">
        <v>463</v>
      </c>
      <c r="E18" s="7">
        <f t="shared" ref="E18" si="17">SUM(C18:D18)</f>
        <v>533</v>
      </c>
      <c r="F18" s="7">
        <f t="shared" ref="F18" si="18">D18-C18</f>
        <v>393</v>
      </c>
      <c r="G18" s="8">
        <f t="shared" ref="G18" si="19">IF(D18=0,"**.*",(C18/D18))</f>
        <v>0.15118790496760259</v>
      </c>
      <c r="N18" s="12"/>
    </row>
    <row r="19" spans="1:14" x14ac:dyDescent="0.25">
      <c r="A19" s="3" t="s">
        <v>61</v>
      </c>
      <c r="B19" s="3" t="s">
        <v>62</v>
      </c>
      <c r="C19" s="7">
        <v>131</v>
      </c>
      <c r="D19" s="7">
        <v>389</v>
      </c>
      <c r="E19" s="7">
        <f t="shared" si="11"/>
        <v>520</v>
      </c>
      <c r="F19" s="7">
        <f t="shared" si="12"/>
        <v>258</v>
      </c>
      <c r="G19" s="8">
        <f t="shared" si="13"/>
        <v>0.33676092544987146</v>
      </c>
    </row>
    <row r="20" spans="1:14" x14ac:dyDescent="0.25">
      <c r="A20" s="3" t="s">
        <v>48</v>
      </c>
      <c r="B20" s="3"/>
      <c r="C20" s="4">
        <v>24259</v>
      </c>
      <c r="D20" s="4">
        <v>8608</v>
      </c>
      <c r="E20" s="4">
        <f t="shared" si="0"/>
        <v>32867</v>
      </c>
      <c r="F20" s="6">
        <f t="shared" si="1"/>
        <v>-15651</v>
      </c>
      <c r="G20" s="8">
        <f t="shared" si="2"/>
        <v>2.8181923791821561</v>
      </c>
      <c r="L20" s="12"/>
    </row>
    <row r="21" spans="1:14" x14ac:dyDescent="0.25">
      <c r="L21" s="12"/>
    </row>
    <row r="22" spans="1:14" x14ac:dyDescent="0.25">
      <c r="A22" s="10" t="s">
        <v>30</v>
      </c>
      <c r="B22" s="10"/>
      <c r="D22" s="11"/>
      <c r="G22" s="12"/>
      <c r="L22" s="12"/>
    </row>
    <row r="23" spans="1:14" x14ac:dyDescent="0.25">
      <c r="A23" s="10" t="s">
        <v>31</v>
      </c>
      <c r="B23" s="10"/>
      <c r="G23" s="12"/>
    </row>
    <row r="24" spans="1:14" x14ac:dyDescent="0.25">
      <c r="G24" s="12"/>
    </row>
    <row r="27" spans="1:14" x14ac:dyDescent="0.25">
      <c r="G27" s="12"/>
    </row>
    <row r="28" spans="1:14" x14ac:dyDescent="0.25">
      <c r="G28" s="12"/>
    </row>
    <row r="29" spans="1:14" x14ac:dyDescent="0.25">
      <c r="G29" s="12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zoomScaleNormal="100" workbookViewId="0">
      <selection activeCell="D23" sqref="D23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3" t="str">
        <f>Total!A1</f>
        <v>Non DAT and DAT Arrest Analysis 2Q 2025</v>
      </c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3" t="s">
        <v>17</v>
      </c>
      <c r="B3" s="6" t="s">
        <v>9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3</v>
      </c>
      <c r="B4" s="7">
        <v>5080</v>
      </c>
      <c r="C4" s="7">
        <v>2261</v>
      </c>
      <c r="D4" s="7">
        <f t="shared" ref="D4:D9" si="0">SUM(B4:C4)</f>
        <v>7341</v>
      </c>
      <c r="E4" s="7">
        <f>C4-B4</f>
        <v>-2819</v>
      </c>
      <c r="F4" s="8">
        <f>B4/C4</f>
        <v>2.2467934542237948</v>
      </c>
    </row>
    <row r="5" spans="1:6" x14ac:dyDescent="0.25">
      <c r="A5" s="3" t="s">
        <v>4</v>
      </c>
      <c r="B5" s="7">
        <v>7233</v>
      </c>
      <c r="C5" s="7">
        <v>1933</v>
      </c>
      <c r="D5" s="7">
        <f t="shared" si="0"/>
        <v>9166</v>
      </c>
      <c r="E5" s="7">
        <f t="shared" ref="E5:E9" si="1">C5-B5</f>
        <v>-5300</v>
      </c>
      <c r="F5" s="8">
        <f t="shared" ref="F5:F9" si="2">B5/C5</f>
        <v>3.7418520434557681</v>
      </c>
    </row>
    <row r="6" spans="1:6" x14ac:dyDescent="0.25">
      <c r="A6" s="3" t="s">
        <v>5</v>
      </c>
      <c r="B6" s="7">
        <v>6146</v>
      </c>
      <c r="C6" s="7">
        <v>2119</v>
      </c>
      <c r="D6" s="7">
        <f t="shared" si="0"/>
        <v>8265</v>
      </c>
      <c r="E6" s="7">
        <f t="shared" si="1"/>
        <v>-4027</v>
      </c>
      <c r="F6" s="8">
        <f t="shared" si="2"/>
        <v>2.9004247286455875</v>
      </c>
    </row>
    <row r="7" spans="1:6" x14ac:dyDescent="0.25">
      <c r="A7" s="3" t="s">
        <v>6</v>
      </c>
      <c r="B7" s="7">
        <v>4697</v>
      </c>
      <c r="C7" s="7">
        <v>1807</v>
      </c>
      <c r="D7" s="7">
        <f t="shared" si="0"/>
        <v>6504</v>
      </c>
      <c r="E7" s="7">
        <f t="shared" si="1"/>
        <v>-2890</v>
      </c>
      <c r="F7" s="8">
        <f t="shared" si="2"/>
        <v>2.5993359158826785</v>
      </c>
    </row>
    <row r="8" spans="1:6" x14ac:dyDescent="0.25">
      <c r="A8" s="3" t="s">
        <v>7</v>
      </c>
      <c r="B8" s="7">
        <v>1103</v>
      </c>
      <c r="C8" s="7">
        <v>488</v>
      </c>
      <c r="D8" s="7">
        <f t="shared" si="0"/>
        <v>1591</v>
      </c>
      <c r="E8" s="7">
        <f t="shared" si="1"/>
        <v>-615</v>
      </c>
      <c r="F8" s="8">
        <f t="shared" si="2"/>
        <v>2.2602459016393444</v>
      </c>
    </row>
    <row r="9" spans="1:6" x14ac:dyDescent="0.25">
      <c r="A9" s="3" t="s">
        <v>8</v>
      </c>
      <c r="B9" s="6">
        <v>24259</v>
      </c>
      <c r="C9" s="6">
        <v>8608</v>
      </c>
      <c r="D9" s="6">
        <f t="shared" si="0"/>
        <v>32867</v>
      </c>
      <c r="E9" s="6">
        <f t="shared" si="1"/>
        <v>-15651</v>
      </c>
      <c r="F9" s="8">
        <f t="shared" si="2"/>
        <v>2.8181923791821561</v>
      </c>
    </row>
  </sheetData>
  <sortState xmlns:xlrd2="http://schemas.microsoft.com/office/spreadsheetml/2017/richdata2"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2"/>
  <sheetViews>
    <sheetView topLeftCell="A46" zoomScaleNormal="100" workbookViewId="0">
      <selection activeCell="O67" sqref="O67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3" t="str">
        <f>Total!A1</f>
        <v>Non DAT and DAT Arrest Analysis 2Q 2025</v>
      </c>
      <c r="B1" s="13"/>
      <c r="C1" s="13"/>
      <c r="D1" s="13"/>
      <c r="E1" s="13"/>
      <c r="F1" s="13"/>
      <c r="G1" s="1"/>
    </row>
    <row r="2" spans="1:7" x14ac:dyDescent="0.25">
      <c r="A2" s="13"/>
      <c r="B2" s="13"/>
      <c r="C2" s="13"/>
      <c r="D2" s="13"/>
      <c r="E2" s="13"/>
      <c r="F2" s="13"/>
      <c r="G2" s="1"/>
    </row>
    <row r="3" spans="1:7" x14ac:dyDescent="0.25">
      <c r="A3" s="3" t="s">
        <v>16</v>
      </c>
      <c r="B3" s="4" t="s">
        <v>0</v>
      </c>
      <c r="C3" s="4" t="s">
        <v>10</v>
      </c>
      <c r="D3" s="4" t="s">
        <v>23</v>
      </c>
      <c r="E3" s="4" t="s">
        <v>21</v>
      </c>
      <c r="F3" s="4" t="s">
        <v>22</v>
      </c>
    </row>
    <row r="4" spans="1:7" x14ac:dyDescent="0.25">
      <c r="A4" s="9">
        <v>1</v>
      </c>
      <c r="B4" s="2">
        <v>483</v>
      </c>
      <c r="C4" s="2">
        <v>208</v>
      </c>
      <c r="D4" s="2">
        <f>SUM(B4:C4)</f>
        <v>691</v>
      </c>
      <c r="E4" s="2">
        <f>C4-B4</f>
        <v>-275</v>
      </c>
      <c r="F4" s="5">
        <f>B4/C4</f>
        <v>2.3221153846153846</v>
      </c>
    </row>
    <row r="5" spans="1:7" x14ac:dyDescent="0.25">
      <c r="A5" s="9">
        <v>5</v>
      </c>
      <c r="B5" s="2">
        <v>185</v>
      </c>
      <c r="C5" s="2">
        <v>86</v>
      </c>
      <c r="D5" s="2">
        <f t="shared" ref="D5:D68" si="0">SUM(B5:C5)</f>
        <v>271</v>
      </c>
      <c r="E5" s="2">
        <f t="shared" ref="E5:E68" si="1">C5-B5</f>
        <v>-99</v>
      </c>
      <c r="F5" s="5">
        <f t="shared" ref="F5:F68" si="2">B5/C5</f>
        <v>2.1511627906976742</v>
      </c>
    </row>
    <row r="6" spans="1:7" x14ac:dyDescent="0.25">
      <c r="A6" s="9">
        <v>6</v>
      </c>
      <c r="B6" s="2">
        <v>325</v>
      </c>
      <c r="C6" s="2">
        <v>72</v>
      </c>
      <c r="D6" s="2">
        <f t="shared" si="0"/>
        <v>397</v>
      </c>
      <c r="E6" s="2">
        <f t="shared" si="1"/>
        <v>-253</v>
      </c>
      <c r="F6" s="5">
        <f t="shared" si="2"/>
        <v>4.5138888888888893</v>
      </c>
    </row>
    <row r="7" spans="1:7" x14ac:dyDescent="0.25">
      <c r="A7" s="9">
        <v>7</v>
      </c>
      <c r="B7" s="2">
        <v>195</v>
      </c>
      <c r="C7" s="2">
        <v>69</v>
      </c>
      <c r="D7" s="2">
        <f t="shared" si="0"/>
        <v>264</v>
      </c>
      <c r="E7" s="2">
        <f t="shared" si="1"/>
        <v>-126</v>
      </c>
      <c r="F7" s="5">
        <f t="shared" si="2"/>
        <v>2.8260869565217392</v>
      </c>
    </row>
    <row r="8" spans="1:7" x14ac:dyDescent="0.25">
      <c r="A8" s="9">
        <v>9</v>
      </c>
      <c r="B8" s="2">
        <v>214</v>
      </c>
      <c r="C8" s="2">
        <v>63</v>
      </c>
      <c r="D8" s="2">
        <f t="shared" si="0"/>
        <v>277</v>
      </c>
      <c r="E8" s="2">
        <f t="shared" si="1"/>
        <v>-151</v>
      </c>
      <c r="F8" s="5">
        <f t="shared" si="2"/>
        <v>3.3968253968253967</v>
      </c>
    </row>
    <row r="9" spans="1:7" x14ac:dyDescent="0.25">
      <c r="A9" s="9">
        <v>10</v>
      </c>
      <c r="B9" s="2">
        <v>148</v>
      </c>
      <c r="C9" s="2">
        <v>63</v>
      </c>
      <c r="D9" s="2">
        <f t="shared" si="0"/>
        <v>211</v>
      </c>
      <c r="E9" s="2">
        <f t="shared" si="1"/>
        <v>-85</v>
      </c>
      <c r="F9" s="5">
        <f t="shared" si="2"/>
        <v>2.3492063492063493</v>
      </c>
    </row>
    <row r="10" spans="1:7" x14ac:dyDescent="0.25">
      <c r="A10" s="9">
        <v>13</v>
      </c>
      <c r="B10" s="2">
        <v>413</v>
      </c>
      <c r="C10" s="2">
        <v>102</v>
      </c>
      <c r="D10" s="2">
        <f t="shared" si="0"/>
        <v>515</v>
      </c>
      <c r="E10" s="2">
        <f t="shared" si="1"/>
        <v>-311</v>
      </c>
      <c r="F10" s="5">
        <f t="shared" si="2"/>
        <v>4.0490196078431371</v>
      </c>
    </row>
    <row r="11" spans="1:7" x14ac:dyDescent="0.25">
      <c r="A11" s="9">
        <v>14</v>
      </c>
      <c r="B11" s="2">
        <v>1063</v>
      </c>
      <c r="C11" s="2">
        <v>401</v>
      </c>
      <c r="D11" s="2">
        <f t="shared" si="0"/>
        <v>1464</v>
      </c>
      <c r="E11" s="2">
        <f t="shared" si="1"/>
        <v>-662</v>
      </c>
      <c r="F11" s="5">
        <f t="shared" si="2"/>
        <v>2.6508728179551122</v>
      </c>
    </row>
    <row r="12" spans="1:7" x14ac:dyDescent="0.25">
      <c r="A12" s="9">
        <v>17</v>
      </c>
      <c r="B12" s="2">
        <v>132</v>
      </c>
      <c r="C12" s="2">
        <v>30</v>
      </c>
      <c r="D12" s="2">
        <f t="shared" si="0"/>
        <v>162</v>
      </c>
      <c r="E12" s="2">
        <f t="shared" si="1"/>
        <v>-102</v>
      </c>
      <c r="F12" s="5">
        <f t="shared" si="2"/>
        <v>4.4000000000000004</v>
      </c>
    </row>
    <row r="13" spans="1:7" x14ac:dyDescent="0.25">
      <c r="A13" s="9">
        <v>18</v>
      </c>
      <c r="B13" s="2">
        <v>484</v>
      </c>
      <c r="C13" s="2">
        <v>158</v>
      </c>
      <c r="D13" s="2">
        <f t="shared" si="0"/>
        <v>642</v>
      </c>
      <c r="E13" s="2">
        <f t="shared" si="1"/>
        <v>-326</v>
      </c>
      <c r="F13" s="5">
        <f t="shared" si="2"/>
        <v>3.0632911392405062</v>
      </c>
    </row>
    <row r="14" spans="1:7" x14ac:dyDescent="0.25">
      <c r="A14" s="9">
        <v>19</v>
      </c>
      <c r="B14" s="2">
        <v>234</v>
      </c>
      <c r="C14" s="2">
        <v>73</v>
      </c>
      <c r="D14" s="2">
        <f t="shared" si="0"/>
        <v>307</v>
      </c>
      <c r="E14" s="2">
        <f t="shared" si="1"/>
        <v>-161</v>
      </c>
      <c r="F14" s="5">
        <f t="shared" si="2"/>
        <v>3.2054794520547945</v>
      </c>
    </row>
    <row r="15" spans="1:7" x14ac:dyDescent="0.25">
      <c r="A15" s="9">
        <v>20</v>
      </c>
      <c r="B15" s="2">
        <v>126</v>
      </c>
      <c r="C15" s="2">
        <v>24</v>
      </c>
      <c r="D15" s="2">
        <f t="shared" si="0"/>
        <v>150</v>
      </c>
      <c r="E15" s="2">
        <f t="shared" si="1"/>
        <v>-102</v>
      </c>
      <c r="F15" s="5">
        <f t="shared" si="2"/>
        <v>5.25</v>
      </c>
    </row>
    <row r="16" spans="1:7" x14ac:dyDescent="0.25">
      <c r="A16" s="9">
        <v>22</v>
      </c>
      <c r="B16" s="2">
        <v>2</v>
      </c>
      <c r="C16" s="2">
        <v>15</v>
      </c>
      <c r="D16" s="2">
        <f t="shared" si="0"/>
        <v>17</v>
      </c>
      <c r="E16" s="2">
        <f t="shared" si="1"/>
        <v>13</v>
      </c>
      <c r="F16" s="5">
        <f t="shared" si="2"/>
        <v>0.13333333333333333</v>
      </c>
    </row>
    <row r="17" spans="1:6" x14ac:dyDescent="0.25">
      <c r="A17" s="9">
        <v>23</v>
      </c>
      <c r="B17" s="2">
        <v>236</v>
      </c>
      <c r="C17" s="2">
        <v>64</v>
      </c>
      <c r="D17" s="2">
        <f t="shared" si="0"/>
        <v>300</v>
      </c>
      <c r="E17" s="2">
        <f t="shared" si="1"/>
        <v>-172</v>
      </c>
      <c r="F17" s="5">
        <f t="shared" si="2"/>
        <v>3.6875</v>
      </c>
    </row>
    <row r="18" spans="1:6" x14ac:dyDescent="0.25">
      <c r="A18" s="9">
        <v>24</v>
      </c>
      <c r="B18" s="2">
        <v>219</v>
      </c>
      <c r="C18" s="2">
        <v>68</v>
      </c>
      <c r="D18" s="2">
        <f t="shared" si="0"/>
        <v>287</v>
      </c>
      <c r="E18" s="2">
        <f t="shared" si="1"/>
        <v>-151</v>
      </c>
      <c r="F18" s="5">
        <f t="shared" si="2"/>
        <v>3.2205882352941178</v>
      </c>
    </row>
    <row r="19" spans="1:6" x14ac:dyDescent="0.25">
      <c r="A19" s="9">
        <v>25</v>
      </c>
      <c r="B19" s="2">
        <v>278</v>
      </c>
      <c r="C19" s="2">
        <v>167</v>
      </c>
      <c r="D19" s="2">
        <f t="shared" si="0"/>
        <v>445</v>
      </c>
      <c r="E19" s="2">
        <f t="shared" si="1"/>
        <v>-111</v>
      </c>
      <c r="F19" s="5">
        <f t="shared" si="2"/>
        <v>1.6646706586826348</v>
      </c>
    </row>
    <row r="20" spans="1:6" x14ac:dyDescent="0.25">
      <c r="A20" s="9">
        <v>26</v>
      </c>
      <c r="B20" s="2">
        <v>128</v>
      </c>
      <c r="C20" s="2">
        <v>34</v>
      </c>
      <c r="D20" s="2">
        <f t="shared" si="0"/>
        <v>162</v>
      </c>
      <c r="E20" s="2">
        <f t="shared" si="1"/>
        <v>-94</v>
      </c>
      <c r="F20" s="5">
        <f t="shared" si="2"/>
        <v>3.7647058823529411</v>
      </c>
    </row>
    <row r="21" spans="1:6" x14ac:dyDescent="0.25">
      <c r="A21" s="9">
        <v>28</v>
      </c>
      <c r="B21" s="2">
        <v>381</v>
      </c>
      <c r="C21" s="2">
        <v>105</v>
      </c>
      <c r="D21" s="2">
        <f t="shared" si="0"/>
        <v>486</v>
      </c>
      <c r="E21" s="2">
        <f t="shared" si="1"/>
        <v>-276</v>
      </c>
      <c r="F21" s="5">
        <f t="shared" si="2"/>
        <v>3.6285714285714286</v>
      </c>
    </row>
    <row r="22" spans="1:6" x14ac:dyDescent="0.25">
      <c r="A22" s="9">
        <v>30</v>
      </c>
      <c r="B22" s="2">
        <v>159</v>
      </c>
      <c r="C22" s="2">
        <v>59</v>
      </c>
      <c r="D22" s="2">
        <f t="shared" si="0"/>
        <v>218</v>
      </c>
      <c r="E22" s="2">
        <f t="shared" si="1"/>
        <v>-100</v>
      </c>
      <c r="F22" s="5">
        <f t="shared" si="2"/>
        <v>2.6949152542372881</v>
      </c>
    </row>
    <row r="23" spans="1:6" x14ac:dyDescent="0.25">
      <c r="A23" s="9">
        <v>32</v>
      </c>
      <c r="B23" s="2">
        <v>266</v>
      </c>
      <c r="C23" s="2">
        <v>50</v>
      </c>
      <c r="D23" s="2">
        <f t="shared" si="0"/>
        <v>316</v>
      </c>
      <c r="E23" s="2">
        <f t="shared" si="1"/>
        <v>-216</v>
      </c>
      <c r="F23" s="5">
        <f t="shared" si="2"/>
        <v>5.32</v>
      </c>
    </row>
    <row r="24" spans="1:6" x14ac:dyDescent="0.25">
      <c r="A24" s="9">
        <v>33</v>
      </c>
      <c r="B24" s="2">
        <v>180</v>
      </c>
      <c r="C24" s="2">
        <v>68</v>
      </c>
      <c r="D24" s="2">
        <f t="shared" si="0"/>
        <v>248</v>
      </c>
      <c r="E24" s="2">
        <f t="shared" si="1"/>
        <v>-112</v>
      </c>
      <c r="F24" s="5">
        <f t="shared" si="2"/>
        <v>2.6470588235294117</v>
      </c>
    </row>
    <row r="25" spans="1:6" x14ac:dyDescent="0.25">
      <c r="A25" s="9">
        <v>34</v>
      </c>
      <c r="B25" s="2">
        <v>295</v>
      </c>
      <c r="C25" s="2">
        <v>140</v>
      </c>
      <c r="D25" s="2">
        <f t="shared" si="0"/>
        <v>435</v>
      </c>
      <c r="E25" s="2">
        <f t="shared" si="1"/>
        <v>-155</v>
      </c>
      <c r="F25" s="5">
        <f t="shared" si="2"/>
        <v>2.1071428571428572</v>
      </c>
    </row>
    <row r="26" spans="1:6" x14ac:dyDescent="0.25">
      <c r="A26" s="9">
        <v>40</v>
      </c>
      <c r="B26" s="2">
        <v>830</v>
      </c>
      <c r="C26" s="2">
        <v>318</v>
      </c>
      <c r="D26" s="2">
        <f t="shared" si="0"/>
        <v>1148</v>
      </c>
      <c r="E26" s="2">
        <f t="shared" si="1"/>
        <v>-512</v>
      </c>
      <c r="F26" s="5">
        <f t="shared" si="2"/>
        <v>2.6100628930817611</v>
      </c>
    </row>
    <row r="27" spans="1:6" x14ac:dyDescent="0.25">
      <c r="A27" s="9">
        <v>41</v>
      </c>
      <c r="B27" s="2">
        <v>362</v>
      </c>
      <c r="C27" s="2">
        <v>136</v>
      </c>
      <c r="D27" s="2">
        <f t="shared" si="0"/>
        <v>498</v>
      </c>
      <c r="E27" s="2">
        <f t="shared" si="1"/>
        <v>-226</v>
      </c>
      <c r="F27" s="5">
        <f t="shared" si="2"/>
        <v>2.6617647058823528</v>
      </c>
    </row>
    <row r="28" spans="1:6" x14ac:dyDescent="0.25">
      <c r="A28" s="9">
        <v>42</v>
      </c>
      <c r="B28" s="2">
        <v>328</v>
      </c>
      <c r="C28" s="2">
        <v>203</v>
      </c>
      <c r="D28" s="2">
        <f t="shared" si="0"/>
        <v>531</v>
      </c>
      <c r="E28" s="2">
        <f t="shared" si="1"/>
        <v>-125</v>
      </c>
      <c r="F28" s="5">
        <f t="shared" si="2"/>
        <v>1.6157635467980296</v>
      </c>
    </row>
    <row r="29" spans="1:6" x14ac:dyDescent="0.25">
      <c r="A29" s="9">
        <v>43</v>
      </c>
      <c r="B29" s="2">
        <v>388</v>
      </c>
      <c r="C29" s="2">
        <v>246</v>
      </c>
      <c r="D29" s="2">
        <f t="shared" si="0"/>
        <v>634</v>
      </c>
      <c r="E29" s="2">
        <f t="shared" si="1"/>
        <v>-142</v>
      </c>
      <c r="F29" s="5">
        <f t="shared" si="2"/>
        <v>1.5772357723577235</v>
      </c>
    </row>
    <row r="30" spans="1:6" x14ac:dyDescent="0.25">
      <c r="A30" s="9">
        <v>44</v>
      </c>
      <c r="B30" s="2">
        <v>586</v>
      </c>
      <c r="C30" s="2">
        <v>360</v>
      </c>
      <c r="D30" s="2">
        <f t="shared" si="0"/>
        <v>946</v>
      </c>
      <c r="E30" s="2">
        <f t="shared" si="1"/>
        <v>-226</v>
      </c>
      <c r="F30" s="5">
        <f t="shared" si="2"/>
        <v>1.6277777777777778</v>
      </c>
    </row>
    <row r="31" spans="1:6" x14ac:dyDescent="0.25">
      <c r="A31" s="9">
        <v>45</v>
      </c>
      <c r="B31" s="2">
        <v>216</v>
      </c>
      <c r="C31" s="2">
        <v>156</v>
      </c>
      <c r="D31" s="2">
        <f t="shared" si="0"/>
        <v>372</v>
      </c>
      <c r="E31" s="2">
        <f t="shared" si="1"/>
        <v>-60</v>
      </c>
      <c r="F31" s="5">
        <f t="shared" si="2"/>
        <v>1.3846153846153846</v>
      </c>
    </row>
    <row r="32" spans="1:6" x14ac:dyDescent="0.25">
      <c r="A32" s="9">
        <v>46</v>
      </c>
      <c r="B32" s="2">
        <v>521</v>
      </c>
      <c r="C32" s="2">
        <v>287</v>
      </c>
      <c r="D32" s="2">
        <f t="shared" si="0"/>
        <v>808</v>
      </c>
      <c r="E32" s="2">
        <f t="shared" si="1"/>
        <v>-234</v>
      </c>
      <c r="F32" s="5">
        <f t="shared" si="2"/>
        <v>1.8153310104529616</v>
      </c>
    </row>
    <row r="33" spans="1:6" x14ac:dyDescent="0.25">
      <c r="A33" s="9">
        <v>47</v>
      </c>
      <c r="B33" s="2">
        <v>510</v>
      </c>
      <c r="C33" s="2">
        <v>135</v>
      </c>
      <c r="D33" s="2">
        <f t="shared" si="0"/>
        <v>645</v>
      </c>
      <c r="E33" s="2">
        <f t="shared" si="1"/>
        <v>-375</v>
      </c>
      <c r="F33" s="5">
        <f t="shared" si="2"/>
        <v>3.7777777777777777</v>
      </c>
    </row>
    <row r="34" spans="1:6" x14ac:dyDescent="0.25">
      <c r="A34" s="9">
        <v>48</v>
      </c>
      <c r="B34" s="2">
        <v>401</v>
      </c>
      <c r="C34" s="2">
        <v>133</v>
      </c>
      <c r="D34" s="2">
        <f t="shared" si="0"/>
        <v>534</v>
      </c>
      <c r="E34" s="2">
        <f t="shared" si="1"/>
        <v>-268</v>
      </c>
      <c r="F34" s="5">
        <f t="shared" si="2"/>
        <v>3.0150375939849625</v>
      </c>
    </row>
    <row r="35" spans="1:6" x14ac:dyDescent="0.25">
      <c r="A35" s="9">
        <v>49</v>
      </c>
      <c r="B35" s="2">
        <v>297</v>
      </c>
      <c r="C35" s="2">
        <v>101</v>
      </c>
      <c r="D35" s="2">
        <f t="shared" si="0"/>
        <v>398</v>
      </c>
      <c r="E35" s="2">
        <f t="shared" si="1"/>
        <v>-196</v>
      </c>
      <c r="F35" s="5">
        <f t="shared" si="2"/>
        <v>2.9405940594059405</v>
      </c>
    </row>
    <row r="36" spans="1:6" x14ac:dyDescent="0.25">
      <c r="A36" s="9">
        <v>50</v>
      </c>
      <c r="B36" s="2">
        <v>148</v>
      </c>
      <c r="C36" s="2">
        <v>51</v>
      </c>
      <c r="D36" s="2">
        <f t="shared" si="0"/>
        <v>199</v>
      </c>
      <c r="E36" s="2">
        <f t="shared" si="1"/>
        <v>-97</v>
      </c>
      <c r="F36" s="5">
        <f t="shared" si="2"/>
        <v>2.9019607843137254</v>
      </c>
    </row>
    <row r="37" spans="1:6" x14ac:dyDescent="0.25">
      <c r="A37" s="9">
        <v>52</v>
      </c>
      <c r="B37" s="2">
        <v>493</v>
      </c>
      <c r="C37" s="2">
        <v>135</v>
      </c>
      <c r="D37" s="2">
        <f t="shared" si="0"/>
        <v>628</v>
      </c>
      <c r="E37" s="2">
        <f t="shared" si="1"/>
        <v>-358</v>
      </c>
      <c r="F37" s="5">
        <f t="shared" si="2"/>
        <v>3.6518518518518519</v>
      </c>
    </row>
    <row r="38" spans="1:6" x14ac:dyDescent="0.25">
      <c r="A38" s="9">
        <v>60</v>
      </c>
      <c r="B38" s="2">
        <v>655</v>
      </c>
      <c r="C38" s="2">
        <v>106</v>
      </c>
      <c r="D38" s="2">
        <f t="shared" si="0"/>
        <v>761</v>
      </c>
      <c r="E38" s="2">
        <f t="shared" si="1"/>
        <v>-549</v>
      </c>
      <c r="F38" s="5">
        <f t="shared" si="2"/>
        <v>6.1792452830188678</v>
      </c>
    </row>
    <row r="39" spans="1:6" x14ac:dyDescent="0.25">
      <c r="A39" s="9">
        <v>61</v>
      </c>
      <c r="B39" s="2">
        <v>195</v>
      </c>
      <c r="C39" s="2">
        <v>53</v>
      </c>
      <c r="D39" s="2">
        <f t="shared" si="0"/>
        <v>248</v>
      </c>
      <c r="E39" s="2">
        <f t="shared" si="1"/>
        <v>-142</v>
      </c>
      <c r="F39" s="5">
        <f t="shared" si="2"/>
        <v>3.6792452830188678</v>
      </c>
    </row>
    <row r="40" spans="1:6" x14ac:dyDescent="0.25">
      <c r="A40" s="9">
        <v>62</v>
      </c>
      <c r="B40" s="2">
        <v>279</v>
      </c>
      <c r="C40" s="2">
        <v>84</v>
      </c>
      <c r="D40" s="2">
        <f t="shared" si="0"/>
        <v>363</v>
      </c>
      <c r="E40" s="2">
        <f t="shared" si="1"/>
        <v>-195</v>
      </c>
      <c r="F40" s="5">
        <f t="shared" si="2"/>
        <v>3.3214285714285716</v>
      </c>
    </row>
    <row r="41" spans="1:6" x14ac:dyDescent="0.25">
      <c r="A41" s="9">
        <v>63</v>
      </c>
      <c r="B41" s="2">
        <v>156</v>
      </c>
      <c r="C41" s="2">
        <v>109</v>
      </c>
      <c r="D41" s="2">
        <f t="shared" si="0"/>
        <v>265</v>
      </c>
      <c r="E41" s="2">
        <f t="shared" si="1"/>
        <v>-47</v>
      </c>
      <c r="F41" s="5">
        <f t="shared" si="2"/>
        <v>1.4311926605504588</v>
      </c>
    </row>
    <row r="42" spans="1:6" x14ac:dyDescent="0.25">
      <c r="A42" s="9">
        <v>66</v>
      </c>
      <c r="B42" s="2">
        <v>143</v>
      </c>
      <c r="C42" s="2">
        <v>66</v>
      </c>
      <c r="D42" s="2">
        <f t="shared" si="0"/>
        <v>209</v>
      </c>
      <c r="E42" s="2">
        <f t="shared" si="1"/>
        <v>-77</v>
      </c>
      <c r="F42" s="5">
        <f t="shared" si="2"/>
        <v>2.1666666666666665</v>
      </c>
    </row>
    <row r="43" spans="1:6" x14ac:dyDescent="0.25">
      <c r="A43" s="9">
        <v>67</v>
      </c>
      <c r="B43" s="2">
        <v>446</v>
      </c>
      <c r="C43" s="2">
        <v>167</v>
      </c>
      <c r="D43" s="2">
        <f t="shared" si="0"/>
        <v>613</v>
      </c>
      <c r="E43" s="2">
        <f t="shared" si="1"/>
        <v>-279</v>
      </c>
      <c r="F43" s="5">
        <f t="shared" si="2"/>
        <v>2.6706586826347305</v>
      </c>
    </row>
    <row r="44" spans="1:6" x14ac:dyDescent="0.25">
      <c r="A44" s="9">
        <v>68</v>
      </c>
      <c r="B44" s="2">
        <v>190</v>
      </c>
      <c r="C44" s="2">
        <v>77</v>
      </c>
      <c r="D44" s="2">
        <f t="shared" si="0"/>
        <v>267</v>
      </c>
      <c r="E44" s="2">
        <f t="shared" si="1"/>
        <v>-113</v>
      </c>
      <c r="F44" s="5">
        <f t="shared" si="2"/>
        <v>2.4675324675324677</v>
      </c>
    </row>
    <row r="45" spans="1:6" x14ac:dyDescent="0.25">
      <c r="A45" s="9">
        <v>69</v>
      </c>
      <c r="B45" s="2">
        <v>144</v>
      </c>
      <c r="C45" s="2">
        <v>23</v>
      </c>
      <c r="D45" s="2">
        <f t="shared" si="0"/>
        <v>167</v>
      </c>
      <c r="E45" s="2">
        <f t="shared" si="1"/>
        <v>-121</v>
      </c>
      <c r="F45" s="5">
        <f t="shared" si="2"/>
        <v>6.2608695652173916</v>
      </c>
    </row>
    <row r="46" spans="1:6" x14ac:dyDescent="0.25">
      <c r="A46" s="9">
        <v>70</v>
      </c>
      <c r="B46" s="2">
        <v>390</v>
      </c>
      <c r="C46" s="2">
        <v>35</v>
      </c>
      <c r="D46" s="2">
        <f t="shared" si="0"/>
        <v>425</v>
      </c>
      <c r="E46" s="2">
        <f t="shared" si="1"/>
        <v>-355</v>
      </c>
      <c r="F46" s="5">
        <f t="shared" si="2"/>
        <v>11.142857142857142</v>
      </c>
    </row>
    <row r="47" spans="1:6" x14ac:dyDescent="0.25">
      <c r="A47" s="9">
        <v>71</v>
      </c>
      <c r="B47" s="2">
        <v>214</v>
      </c>
      <c r="C47" s="2">
        <v>54</v>
      </c>
      <c r="D47" s="2">
        <f t="shared" si="0"/>
        <v>268</v>
      </c>
      <c r="E47" s="2">
        <f t="shared" si="1"/>
        <v>-160</v>
      </c>
      <c r="F47" s="5">
        <f t="shared" si="2"/>
        <v>3.9629629629629628</v>
      </c>
    </row>
    <row r="48" spans="1:6" x14ac:dyDescent="0.25">
      <c r="A48" s="9">
        <v>72</v>
      </c>
      <c r="B48" s="2">
        <v>210</v>
      </c>
      <c r="C48" s="2">
        <v>168</v>
      </c>
      <c r="D48" s="2">
        <f t="shared" si="0"/>
        <v>378</v>
      </c>
      <c r="E48" s="2">
        <f t="shared" si="1"/>
        <v>-42</v>
      </c>
      <c r="F48" s="5">
        <f t="shared" si="2"/>
        <v>1.25</v>
      </c>
    </row>
    <row r="49" spans="1:6" x14ac:dyDescent="0.25">
      <c r="A49" s="9">
        <v>73</v>
      </c>
      <c r="B49" s="2">
        <v>607</v>
      </c>
      <c r="C49" s="2">
        <v>99</v>
      </c>
      <c r="D49" s="2">
        <f t="shared" si="0"/>
        <v>706</v>
      </c>
      <c r="E49" s="2">
        <f t="shared" si="1"/>
        <v>-508</v>
      </c>
      <c r="F49" s="5">
        <f t="shared" si="2"/>
        <v>6.1313131313131315</v>
      </c>
    </row>
    <row r="50" spans="1:6" x14ac:dyDescent="0.25">
      <c r="A50" s="9">
        <v>75</v>
      </c>
      <c r="B50" s="2">
        <v>917</v>
      </c>
      <c r="C50" s="2">
        <v>216</v>
      </c>
      <c r="D50" s="2">
        <f t="shared" si="0"/>
        <v>1133</v>
      </c>
      <c r="E50" s="2">
        <f t="shared" si="1"/>
        <v>-701</v>
      </c>
      <c r="F50" s="5">
        <f t="shared" si="2"/>
        <v>4.2453703703703702</v>
      </c>
    </row>
    <row r="51" spans="1:6" x14ac:dyDescent="0.25">
      <c r="A51" s="9">
        <v>76</v>
      </c>
      <c r="B51" s="2">
        <v>127</v>
      </c>
      <c r="C51" s="2">
        <v>44</v>
      </c>
      <c r="D51" s="2">
        <f t="shared" si="0"/>
        <v>171</v>
      </c>
      <c r="E51" s="2">
        <f t="shared" si="1"/>
        <v>-83</v>
      </c>
      <c r="F51" s="5">
        <f t="shared" si="2"/>
        <v>2.8863636363636362</v>
      </c>
    </row>
    <row r="52" spans="1:6" x14ac:dyDescent="0.25">
      <c r="A52" s="9">
        <v>77</v>
      </c>
      <c r="B52" s="2">
        <v>320</v>
      </c>
      <c r="C52" s="2">
        <v>43</v>
      </c>
      <c r="D52" s="2">
        <f t="shared" si="0"/>
        <v>363</v>
      </c>
      <c r="E52" s="2">
        <f t="shared" si="1"/>
        <v>-277</v>
      </c>
      <c r="F52" s="5">
        <f t="shared" si="2"/>
        <v>7.441860465116279</v>
      </c>
    </row>
    <row r="53" spans="1:6" x14ac:dyDescent="0.25">
      <c r="A53" s="9">
        <v>78</v>
      </c>
      <c r="B53" s="2">
        <v>275</v>
      </c>
      <c r="C53" s="2">
        <v>100</v>
      </c>
      <c r="D53" s="2">
        <f t="shared" si="0"/>
        <v>375</v>
      </c>
      <c r="E53" s="2">
        <f t="shared" si="1"/>
        <v>-175</v>
      </c>
      <c r="F53" s="5">
        <f t="shared" si="2"/>
        <v>2.75</v>
      </c>
    </row>
    <row r="54" spans="1:6" x14ac:dyDescent="0.25">
      <c r="A54" s="9">
        <v>79</v>
      </c>
      <c r="B54" s="2">
        <v>408</v>
      </c>
      <c r="C54" s="2">
        <v>85</v>
      </c>
      <c r="D54" s="2">
        <f t="shared" si="0"/>
        <v>493</v>
      </c>
      <c r="E54" s="2">
        <f t="shared" si="1"/>
        <v>-323</v>
      </c>
      <c r="F54" s="5">
        <f t="shared" si="2"/>
        <v>4.8</v>
      </c>
    </row>
    <row r="55" spans="1:6" x14ac:dyDescent="0.25">
      <c r="A55" s="9">
        <v>81</v>
      </c>
      <c r="B55" s="2">
        <v>285</v>
      </c>
      <c r="C55" s="2">
        <v>68</v>
      </c>
      <c r="D55" s="2">
        <f t="shared" si="0"/>
        <v>353</v>
      </c>
      <c r="E55" s="2">
        <f t="shared" si="1"/>
        <v>-217</v>
      </c>
      <c r="F55" s="5">
        <f t="shared" si="2"/>
        <v>4.1911764705882355</v>
      </c>
    </row>
    <row r="56" spans="1:6" x14ac:dyDescent="0.25">
      <c r="A56" s="9">
        <v>83</v>
      </c>
      <c r="B56" s="2">
        <v>457</v>
      </c>
      <c r="C56" s="2">
        <v>109</v>
      </c>
      <c r="D56" s="2">
        <f t="shared" si="0"/>
        <v>566</v>
      </c>
      <c r="E56" s="2">
        <f t="shared" si="1"/>
        <v>-348</v>
      </c>
      <c r="F56" s="5">
        <f t="shared" si="2"/>
        <v>4.192660550458716</v>
      </c>
    </row>
    <row r="57" spans="1:6" x14ac:dyDescent="0.25">
      <c r="A57" s="9">
        <v>84</v>
      </c>
      <c r="B57" s="2">
        <v>337</v>
      </c>
      <c r="C57" s="2">
        <v>114</v>
      </c>
      <c r="D57" s="2">
        <f t="shared" si="0"/>
        <v>451</v>
      </c>
      <c r="E57" s="2">
        <f t="shared" si="1"/>
        <v>-223</v>
      </c>
      <c r="F57" s="5">
        <f t="shared" si="2"/>
        <v>2.9561403508771931</v>
      </c>
    </row>
    <row r="58" spans="1:6" x14ac:dyDescent="0.25">
      <c r="A58" s="9">
        <v>88</v>
      </c>
      <c r="B58" s="2">
        <v>182</v>
      </c>
      <c r="C58" s="2">
        <v>48</v>
      </c>
      <c r="D58" s="2">
        <f t="shared" si="0"/>
        <v>230</v>
      </c>
      <c r="E58" s="2">
        <f t="shared" si="1"/>
        <v>-134</v>
      </c>
      <c r="F58" s="5">
        <f t="shared" si="2"/>
        <v>3.7916666666666665</v>
      </c>
    </row>
    <row r="59" spans="1:6" x14ac:dyDescent="0.25">
      <c r="A59" s="9">
        <v>90</v>
      </c>
      <c r="B59" s="2">
        <v>185</v>
      </c>
      <c r="C59" s="2">
        <v>40</v>
      </c>
      <c r="D59" s="2">
        <f t="shared" si="0"/>
        <v>225</v>
      </c>
      <c r="E59" s="2">
        <f t="shared" si="1"/>
        <v>-145</v>
      </c>
      <c r="F59" s="5">
        <f t="shared" si="2"/>
        <v>4.625</v>
      </c>
    </row>
    <row r="60" spans="1:6" x14ac:dyDescent="0.25">
      <c r="A60" s="9">
        <v>94</v>
      </c>
      <c r="B60" s="2">
        <v>111</v>
      </c>
      <c r="C60" s="2">
        <v>25</v>
      </c>
      <c r="D60" s="2">
        <f t="shared" si="0"/>
        <v>136</v>
      </c>
      <c r="E60" s="2">
        <f t="shared" si="1"/>
        <v>-86</v>
      </c>
      <c r="F60" s="5">
        <f t="shared" si="2"/>
        <v>4.4400000000000004</v>
      </c>
    </row>
    <row r="61" spans="1:6" x14ac:dyDescent="0.25">
      <c r="A61" s="9">
        <v>100</v>
      </c>
      <c r="B61" s="2">
        <v>112</v>
      </c>
      <c r="C61" s="2">
        <v>17</v>
      </c>
      <c r="D61" s="2">
        <f t="shared" si="0"/>
        <v>129</v>
      </c>
      <c r="E61" s="2">
        <f t="shared" si="1"/>
        <v>-95</v>
      </c>
      <c r="F61" s="5">
        <f t="shared" si="2"/>
        <v>6.5882352941176467</v>
      </c>
    </row>
    <row r="62" spans="1:6" x14ac:dyDescent="0.25">
      <c r="A62" s="9">
        <v>101</v>
      </c>
      <c r="B62" s="2">
        <v>194</v>
      </c>
      <c r="C62" s="2">
        <v>53</v>
      </c>
      <c r="D62" s="2">
        <f t="shared" si="0"/>
        <v>247</v>
      </c>
      <c r="E62" s="2">
        <f t="shared" si="1"/>
        <v>-141</v>
      </c>
      <c r="F62" s="5">
        <f t="shared" si="2"/>
        <v>3.6603773584905661</v>
      </c>
    </row>
    <row r="63" spans="1:6" x14ac:dyDescent="0.25">
      <c r="A63" s="9">
        <v>102</v>
      </c>
      <c r="B63" s="2">
        <v>241</v>
      </c>
      <c r="C63" s="2">
        <v>47</v>
      </c>
      <c r="D63" s="2">
        <f t="shared" si="0"/>
        <v>288</v>
      </c>
      <c r="E63" s="2">
        <f t="shared" si="1"/>
        <v>-194</v>
      </c>
      <c r="F63" s="5">
        <f t="shared" si="2"/>
        <v>5.1276595744680851</v>
      </c>
    </row>
    <row r="64" spans="1:6" x14ac:dyDescent="0.25">
      <c r="A64" s="9">
        <v>103</v>
      </c>
      <c r="B64" s="2">
        <v>713</v>
      </c>
      <c r="C64" s="2">
        <v>412</v>
      </c>
      <c r="D64" s="2">
        <f t="shared" si="0"/>
        <v>1125</v>
      </c>
      <c r="E64" s="2">
        <f t="shared" si="1"/>
        <v>-301</v>
      </c>
      <c r="F64" s="5">
        <f t="shared" si="2"/>
        <v>1.7305825242718447</v>
      </c>
    </row>
    <row r="65" spans="1:6" x14ac:dyDescent="0.25">
      <c r="A65" s="9">
        <v>104</v>
      </c>
      <c r="B65" s="2">
        <v>177</v>
      </c>
      <c r="C65" s="2">
        <v>50</v>
      </c>
      <c r="D65" s="2">
        <f t="shared" si="0"/>
        <v>227</v>
      </c>
      <c r="E65" s="2">
        <f t="shared" si="1"/>
        <v>-127</v>
      </c>
      <c r="F65" s="5">
        <f t="shared" si="2"/>
        <v>3.54</v>
      </c>
    </row>
    <row r="66" spans="1:6" x14ac:dyDescent="0.25">
      <c r="A66" s="9">
        <v>105</v>
      </c>
      <c r="B66" s="2">
        <v>170</v>
      </c>
      <c r="C66" s="2">
        <v>88</v>
      </c>
      <c r="D66" s="2">
        <f t="shared" si="0"/>
        <v>258</v>
      </c>
      <c r="E66" s="2">
        <f t="shared" si="1"/>
        <v>-82</v>
      </c>
      <c r="F66" s="5">
        <f t="shared" si="2"/>
        <v>1.9318181818181819</v>
      </c>
    </row>
    <row r="67" spans="1:6" x14ac:dyDescent="0.25">
      <c r="A67" s="9">
        <v>106</v>
      </c>
      <c r="B67" s="2">
        <v>226</v>
      </c>
      <c r="C67" s="2">
        <v>68</v>
      </c>
      <c r="D67" s="2">
        <f t="shared" si="0"/>
        <v>294</v>
      </c>
      <c r="E67" s="2">
        <f t="shared" si="1"/>
        <v>-158</v>
      </c>
      <c r="F67" s="5">
        <f t="shared" si="2"/>
        <v>3.3235294117647061</v>
      </c>
    </row>
    <row r="68" spans="1:6" x14ac:dyDescent="0.25">
      <c r="A68" s="9">
        <v>107</v>
      </c>
      <c r="B68" s="2">
        <v>233</v>
      </c>
      <c r="C68" s="2">
        <v>64</v>
      </c>
      <c r="D68" s="2">
        <f t="shared" si="0"/>
        <v>297</v>
      </c>
      <c r="E68" s="2">
        <f t="shared" si="1"/>
        <v>-169</v>
      </c>
      <c r="F68" s="5">
        <f t="shared" si="2"/>
        <v>3.640625</v>
      </c>
    </row>
    <row r="69" spans="1:6" x14ac:dyDescent="0.25">
      <c r="A69" s="9">
        <v>108</v>
      </c>
      <c r="B69" s="2">
        <v>203</v>
      </c>
      <c r="C69" s="2">
        <v>39</v>
      </c>
      <c r="D69" s="2">
        <f t="shared" ref="D69:D82" si="3">SUM(B69:C69)</f>
        <v>242</v>
      </c>
      <c r="E69" s="2">
        <f t="shared" ref="E69:E82" si="4">C69-B69</f>
        <v>-164</v>
      </c>
      <c r="F69" s="5">
        <f t="shared" ref="F69:F82" si="5">B69/C69</f>
        <v>5.2051282051282053</v>
      </c>
    </row>
    <row r="70" spans="1:6" x14ac:dyDescent="0.25">
      <c r="A70" s="9">
        <v>109</v>
      </c>
      <c r="B70" s="2">
        <v>359</v>
      </c>
      <c r="C70" s="2">
        <v>163</v>
      </c>
      <c r="D70" s="2">
        <f t="shared" si="3"/>
        <v>522</v>
      </c>
      <c r="E70" s="2">
        <f t="shared" si="4"/>
        <v>-196</v>
      </c>
      <c r="F70" s="5">
        <f t="shared" si="5"/>
        <v>2.2024539877300615</v>
      </c>
    </row>
    <row r="71" spans="1:6" x14ac:dyDescent="0.25">
      <c r="A71" s="9">
        <v>110</v>
      </c>
      <c r="B71" s="2">
        <v>518</v>
      </c>
      <c r="C71" s="2">
        <v>149</v>
      </c>
      <c r="D71" s="2">
        <f t="shared" si="3"/>
        <v>667</v>
      </c>
      <c r="E71" s="2">
        <f t="shared" si="4"/>
        <v>-369</v>
      </c>
      <c r="F71" s="5">
        <f t="shared" si="5"/>
        <v>3.476510067114094</v>
      </c>
    </row>
    <row r="72" spans="1:6" x14ac:dyDescent="0.25">
      <c r="A72" s="9">
        <v>111</v>
      </c>
      <c r="B72" s="2">
        <v>61</v>
      </c>
      <c r="C72" s="2">
        <v>53</v>
      </c>
      <c r="D72" s="2">
        <f t="shared" si="3"/>
        <v>114</v>
      </c>
      <c r="E72" s="2">
        <f t="shared" si="4"/>
        <v>-8</v>
      </c>
      <c r="F72" s="5">
        <f t="shared" si="5"/>
        <v>1.1509433962264151</v>
      </c>
    </row>
    <row r="73" spans="1:6" x14ac:dyDescent="0.25">
      <c r="A73" s="9">
        <v>112</v>
      </c>
      <c r="B73" s="2">
        <v>206</v>
      </c>
      <c r="C73" s="2">
        <v>94</v>
      </c>
      <c r="D73" s="2">
        <f t="shared" si="3"/>
        <v>300</v>
      </c>
      <c r="E73" s="2">
        <f t="shared" si="4"/>
        <v>-112</v>
      </c>
      <c r="F73" s="5">
        <f t="shared" si="5"/>
        <v>2.1914893617021276</v>
      </c>
    </row>
    <row r="74" spans="1:6" x14ac:dyDescent="0.25">
      <c r="A74" s="9">
        <v>113</v>
      </c>
      <c r="B74" s="2">
        <v>269</v>
      </c>
      <c r="C74" s="2">
        <v>123</v>
      </c>
      <c r="D74" s="2">
        <f t="shared" si="3"/>
        <v>392</v>
      </c>
      <c r="E74" s="2">
        <f t="shared" si="4"/>
        <v>-146</v>
      </c>
      <c r="F74" s="5">
        <f t="shared" si="5"/>
        <v>2.1869918699186992</v>
      </c>
    </row>
    <row r="75" spans="1:6" x14ac:dyDescent="0.25">
      <c r="A75" s="9">
        <v>114</v>
      </c>
      <c r="B75" s="2">
        <v>388</v>
      </c>
      <c r="C75" s="2">
        <v>111</v>
      </c>
      <c r="D75" s="2">
        <f t="shared" si="3"/>
        <v>499</v>
      </c>
      <c r="E75" s="2">
        <f t="shared" si="4"/>
        <v>-277</v>
      </c>
      <c r="F75" s="5">
        <f t="shared" si="5"/>
        <v>3.4954954954954953</v>
      </c>
    </row>
    <row r="76" spans="1:6" x14ac:dyDescent="0.25">
      <c r="A76" s="9">
        <v>115</v>
      </c>
      <c r="B76" s="2">
        <v>390</v>
      </c>
      <c r="C76" s="2">
        <v>124</v>
      </c>
      <c r="D76" s="2">
        <f t="shared" si="3"/>
        <v>514</v>
      </c>
      <c r="E76" s="2">
        <f t="shared" si="4"/>
        <v>-266</v>
      </c>
      <c r="F76" s="5">
        <f t="shared" si="5"/>
        <v>3.1451612903225805</v>
      </c>
    </row>
    <row r="77" spans="1:6" x14ac:dyDescent="0.25">
      <c r="A77" s="9">
        <v>116</v>
      </c>
      <c r="B77" s="2">
        <v>237</v>
      </c>
      <c r="C77" s="2">
        <v>152</v>
      </c>
      <c r="D77" s="2">
        <f t="shared" ref="D77" si="6">SUM(B77:C77)</f>
        <v>389</v>
      </c>
      <c r="E77" s="2">
        <f t="shared" ref="E77" si="7">C77-B77</f>
        <v>-85</v>
      </c>
      <c r="F77" s="5">
        <f t="shared" ref="F77" si="8">B77/C77</f>
        <v>1.5592105263157894</v>
      </c>
    </row>
    <row r="78" spans="1:6" x14ac:dyDescent="0.25">
      <c r="A78" s="9">
        <v>120</v>
      </c>
      <c r="B78" s="2">
        <v>628</v>
      </c>
      <c r="C78" s="2">
        <v>270</v>
      </c>
      <c r="D78" s="2">
        <f t="shared" si="3"/>
        <v>898</v>
      </c>
      <c r="E78" s="2">
        <f t="shared" si="4"/>
        <v>-358</v>
      </c>
      <c r="F78" s="5">
        <f t="shared" si="5"/>
        <v>2.325925925925926</v>
      </c>
    </row>
    <row r="79" spans="1:6" x14ac:dyDescent="0.25">
      <c r="A79" s="9">
        <v>121</v>
      </c>
      <c r="B79" s="2">
        <v>237</v>
      </c>
      <c r="C79" s="2">
        <v>115</v>
      </c>
      <c r="D79" s="2">
        <f t="shared" si="3"/>
        <v>352</v>
      </c>
      <c r="E79" s="2">
        <f t="shared" si="4"/>
        <v>-122</v>
      </c>
      <c r="F79" s="5">
        <f t="shared" si="5"/>
        <v>2.0608695652173914</v>
      </c>
    </row>
    <row r="80" spans="1:6" x14ac:dyDescent="0.25">
      <c r="A80" s="9">
        <v>122</v>
      </c>
      <c r="B80" s="2">
        <v>162</v>
      </c>
      <c r="C80" s="2">
        <v>53</v>
      </c>
      <c r="D80" s="2">
        <f t="shared" si="3"/>
        <v>215</v>
      </c>
      <c r="E80" s="2">
        <f t="shared" si="4"/>
        <v>-109</v>
      </c>
      <c r="F80" s="5">
        <f t="shared" si="5"/>
        <v>3.0566037735849059</v>
      </c>
    </row>
    <row r="81" spans="1:6" x14ac:dyDescent="0.25">
      <c r="A81" s="9">
        <v>123</v>
      </c>
      <c r="B81" s="2">
        <v>76</v>
      </c>
      <c r="C81" s="2">
        <v>50</v>
      </c>
      <c r="D81" s="2">
        <f t="shared" si="3"/>
        <v>126</v>
      </c>
      <c r="E81" s="2">
        <f t="shared" si="4"/>
        <v>-26</v>
      </c>
      <c r="F81" s="5">
        <f t="shared" si="5"/>
        <v>1.52</v>
      </c>
    </row>
    <row r="82" spans="1:6" x14ac:dyDescent="0.25">
      <c r="A82" s="3" t="s">
        <v>8</v>
      </c>
      <c r="B82" s="4">
        <v>24259</v>
      </c>
      <c r="C82" s="4">
        <v>8608</v>
      </c>
      <c r="D82" s="4">
        <f t="shared" si="3"/>
        <v>32867</v>
      </c>
      <c r="E82" s="4">
        <f t="shared" si="4"/>
        <v>-15651</v>
      </c>
      <c r="F82" s="5">
        <f t="shared" si="5"/>
        <v>2.8181923791821561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zoomScaleNormal="100" workbookViewId="0">
      <selection activeCell="O4" sqref="O4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3" t="str">
        <f>Total!A1</f>
        <v>Non DAT and DAT Arrest Analysis 2Q 2025</v>
      </c>
      <c r="B1" s="13"/>
      <c r="C1" s="13"/>
      <c r="D1" s="13"/>
      <c r="E1" s="13"/>
      <c r="F1" s="13"/>
      <c r="G1" s="1"/>
    </row>
    <row r="2" spans="1:7" x14ac:dyDescent="0.25">
      <c r="A2" s="14"/>
      <c r="B2" s="14"/>
      <c r="C2" s="14"/>
      <c r="D2" s="14"/>
      <c r="E2" s="14"/>
      <c r="F2" s="14"/>
      <c r="G2" s="1"/>
    </row>
    <row r="3" spans="1:7" x14ac:dyDescent="0.25">
      <c r="A3" s="3" t="s">
        <v>18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7" x14ac:dyDescent="0.25">
      <c r="A4" s="3" t="s">
        <v>32</v>
      </c>
      <c r="B4" s="7">
        <v>68</v>
      </c>
      <c r="C4" s="7">
        <v>46</v>
      </c>
      <c r="D4" s="7">
        <f>SUM(B4:C4)</f>
        <v>114</v>
      </c>
      <c r="E4" s="7">
        <f>C4-B4</f>
        <v>-22</v>
      </c>
      <c r="F4" s="8">
        <f>B4/C4</f>
        <v>1.4782608695652173</v>
      </c>
    </row>
    <row r="5" spans="1:7" x14ac:dyDescent="0.25">
      <c r="A5" s="3" t="s">
        <v>33</v>
      </c>
      <c r="B5" s="7">
        <v>1179</v>
      </c>
      <c r="C5" s="7">
        <v>577</v>
      </c>
      <c r="D5" s="7">
        <f t="shared" ref="D5:D11" si="0">SUM(B5:C5)</f>
        <v>1756</v>
      </c>
      <c r="E5" s="7">
        <f t="shared" ref="E5:E11" si="1">C5-B5</f>
        <v>-602</v>
      </c>
      <c r="F5" s="8">
        <f t="shared" ref="F5:F11" si="2">B5/C5</f>
        <v>2.0433275563258233</v>
      </c>
    </row>
    <row r="6" spans="1:7" x14ac:dyDescent="0.25">
      <c r="A6" s="3" t="s">
        <v>11</v>
      </c>
      <c r="B6" s="7">
        <v>12154</v>
      </c>
      <c r="C6" s="7">
        <v>3602</v>
      </c>
      <c r="D6" s="7">
        <f t="shared" si="0"/>
        <v>15756</v>
      </c>
      <c r="E6" s="7">
        <f t="shared" si="1"/>
        <v>-8552</v>
      </c>
      <c r="F6" s="8">
        <f t="shared" si="2"/>
        <v>3.37423653525819</v>
      </c>
    </row>
    <row r="7" spans="1:7" x14ac:dyDescent="0.25">
      <c r="A7" s="3" t="s">
        <v>34</v>
      </c>
      <c r="B7" s="7">
        <v>2173</v>
      </c>
      <c r="C7" s="7">
        <v>958</v>
      </c>
      <c r="D7" s="7">
        <f t="shared" si="0"/>
        <v>3131</v>
      </c>
      <c r="E7" s="7">
        <v>-3992</v>
      </c>
      <c r="F7" s="8">
        <f t="shared" si="2"/>
        <v>2.268267223382046</v>
      </c>
    </row>
    <row r="8" spans="1:7" x14ac:dyDescent="0.25">
      <c r="A8" s="3" t="s">
        <v>12</v>
      </c>
      <c r="B8" s="7">
        <v>60</v>
      </c>
      <c r="C8" s="7">
        <v>49</v>
      </c>
      <c r="D8" s="7">
        <f t="shared" si="0"/>
        <v>109</v>
      </c>
      <c r="E8" s="7">
        <f t="shared" si="1"/>
        <v>-11</v>
      </c>
      <c r="F8" s="8">
        <f t="shared" si="2"/>
        <v>1.2244897959183674</v>
      </c>
    </row>
    <row r="9" spans="1:7" x14ac:dyDescent="0.25">
      <c r="A9" s="3" t="s">
        <v>13</v>
      </c>
      <c r="B9" s="7">
        <v>2581</v>
      </c>
      <c r="C9" s="7">
        <v>1085</v>
      </c>
      <c r="D9" s="7">
        <f t="shared" si="0"/>
        <v>3666</v>
      </c>
      <c r="E9" s="7">
        <f t="shared" si="1"/>
        <v>-1496</v>
      </c>
      <c r="F9" s="8">
        <f t="shared" si="2"/>
        <v>2.3788018433179725</v>
      </c>
    </row>
    <row r="10" spans="1:7" x14ac:dyDescent="0.25">
      <c r="A10" s="3" t="s">
        <v>35</v>
      </c>
      <c r="B10" s="7">
        <v>6044</v>
      </c>
      <c r="C10" s="7">
        <v>2291</v>
      </c>
      <c r="D10" s="7">
        <f t="shared" si="0"/>
        <v>8335</v>
      </c>
      <c r="E10" s="7">
        <f t="shared" ref="E10" si="3">C10-B10</f>
        <v>-3753</v>
      </c>
      <c r="F10" s="8">
        <f t="shared" ref="F10" si="4">B10/C10</f>
        <v>2.6381492797904844</v>
      </c>
    </row>
    <row r="11" spans="1:7" x14ac:dyDescent="0.25">
      <c r="A11" s="3" t="s">
        <v>8</v>
      </c>
      <c r="B11" s="6">
        <v>24259</v>
      </c>
      <c r="C11" s="6">
        <v>8608</v>
      </c>
      <c r="D11" s="6">
        <f t="shared" si="0"/>
        <v>32867</v>
      </c>
      <c r="E11" s="6">
        <f t="shared" si="1"/>
        <v>-15651</v>
      </c>
      <c r="F11" s="8">
        <f t="shared" si="2"/>
        <v>2.8181923791821561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abSelected="1" zoomScaleNormal="100" workbookViewId="0">
      <selection activeCell="F16" sqref="F16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3" t="str">
        <f>Total!A1</f>
        <v>Non DAT and DAT Arrest Analysis 2Q 2025</v>
      </c>
      <c r="B1" s="13"/>
      <c r="C1" s="13"/>
      <c r="D1" s="13"/>
      <c r="E1" s="13"/>
      <c r="F1" s="13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3" t="s">
        <v>19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14</v>
      </c>
      <c r="B4" s="7">
        <v>4940</v>
      </c>
      <c r="C4" s="7">
        <v>1946</v>
      </c>
      <c r="D4" s="7">
        <f>SUM(B4:C4)</f>
        <v>6886</v>
      </c>
      <c r="E4" s="7">
        <f>C4-B4</f>
        <v>-2994</v>
      </c>
      <c r="F4" s="8">
        <f>B4/C4</f>
        <v>2.5385405960945531</v>
      </c>
    </row>
    <row r="5" spans="1:6" x14ac:dyDescent="0.25">
      <c r="A5" s="3" t="s">
        <v>15</v>
      </c>
      <c r="B5" s="7">
        <v>19319</v>
      </c>
      <c r="C5" s="7">
        <v>6662</v>
      </c>
      <c r="D5" s="7">
        <f t="shared" ref="D5:D7" si="0">SUM(B5:C5)</f>
        <v>25981</v>
      </c>
      <c r="E5" s="7">
        <f t="shared" ref="E5:E7" si="1">C5-B5</f>
        <v>-12657</v>
      </c>
      <c r="F5" s="8">
        <f t="shared" ref="F5:F7" si="2">B5/C5</f>
        <v>2.8998799159411588</v>
      </c>
    </row>
    <row r="6" spans="1:6" x14ac:dyDescent="0.25">
      <c r="A6" s="3" t="s">
        <v>65</v>
      </c>
      <c r="B6" s="7">
        <v>0</v>
      </c>
      <c r="C6" s="7">
        <v>0</v>
      </c>
      <c r="D6" s="7">
        <f t="shared" ref="D6" si="3">SUM(B6:C6)</f>
        <v>0</v>
      </c>
      <c r="E6" s="7">
        <f t="shared" ref="E6" si="4">C6-B6</f>
        <v>0</v>
      </c>
      <c r="F6" s="8" t="str">
        <f t="shared" ref="F6" si="5">IF(C6=0,"**.*",(B6/C6))</f>
        <v>**.*</v>
      </c>
    </row>
    <row r="7" spans="1:6" x14ac:dyDescent="0.25">
      <c r="A7" s="3" t="s">
        <v>8</v>
      </c>
      <c r="B7" s="6">
        <f>SUM(B4:B6)</f>
        <v>24259</v>
      </c>
      <c r="C7" s="6">
        <f>SUM(C4:C6)</f>
        <v>8608</v>
      </c>
      <c r="D7" s="6">
        <f t="shared" si="0"/>
        <v>32867</v>
      </c>
      <c r="E7" s="6">
        <f t="shared" si="1"/>
        <v>-15651</v>
      </c>
      <c r="F7" s="8">
        <f t="shared" si="2"/>
        <v>2.8181923791821561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"/>
  <sheetViews>
    <sheetView zoomScaleNormal="100" workbookViewId="0">
      <selection activeCell="F5" sqref="F5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3" t="str">
        <f>Total!A1</f>
        <v>Non DAT and DAT Arrest Analysis 2Q 2025</v>
      </c>
      <c r="B1" s="13"/>
      <c r="C1" s="13"/>
      <c r="D1" s="13"/>
      <c r="E1" s="13"/>
      <c r="F1" s="13"/>
    </row>
    <row r="2" spans="1:10" x14ac:dyDescent="0.25">
      <c r="A2" s="13"/>
      <c r="B2" s="13"/>
      <c r="C2" s="13"/>
      <c r="D2" s="13"/>
      <c r="E2" s="13"/>
      <c r="F2" s="13"/>
    </row>
    <row r="3" spans="1:10" x14ac:dyDescent="0.25">
      <c r="A3" s="3" t="s">
        <v>20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10" x14ac:dyDescent="0.25">
      <c r="A4" s="3" t="s">
        <v>24</v>
      </c>
      <c r="B4" s="7">
        <v>0</v>
      </c>
      <c r="C4" s="7">
        <v>0</v>
      </c>
      <c r="D4" s="7">
        <f>SUM(B4:C4)</f>
        <v>0</v>
      </c>
      <c r="E4" s="7">
        <f>C4-B4</f>
        <v>0</v>
      </c>
      <c r="F4" s="8" t="str">
        <f>IF(C4=0,"**.*",(B4/C4))</f>
        <v>**.*</v>
      </c>
    </row>
    <row r="5" spans="1:10" x14ac:dyDescent="0.25">
      <c r="A5" s="3" t="s">
        <v>25</v>
      </c>
      <c r="B5" s="7">
        <v>631</v>
      </c>
      <c r="C5" s="7"/>
      <c r="D5" s="7">
        <f t="shared" ref="D5:D10" si="0">SUM(B5:C5)</f>
        <v>631</v>
      </c>
      <c r="E5" s="7">
        <f t="shared" ref="E5:E10" si="1">C5-B5</f>
        <v>-631</v>
      </c>
      <c r="F5" s="8" t="str">
        <f t="shared" ref="F5:F10" si="2">IF(C5=0,"**.*",(B5/C5))</f>
        <v>**.*</v>
      </c>
    </row>
    <row r="6" spans="1:10" x14ac:dyDescent="0.25">
      <c r="A6" s="3" t="s">
        <v>26</v>
      </c>
      <c r="B6" s="7">
        <v>2986</v>
      </c>
      <c r="C6" s="7">
        <v>1666</v>
      </c>
      <c r="D6" s="7">
        <f t="shared" si="0"/>
        <v>4652</v>
      </c>
      <c r="E6" s="7">
        <f t="shared" si="1"/>
        <v>-1320</v>
      </c>
      <c r="F6" s="8">
        <f t="shared" si="2"/>
        <v>1.7923169267707082</v>
      </c>
    </row>
    <row r="7" spans="1:10" x14ac:dyDescent="0.25">
      <c r="A7" s="3" t="s">
        <v>27</v>
      </c>
      <c r="B7" s="7">
        <v>12192</v>
      </c>
      <c r="C7" s="7">
        <v>4246</v>
      </c>
      <c r="D7" s="7">
        <f t="shared" si="0"/>
        <v>16438</v>
      </c>
      <c r="E7" s="7">
        <f t="shared" si="1"/>
        <v>-7946</v>
      </c>
      <c r="F7" s="8">
        <f t="shared" si="2"/>
        <v>2.8714083843617524</v>
      </c>
    </row>
    <row r="8" spans="1:10" x14ac:dyDescent="0.25">
      <c r="A8" s="3" t="s">
        <v>28</v>
      </c>
      <c r="B8" s="7">
        <v>7087</v>
      </c>
      <c r="C8" s="7">
        <v>2123</v>
      </c>
      <c r="D8" s="7">
        <f t="shared" si="0"/>
        <v>9210</v>
      </c>
      <c r="E8" s="7">
        <f t="shared" si="1"/>
        <v>-4964</v>
      </c>
      <c r="F8" s="8">
        <f t="shared" si="2"/>
        <v>3.3382006594441829</v>
      </c>
    </row>
    <row r="9" spans="1:10" x14ac:dyDescent="0.25">
      <c r="A9" s="3" t="s">
        <v>29</v>
      </c>
      <c r="B9" s="7">
        <v>1363</v>
      </c>
      <c r="C9" s="7">
        <v>573</v>
      </c>
      <c r="D9" s="7">
        <f t="shared" si="0"/>
        <v>1936</v>
      </c>
      <c r="E9" s="7">
        <f t="shared" si="1"/>
        <v>-790</v>
      </c>
      <c r="F9" s="8">
        <f t="shared" si="2"/>
        <v>2.3787085514834208</v>
      </c>
    </row>
    <row r="10" spans="1:10" x14ac:dyDescent="0.25">
      <c r="A10" s="3" t="s">
        <v>8</v>
      </c>
      <c r="B10" s="6">
        <v>24259</v>
      </c>
      <c r="C10" s="6">
        <v>8608</v>
      </c>
      <c r="D10" s="6">
        <f t="shared" si="0"/>
        <v>32867</v>
      </c>
      <c r="E10" s="6">
        <f t="shared" si="1"/>
        <v>-15651</v>
      </c>
      <c r="F10" s="8">
        <f t="shared" si="2"/>
        <v>2.8181923791821561</v>
      </c>
      <c r="J10" s="12"/>
    </row>
    <row r="11" spans="1:10" x14ac:dyDescent="0.25">
      <c r="J11" s="12"/>
    </row>
    <row r="12" spans="1:10" x14ac:dyDescent="0.25">
      <c r="J12" s="12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2025-07-16T18:29:32Z</cp:lastPrinted>
  <dcterms:created xsi:type="dcterms:W3CDTF">2016-07-22T11:47:05Z</dcterms:created>
  <dcterms:modified xsi:type="dcterms:W3CDTF">2025-08-05T19:14:11Z</dcterms:modified>
</cp:coreProperties>
</file>