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1Q 2026\04.DAT Arrests\"/>
    </mc:Choice>
  </mc:AlternateContent>
  <xr:revisionPtr revIDLastSave="0" documentId="8_{485667BF-FA60-431A-9EBE-4420AD710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" sheetId="2" r:id="rId1"/>
    <sheet name="Boro" sheetId="3" r:id="rId2"/>
    <sheet name="PCT" sheetId="4" r:id="rId3"/>
    <sheet name="Race" sheetId="5" r:id="rId4"/>
    <sheet name="Sex" sheetId="6" r:id="rId5"/>
    <sheet name="Age" sheetId="7" r:id="rId6"/>
  </sheets>
  <definedNames>
    <definedName name="crime">#REF!</definedName>
    <definedName name="crime2">Boro!#REF!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F4" i="4"/>
  <c r="F82" i="4"/>
  <c r="F77" i="4"/>
  <c r="E77" i="4"/>
  <c r="G4" i="2"/>
  <c r="F5" i="6"/>
  <c r="F4" i="6"/>
  <c r="A1" i="7"/>
  <c r="A1" i="6"/>
  <c r="A1" i="5"/>
  <c r="A1" i="4"/>
  <c r="A1" i="3"/>
  <c r="D6" i="6"/>
  <c r="C6" i="6"/>
  <c r="B6" i="6"/>
  <c r="E4" i="3"/>
  <c r="E4" i="4"/>
  <c r="D82" i="4"/>
  <c r="C82" i="4"/>
  <c r="B82" i="4"/>
  <c r="D9" i="3"/>
  <c r="C9" i="3"/>
  <c r="B9" i="3"/>
  <c r="E8" i="3"/>
  <c r="G19" i="2"/>
  <c r="F19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4" i="2"/>
  <c r="D20" i="2"/>
  <c r="C20" i="2"/>
  <c r="G20" i="2" s="1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F4" i="2"/>
  <c r="E20" i="2" l="1"/>
  <c r="F20" i="2"/>
  <c r="E10" i="5" l="1"/>
  <c r="F10" i="5"/>
  <c r="F5" i="7" l="1"/>
  <c r="F6" i="7"/>
  <c r="F7" i="7"/>
  <c r="F8" i="7"/>
  <c r="F9" i="7"/>
  <c r="F4" i="7"/>
  <c r="E5" i="7"/>
  <c r="E6" i="7"/>
  <c r="E7" i="7"/>
  <c r="E8" i="7"/>
  <c r="E9" i="7"/>
  <c r="E4" i="7"/>
  <c r="D4" i="7"/>
  <c r="F6" i="6"/>
  <c r="F5" i="5"/>
  <c r="F6" i="5"/>
  <c r="F7" i="5"/>
  <c r="F8" i="5"/>
  <c r="F9" i="5"/>
  <c r="F11" i="5"/>
  <c r="F4" i="5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8" i="4"/>
  <c r="F79" i="4"/>
  <c r="F80" i="4"/>
  <c r="F81" i="4"/>
  <c r="F5" i="3"/>
  <c r="F6" i="3"/>
  <c r="F7" i="3"/>
  <c r="F8" i="3"/>
  <c r="F9" i="3"/>
  <c r="F4" i="3"/>
  <c r="F10" i="7" l="1"/>
  <c r="E10" i="7"/>
  <c r="E5" i="6"/>
  <c r="E6" i="6"/>
  <c r="E4" i="6"/>
  <c r="E5" i="5"/>
  <c r="E6" i="5"/>
  <c r="E8" i="5"/>
  <c r="E9" i="5"/>
  <c r="E11" i="5"/>
  <c r="E4" i="5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8" i="4"/>
  <c r="E79" i="4"/>
  <c r="E80" i="4"/>
  <c r="E81" i="4"/>
  <c r="E82" i="4"/>
  <c r="E5" i="3"/>
  <c r="E6" i="3"/>
  <c r="E7" i="3"/>
  <c r="E9" i="3"/>
</calcChain>
</file>

<file path=xl/sharedStrings.xml><?xml version="1.0" encoding="utf-8"?>
<sst xmlns="http://schemas.openxmlformats.org/spreadsheetml/2006/main" count="97" uniqueCount="71">
  <si>
    <t>Non DAT Arrests</t>
  </si>
  <si>
    <t>DAT Totals</t>
  </si>
  <si>
    <t>Non DAT Totals</t>
  </si>
  <si>
    <t>BRONX</t>
  </si>
  <si>
    <t>BROOKLYN</t>
  </si>
  <si>
    <t>MANHATTAN</t>
  </si>
  <si>
    <t>QUEENS</t>
  </si>
  <si>
    <t>STATEN ISLAND</t>
  </si>
  <si>
    <t>Total</t>
  </si>
  <si>
    <t>Non Dat Arrests</t>
  </si>
  <si>
    <t>DAT Arrests</t>
  </si>
  <si>
    <t>BLACK</t>
  </si>
  <si>
    <t>UNKNOWN</t>
  </si>
  <si>
    <t>WHITE</t>
  </si>
  <si>
    <t>FEMALE</t>
  </si>
  <si>
    <t>MALE</t>
  </si>
  <si>
    <t>PCT</t>
  </si>
  <si>
    <t>Boro</t>
  </si>
  <si>
    <t>Race</t>
  </si>
  <si>
    <t>Sex</t>
  </si>
  <si>
    <t>Age</t>
  </si>
  <si>
    <t>Difference</t>
  </si>
  <si>
    <t>Non DAT Rate</t>
  </si>
  <si>
    <t>Total Arrests</t>
  </si>
  <si>
    <t>0 - 9</t>
  </si>
  <si>
    <t>10 - 17</t>
  </si>
  <si>
    <t>18 - 24</t>
  </si>
  <si>
    <t>25 - 40</t>
  </si>
  <si>
    <t>41 - 59</t>
  </si>
  <si>
    <t>60+</t>
  </si>
  <si>
    <t>* 500 or more total arrests only</t>
  </si>
  <si>
    <t>AMERICAN INDIAN/ALASKAN NATIVE</t>
  </si>
  <si>
    <t>ASIAN / PACIFIC ISLANDER</t>
  </si>
  <si>
    <t>BLACK HISPANIC</t>
  </si>
  <si>
    <t>WHITE HISPANIC</t>
  </si>
  <si>
    <t>Law Code</t>
  </si>
  <si>
    <t>Law Code Description</t>
  </si>
  <si>
    <t>PL 1552500</t>
  </si>
  <si>
    <t>PL 1200001</t>
  </si>
  <si>
    <t>PL 2200300</t>
  </si>
  <si>
    <t>PL 1450001</t>
  </si>
  <si>
    <t>CRIM MIS:INTENT DAMAGE PROPRTY</t>
  </si>
  <si>
    <t>PL 1201401</t>
  </si>
  <si>
    <t>VTL0511001</t>
  </si>
  <si>
    <t>PL 1211100</t>
  </si>
  <si>
    <t>Grand Total</t>
  </si>
  <si>
    <t>PL 2601001</t>
  </si>
  <si>
    <t>ACT IN MANNER INJUR CHILD &lt; 17</t>
  </si>
  <si>
    <t>ASLT 3-W/INT CAUSE PHYS INJURY</t>
  </si>
  <si>
    <t>PL 1651503</t>
  </si>
  <si>
    <t>INTENT/FRAUD OBT TRANS W/O PAY</t>
  </si>
  <si>
    <t>VTL05110MU</t>
  </si>
  <si>
    <t>VTL051101A</t>
  </si>
  <si>
    <t>PL 2650101</t>
  </si>
  <si>
    <t>CRIM POSS WEAP-4TH:FIREARM/WEP</t>
  </si>
  <si>
    <t>PL 1950500</t>
  </si>
  <si>
    <t>OBSTRUCT GOVERNMENTL ADMIN-2ND</t>
  </si>
  <si>
    <t>PL 2053000</t>
  </si>
  <si>
    <t>LOC00000V0</t>
  </si>
  <si>
    <t>Non DAT and DAT Arrest Analysis 1Q 2026</t>
  </si>
  <si>
    <t>PETIT LARCENY</t>
  </si>
  <si>
    <t>AGGRAVATED UNLIC OPER MV-3RD</t>
  </si>
  <si>
    <t>CRIM POSS CONTRL SUBST-7TH</t>
  </si>
  <si>
    <t>MENACING-2ND:WEAPON</t>
  </si>
  <si>
    <t>AGGRAVATED UNLIC OPER/MV-2ND</t>
  </si>
  <si>
    <t>AGGRAVATED UNLIC OPER VEH-3RD</t>
  </si>
  <si>
    <t>RESISTING ARREST</t>
  </si>
  <si>
    <t>CRIM OBSTRUCTION BREATHING</t>
  </si>
  <si>
    <t>VIOL OF LOC LAW VIOL</t>
  </si>
  <si>
    <t>PL 1402000</t>
  </si>
  <si>
    <t>BURG-3:ILLEG ENTRY WITH INTENT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</si>
</sst>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165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activeCell="D19" sqref="D19"/>
    </sheetView>
  </sheetViews>
  <sheetFormatPr defaultRowHeight="15" x14ac:dyDescent="0.25"/>
  <cols>
    <col min="1" max="1" width="33.28515625" bestFit="1" customWidth="1"/>
    <col min="2" max="2" width="36.7109375" bestFit="1" customWidth="1"/>
    <col min="3" max="3" width="14.5703125" bestFit="1" customWidth="1"/>
    <col min="4" max="4" width="10.28515625" bestFit="1" customWidth="1"/>
    <col min="5" max="5" width="12.140625" bestFit="1" customWidth="1"/>
    <col min="6" max="6" width="10.42578125" bestFit="1" customWidth="1"/>
    <col min="7" max="7" width="13.28515625" bestFit="1" customWidth="1"/>
  </cols>
  <sheetData>
    <row r="1" spans="1:7" x14ac:dyDescent="0.25">
      <c r="A1" s="12" t="s">
        <v>59</v>
      </c>
      <c r="B1" s="12"/>
      <c r="C1" s="12"/>
      <c r="D1" s="12"/>
      <c r="E1" s="12"/>
      <c r="F1" s="12"/>
      <c r="G1" s="12"/>
    </row>
    <row r="2" spans="1:7" x14ac:dyDescent="0.25">
      <c r="A2" s="12"/>
      <c r="B2" s="12"/>
      <c r="C2" s="12"/>
      <c r="D2" s="12"/>
      <c r="E2" s="12"/>
      <c r="F2" s="12"/>
      <c r="G2" s="12"/>
    </row>
    <row r="3" spans="1:7" x14ac:dyDescent="0.25">
      <c r="A3" s="3" t="s">
        <v>35</v>
      </c>
      <c r="B3" s="3" t="s">
        <v>36</v>
      </c>
      <c r="C3" s="6" t="s">
        <v>2</v>
      </c>
      <c r="D3" s="6" t="s">
        <v>1</v>
      </c>
      <c r="E3" s="6" t="s">
        <v>23</v>
      </c>
      <c r="F3" s="6" t="s">
        <v>21</v>
      </c>
      <c r="G3" s="6" t="s">
        <v>22</v>
      </c>
    </row>
    <row r="4" spans="1:7" x14ac:dyDescent="0.25">
      <c r="A4" s="3" t="s">
        <v>38</v>
      </c>
      <c r="B4" s="3" t="s">
        <v>48</v>
      </c>
      <c r="C4" s="7">
        <v>6020</v>
      </c>
      <c r="D4" s="7">
        <v>861</v>
      </c>
      <c r="E4" s="7">
        <f>C4+D4</f>
        <v>6881</v>
      </c>
      <c r="F4" s="7">
        <f>D4-C4</f>
        <v>-5159</v>
      </c>
      <c r="G4" s="8">
        <f>IF(D4=0,"**.*",(C4/D4))</f>
        <v>6.9918699186991873</v>
      </c>
    </row>
    <row r="5" spans="1:7" x14ac:dyDescent="0.25">
      <c r="A5" s="3" t="s">
        <v>37</v>
      </c>
      <c r="B5" s="3" t="s">
        <v>60</v>
      </c>
      <c r="C5" s="7">
        <v>4913</v>
      </c>
      <c r="D5" s="7">
        <v>1565</v>
      </c>
      <c r="E5" s="7">
        <f t="shared" ref="E5:E18" si="0">C5+D5</f>
        <v>6478</v>
      </c>
      <c r="F5" s="7">
        <f t="shared" ref="F5:F20" si="1">D5-C5</f>
        <v>-3348</v>
      </c>
      <c r="G5" s="8">
        <f>IF(D5=0,"**.*",(C5/D5))</f>
        <v>3.1392971246006391</v>
      </c>
    </row>
    <row r="6" spans="1:7" x14ac:dyDescent="0.25">
      <c r="A6" s="3" t="s">
        <v>49</v>
      </c>
      <c r="B6" s="3" t="s">
        <v>50</v>
      </c>
      <c r="C6" s="7">
        <v>2618</v>
      </c>
      <c r="D6" s="7">
        <v>1139</v>
      </c>
      <c r="E6" s="7">
        <f t="shared" si="0"/>
        <v>3757</v>
      </c>
      <c r="F6" s="7">
        <f t="shared" si="1"/>
        <v>-1479</v>
      </c>
      <c r="G6" s="8">
        <f t="shared" ref="G6:G20" si="2">IF(D6=0,"**.*",(C6/D6))</f>
        <v>2.2985074626865671</v>
      </c>
    </row>
    <row r="7" spans="1:7" x14ac:dyDescent="0.25">
      <c r="A7" s="3" t="s">
        <v>43</v>
      </c>
      <c r="B7" s="3" t="s">
        <v>61</v>
      </c>
      <c r="C7" s="7">
        <v>712</v>
      </c>
      <c r="D7" s="7">
        <v>2299</v>
      </c>
      <c r="E7" s="7">
        <f t="shared" si="0"/>
        <v>3011</v>
      </c>
      <c r="F7" s="7">
        <f t="shared" si="1"/>
        <v>1587</v>
      </c>
      <c r="G7" s="8">
        <f t="shared" si="2"/>
        <v>0.30969986950848194</v>
      </c>
    </row>
    <row r="8" spans="1:7" x14ac:dyDescent="0.25">
      <c r="A8" s="3" t="s">
        <v>39</v>
      </c>
      <c r="B8" s="3" t="s">
        <v>62</v>
      </c>
      <c r="C8" s="7">
        <v>2227</v>
      </c>
      <c r="D8" s="7">
        <v>708</v>
      </c>
      <c r="E8" s="7">
        <f t="shared" si="0"/>
        <v>2935</v>
      </c>
      <c r="F8" s="7">
        <f t="shared" si="1"/>
        <v>-1519</v>
      </c>
      <c r="G8" s="8">
        <f t="shared" si="2"/>
        <v>3.1454802259887007</v>
      </c>
    </row>
    <row r="9" spans="1:7" x14ac:dyDescent="0.25">
      <c r="A9" s="3" t="s">
        <v>42</v>
      </c>
      <c r="B9" s="3" t="s">
        <v>63</v>
      </c>
      <c r="C9" s="7">
        <v>1335</v>
      </c>
      <c r="D9" s="7">
        <v>3</v>
      </c>
      <c r="E9" s="7">
        <f t="shared" si="0"/>
        <v>1338</v>
      </c>
      <c r="F9" s="7">
        <f t="shared" si="1"/>
        <v>-1332</v>
      </c>
      <c r="G9" s="8">
        <f t="shared" si="2"/>
        <v>445</v>
      </c>
    </row>
    <row r="10" spans="1:7" x14ac:dyDescent="0.25">
      <c r="A10" s="3" t="s">
        <v>46</v>
      </c>
      <c r="B10" s="3" t="s">
        <v>47</v>
      </c>
      <c r="C10" s="7">
        <v>1205</v>
      </c>
      <c r="D10" s="7">
        <v>4</v>
      </c>
      <c r="E10" s="7">
        <f t="shared" si="0"/>
        <v>1209</v>
      </c>
      <c r="F10" s="7">
        <f t="shared" si="1"/>
        <v>-1201</v>
      </c>
      <c r="G10" s="8">
        <f t="shared" si="2"/>
        <v>301.25</v>
      </c>
    </row>
    <row r="11" spans="1:7" x14ac:dyDescent="0.25">
      <c r="A11" s="3" t="s">
        <v>51</v>
      </c>
      <c r="B11" s="3" t="s">
        <v>64</v>
      </c>
      <c r="C11" s="7">
        <v>402</v>
      </c>
      <c r="D11" s="7">
        <v>785</v>
      </c>
      <c r="E11" s="7">
        <f t="shared" si="0"/>
        <v>1187</v>
      </c>
      <c r="F11" s="7">
        <f t="shared" si="1"/>
        <v>383</v>
      </c>
      <c r="G11" s="8">
        <f t="shared" si="2"/>
        <v>0.51210191082802548</v>
      </c>
    </row>
    <row r="12" spans="1:7" x14ac:dyDescent="0.25">
      <c r="A12" s="3" t="s">
        <v>40</v>
      </c>
      <c r="B12" s="3" t="s">
        <v>41</v>
      </c>
      <c r="C12" s="7">
        <v>793</v>
      </c>
      <c r="D12" s="7">
        <v>119</v>
      </c>
      <c r="E12" s="7">
        <f t="shared" si="0"/>
        <v>912</v>
      </c>
      <c r="F12" s="7">
        <f t="shared" si="1"/>
        <v>-674</v>
      </c>
      <c r="G12" s="8">
        <f t="shared" si="2"/>
        <v>6.6638655462184877</v>
      </c>
    </row>
    <row r="13" spans="1:7" x14ac:dyDescent="0.25">
      <c r="A13" s="3" t="s">
        <v>52</v>
      </c>
      <c r="B13" s="3" t="s">
        <v>65</v>
      </c>
      <c r="C13" s="7">
        <v>166</v>
      </c>
      <c r="D13" s="7">
        <v>598</v>
      </c>
      <c r="E13" s="7">
        <f t="shared" si="0"/>
        <v>764</v>
      </c>
      <c r="F13" s="7">
        <f t="shared" si="1"/>
        <v>432</v>
      </c>
      <c r="G13" s="8">
        <f t="shared" si="2"/>
        <v>0.27759197324414714</v>
      </c>
    </row>
    <row r="14" spans="1:7" x14ac:dyDescent="0.25">
      <c r="A14" s="3" t="s">
        <v>57</v>
      </c>
      <c r="B14" s="3" t="s">
        <v>66</v>
      </c>
      <c r="C14" s="7">
        <v>638</v>
      </c>
      <c r="D14" s="7">
        <v>42</v>
      </c>
      <c r="E14" s="7">
        <f t="shared" si="0"/>
        <v>680</v>
      </c>
      <c r="F14" s="7">
        <f t="shared" si="1"/>
        <v>-596</v>
      </c>
      <c r="G14" s="8">
        <f t="shared" si="2"/>
        <v>15.19047619047619</v>
      </c>
    </row>
    <row r="15" spans="1:7" x14ac:dyDescent="0.25">
      <c r="A15" s="3" t="s">
        <v>55</v>
      </c>
      <c r="B15" s="3" t="s">
        <v>56</v>
      </c>
      <c r="C15" s="7">
        <v>540</v>
      </c>
      <c r="D15" s="7">
        <v>118</v>
      </c>
      <c r="E15" s="7">
        <f t="shared" si="0"/>
        <v>658</v>
      </c>
      <c r="F15" s="7">
        <f t="shared" si="1"/>
        <v>-422</v>
      </c>
      <c r="G15" s="8">
        <f t="shared" si="2"/>
        <v>4.5762711864406782</v>
      </c>
    </row>
    <row r="16" spans="1:7" x14ac:dyDescent="0.25">
      <c r="A16" s="3" t="s">
        <v>44</v>
      </c>
      <c r="B16" s="3" t="s">
        <v>67</v>
      </c>
      <c r="C16" s="7">
        <v>634</v>
      </c>
      <c r="D16" s="7">
        <v>16</v>
      </c>
      <c r="E16" s="7">
        <f t="shared" si="0"/>
        <v>650</v>
      </c>
      <c r="F16" s="7">
        <f t="shared" si="1"/>
        <v>-618</v>
      </c>
      <c r="G16" s="8">
        <f t="shared" si="2"/>
        <v>39.625</v>
      </c>
    </row>
    <row r="17" spans="1:7" x14ac:dyDescent="0.25">
      <c r="A17" s="3" t="s">
        <v>53</v>
      </c>
      <c r="B17" s="3" t="s">
        <v>54</v>
      </c>
      <c r="C17" s="7">
        <v>326</v>
      </c>
      <c r="D17" s="7">
        <v>311</v>
      </c>
      <c r="E17" s="7">
        <f t="shared" si="0"/>
        <v>637</v>
      </c>
      <c r="F17" s="7">
        <f t="shared" si="1"/>
        <v>-15</v>
      </c>
      <c r="G17" s="8">
        <f t="shared" si="2"/>
        <v>1.0482315112540193</v>
      </c>
    </row>
    <row r="18" spans="1:7" x14ac:dyDescent="0.25">
      <c r="A18" s="3" t="s">
        <v>58</v>
      </c>
      <c r="B18" s="3" t="s">
        <v>68</v>
      </c>
      <c r="C18" s="7">
        <v>525</v>
      </c>
      <c r="D18" s="7">
        <v>4</v>
      </c>
      <c r="E18" s="7">
        <f t="shared" si="0"/>
        <v>529</v>
      </c>
      <c r="F18" s="7">
        <f t="shared" si="1"/>
        <v>-521</v>
      </c>
      <c r="G18" s="8">
        <f t="shared" si="2"/>
        <v>131.25</v>
      </c>
    </row>
    <row r="19" spans="1:7" x14ac:dyDescent="0.25">
      <c r="A19" s="3" t="s">
        <v>69</v>
      </c>
      <c r="B19" s="3" t="s">
        <v>70</v>
      </c>
      <c r="C19" s="7">
        <v>1026</v>
      </c>
      <c r="D19" s="7">
        <v>0</v>
      </c>
      <c r="E19" s="7">
        <f>C19+D19</f>
        <v>1026</v>
      </c>
      <c r="F19" s="7">
        <f t="shared" si="1"/>
        <v>-1026</v>
      </c>
      <c r="G19" s="8" t="str">
        <f t="shared" si="2"/>
        <v>**.*</v>
      </c>
    </row>
    <row r="20" spans="1:7" x14ac:dyDescent="0.25">
      <c r="A20" s="3" t="s">
        <v>45</v>
      </c>
      <c r="B20" s="3"/>
      <c r="C20" s="4">
        <f>SUM(C4:C19)</f>
        <v>24080</v>
      </c>
      <c r="D20" s="4">
        <f>SUM(D4:D19)</f>
        <v>8572</v>
      </c>
      <c r="E20" s="6">
        <f t="shared" ref="E20" si="3">C20+D20</f>
        <v>32652</v>
      </c>
      <c r="F20" s="6">
        <f t="shared" si="1"/>
        <v>-15508</v>
      </c>
      <c r="G20" s="8">
        <f t="shared" si="2"/>
        <v>2.8091460569295381</v>
      </c>
    </row>
    <row r="22" spans="1:7" x14ac:dyDescent="0.25">
      <c r="A22" s="10"/>
    </row>
    <row r="23" spans="1:7" x14ac:dyDescent="0.25">
      <c r="A23" s="10" t="s">
        <v>30</v>
      </c>
    </row>
  </sheetData>
  <mergeCells count="1">
    <mergeCell ref="A1:G2"/>
  </mergeCells>
  <printOptions horizontalCentered="1"/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zoomScaleNormal="100" workbookViewId="0">
      <selection activeCell="B9" sqref="B9:C9"/>
    </sheetView>
  </sheetViews>
  <sheetFormatPr defaultRowHeight="15" x14ac:dyDescent="0.25"/>
  <cols>
    <col min="1" max="1" width="14.7109375" bestFit="1" customWidth="1"/>
    <col min="2" max="2" width="15" bestFit="1" customWidth="1"/>
    <col min="3" max="3" width="11.28515625" bestFit="1" customWidth="1"/>
    <col min="4" max="4" width="12.140625" bestFit="1" customWidth="1"/>
    <col min="5" max="5" width="10.42578125" bestFit="1" customWidth="1"/>
    <col min="6" max="6" width="13.28515625" bestFit="1" customWidth="1"/>
  </cols>
  <sheetData>
    <row r="1" spans="1:6" x14ac:dyDescent="0.25">
      <c r="A1" s="12" t="str">
        <f>Total!A1</f>
        <v>Non DAT and DAT Arrest Analysis 1Q 2026</v>
      </c>
      <c r="B1" s="12"/>
      <c r="C1" s="12"/>
      <c r="D1" s="12"/>
      <c r="E1" s="12"/>
      <c r="F1" s="12"/>
    </row>
    <row r="2" spans="1:6" x14ac:dyDescent="0.25">
      <c r="A2" s="12"/>
      <c r="B2" s="12"/>
      <c r="C2" s="12"/>
      <c r="D2" s="12"/>
      <c r="E2" s="12"/>
      <c r="F2" s="12"/>
    </row>
    <row r="3" spans="1:6" x14ac:dyDescent="0.25">
      <c r="A3" s="3" t="s">
        <v>17</v>
      </c>
      <c r="B3" s="6" t="s">
        <v>9</v>
      </c>
      <c r="C3" s="6" t="s">
        <v>10</v>
      </c>
      <c r="D3" s="6" t="s">
        <v>23</v>
      </c>
      <c r="E3" s="6" t="s">
        <v>21</v>
      </c>
      <c r="F3" s="6" t="s">
        <v>22</v>
      </c>
    </row>
    <row r="4" spans="1:6" x14ac:dyDescent="0.25">
      <c r="A4" s="3" t="s">
        <v>3</v>
      </c>
      <c r="B4" s="7">
        <v>4948</v>
      </c>
      <c r="C4" s="7">
        <v>2517</v>
      </c>
      <c r="D4" s="7">
        <v>7465</v>
      </c>
      <c r="E4" s="7">
        <f>C4-B4</f>
        <v>-2431</v>
      </c>
      <c r="F4" s="8">
        <f>B4/C4</f>
        <v>1.9658323400874056</v>
      </c>
    </row>
    <row r="5" spans="1:6" x14ac:dyDescent="0.25">
      <c r="A5" s="3" t="s">
        <v>4</v>
      </c>
      <c r="B5" s="7">
        <v>7732</v>
      </c>
      <c r="C5" s="7">
        <v>2162</v>
      </c>
      <c r="D5" s="7">
        <v>9894</v>
      </c>
      <c r="E5" s="7">
        <f t="shared" ref="E5:E9" si="0">C5-B5</f>
        <v>-5570</v>
      </c>
      <c r="F5" s="8">
        <f t="shared" ref="F5:F9" si="1">B5/C5</f>
        <v>3.5763182238667901</v>
      </c>
    </row>
    <row r="6" spans="1:6" x14ac:dyDescent="0.25">
      <c r="A6" s="3" t="s">
        <v>5</v>
      </c>
      <c r="B6" s="7">
        <v>6003</v>
      </c>
      <c r="C6" s="7">
        <v>1849</v>
      </c>
      <c r="D6" s="7">
        <v>7852</v>
      </c>
      <c r="E6" s="7">
        <f t="shared" si="0"/>
        <v>-4154</v>
      </c>
      <c r="F6" s="8">
        <f t="shared" si="1"/>
        <v>3.2466197944835047</v>
      </c>
    </row>
    <row r="7" spans="1:6" x14ac:dyDescent="0.25">
      <c r="A7" s="3" t="s">
        <v>6</v>
      </c>
      <c r="B7" s="7">
        <v>4631</v>
      </c>
      <c r="C7" s="7">
        <v>1591</v>
      </c>
      <c r="D7" s="7">
        <v>6222</v>
      </c>
      <c r="E7" s="7">
        <f t="shared" si="0"/>
        <v>-3040</v>
      </c>
      <c r="F7" s="8">
        <f t="shared" si="1"/>
        <v>2.9107479572595851</v>
      </c>
    </row>
    <row r="8" spans="1:6" x14ac:dyDescent="0.25">
      <c r="A8" s="3" t="s">
        <v>7</v>
      </c>
      <c r="B8" s="7">
        <v>766</v>
      </c>
      <c r="C8" s="7">
        <v>453</v>
      </c>
      <c r="D8" s="7">
        <v>1219</v>
      </c>
      <c r="E8" s="7">
        <f t="shared" si="0"/>
        <v>-313</v>
      </c>
      <c r="F8" s="8">
        <f t="shared" si="1"/>
        <v>1.6909492273730684</v>
      </c>
    </row>
    <row r="9" spans="1:6" x14ac:dyDescent="0.25">
      <c r="A9" s="3" t="s">
        <v>8</v>
      </c>
      <c r="B9" s="6">
        <f>SUM(B4:B8)</f>
        <v>24080</v>
      </c>
      <c r="C9" s="6">
        <f>SUM(C4:C8)</f>
        <v>8572</v>
      </c>
      <c r="D9" s="6">
        <f>SUM(D4:D8)</f>
        <v>32652</v>
      </c>
      <c r="E9" s="6">
        <f t="shared" si="0"/>
        <v>-15508</v>
      </c>
      <c r="F9" s="8">
        <f t="shared" si="1"/>
        <v>2.8091460569295381</v>
      </c>
    </row>
  </sheetData>
  <sortState xmlns:xlrd2="http://schemas.microsoft.com/office/spreadsheetml/2017/richdata2" ref="A4:F34">
    <sortCondition ref="A4:A34"/>
  </sortState>
  <mergeCells count="1">
    <mergeCell ref="A1:F2"/>
  </mergeCells>
  <printOptions horizontalCentered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2"/>
  <sheetViews>
    <sheetView topLeftCell="A52" zoomScaleNormal="100" workbookViewId="0">
      <selection activeCell="E82" sqref="E82"/>
    </sheetView>
  </sheetViews>
  <sheetFormatPr defaultRowHeight="15" x14ac:dyDescent="0.25"/>
  <cols>
    <col min="2" max="2" width="15.5703125" bestFit="1" customWidth="1"/>
    <col min="3" max="3" width="11.28515625" bestFit="1" customWidth="1"/>
    <col min="4" max="4" width="12.140625" bestFit="1" customWidth="1"/>
    <col min="5" max="5" width="10.42578125" bestFit="1" customWidth="1"/>
    <col min="6" max="6" width="13.28515625" bestFit="1" customWidth="1"/>
  </cols>
  <sheetData>
    <row r="1" spans="1:7" x14ac:dyDescent="0.25">
      <c r="A1" s="12" t="str">
        <f>Total!A1</f>
        <v>Non DAT and DAT Arrest Analysis 1Q 2026</v>
      </c>
      <c r="B1" s="12"/>
      <c r="C1" s="12"/>
      <c r="D1" s="12"/>
      <c r="E1" s="12"/>
      <c r="F1" s="12"/>
      <c r="G1" s="1"/>
    </row>
    <row r="2" spans="1:7" x14ac:dyDescent="0.25">
      <c r="A2" s="12"/>
      <c r="B2" s="12"/>
      <c r="C2" s="12"/>
      <c r="D2" s="12"/>
      <c r="E2" s="12"/>
      <c r="F2" s="12"/>
      <c r="G2" s="1"/>
    </row>
    <row r="3" spans="1:7" x14ac:dyDescent="0.25">
      <c r="A3" s="3" t="s">
        <v>16</v>
      </c>
      <c r="B3" s="4" t="s">
        <v>0</v>
      </c>
      <c r="C3" s="4" t="s">
        <v>10</v>
      </c>
      <c r="D3" s="4" t="s">
        <v>23</v>
      </c>
      <c r="E3" s="4" t="s">
        <v>21</v>
      </c>
      <c r="F3" s="4" t="s">
        <v>22</v>
      </c>
    </row>
    <row r="4" spans="1:7" x14ac:dyDescent="0.25">
      <c r="A4" s="9">
        <v>1</v>
      </c>
      <c r="B4" s="2">
        <v>359</v>
      </c>
      <c r="C4" s="2">
        <v>132</v>
      </c>
      <c r="D4" s="2">
        <v>491</v>
      </c>
      <c r="E4" s="2">
        <f>C4-B4</f>
        <v>-227</v>
      </c>
      <c r="F4" s="5">
        <f>B4/C4</f>
        <v>2.7196969696969697</v>
      </c>
    </row>
    <row r="5" spans="1:7" x14ac:dyDescent="0.25">
      <c r="A5" s="9">
        <v>5</v>
      </c>
      <c r="B5" s="2">
        <v>270</v>
      </c>
      <c r="C5" s="2">
        <v>27</v>
      </c>
      <c r="D5" s="2">
        <v>297</v>
      </c>
      <c r="E5" s="2">
        <f t="shared" ref="E5:E68" si="0">C5-B5</f>
        <v>-243</v>
      </c>
      <c r="F5" s="5">
        <f t="shared" ref="F5:F68" si="1">B5/C5</f>
        <v>10</v>
      </c>
    </row>
    <row r="6" spans="1:7" x14ac:dyDescent="0.25">
      <c r="A6" s="9">
        <v>6</v>
      </c>
      <c r="B6" s="2">
        <v>193</v>
      </c>
      <c r="C6" s="2">
        <v>40</v>
      </c>
      <c r="D6" s="2">
        <v>233</v>
      </c>
      <c r="E6" s="2">
        <f t="shared" si="0"/>
        <v>-153</v>
      </c>
      <c r="F6" s="5">
        <f t="shared" si="1"/>
        <v>4.8250000000000002</v>
      </c>
    </row>
    <row r="7" spans="1:7" x14ac:dyDescent="0.25">
      <c r="A7" s="9">
        <v>7</v>
      </c>
      <c r="B7" s="2">
        <v>209</v>
      </c>
      <c r="C7" s="2">
        <v>60</v>
      </c>
      <c r="D7" s="2">
        <v>269</v>
      </c>
      <c r="E7" s="2">
        <f t="shared" si="0"/>
        <v>-149</v>
      </c>
      <c r="F7" s="5">
        <f t="shared" si="1"/>
        <v>3.4833333333333334</v>
      </c>
    </row>
    <row r="8" spans="1:7" x14ac:dyDescent="0.25">
      <c r="A8" s="9">
        <v>9</v>
      </c>
      <c r="B8" s="2">
        <v>239</v>
      </c>
      <c r="C8" s="2">
        <v>49</v>
      </c>
      <c r="D8" s="2">
        <v>288</v>
      </c>
      <c r="E8" s="2">
        <f t="shared" si="0"/>
        <v>-190</v>
      </c>
      <c r="F8" s="5">
        <f t="shared" si="1"/>
        <v>4.8775510204081636</v>
      </c>
    </row>
    <row r="9" spans="1:7" x14ac:dyDescent="0.25">
      <c r="A9" s="9">
        <v>10</v>
      </c>
      <c r="B9" s="2">
        <v>129</v>
      </c>
      <c r="C9" s="2">
        <v>53</v>
      </c>
      <c r="D9" s="2">
        <v>182</v>
      </c>
      <c r="E9" s="2">
        <f t="shared" si="0"/>
        <v>-76</v>
      </c>
      <c r="F9" s="5">
        <f t="shared" si="1"/>
        <v>2.4339622641509435</v>
      </c>
    </row>
    <row r="10" spans="1:7" x14ac:dyDescent="0.25">
      <c r="A10" s="9">
        <v>13</v>
      </c>
      <c r="B10" s="2">
        <v>542</v>
      </c>
      <c r="C10" s="2">
        <v>97</v>
      </c>
      <c r="D10" s="2">
        <v>639</v>
      </c>
      <c r="E10" s="2">
        <f t="shared" si="0"/>
        <v>-445</v>
      </c>
      <c r="F10" s="5">
        <f t="shared" si="1"/>
        <v>5.5876288659793811</v>
      </c>
    </row>
    <row r="11" spans="1:7" x14ac:dyDescent="0.25">
      <c r="A11" s="9">
        <v>14</v>
      </c>
      <c r="B11" s="2">
        <v>1034</v>
      </c>
      <c r="C11" s="2">
        <v>331</v>
      </c>
      <c r="D11" s="2">
        <v>1365</v>
      </c>
      <c r="E11" s="2">
        <f t="shared" si="0"/>
        <v>-703</v>
      </c>
      <c r="F11" s="5">
        <f t="shared" si="1"/>
        <v>3.1238670694864048</v>
      </c>
    </row>
    <row r="12" spans="1:7" x14ac:dyDescent="0.25">
      <c r="A12" s="9">
        <v>17</v>
      </c>
      <c r="B12" s="2">
        <v>103</v>
      </c>
      <c r="C12" s="2">
        <v>37</v>
      </c>
      <c r="D12" s="2">
        <v>140</v>
      </c>
      <c r="E12" s="2">
        <f t="shared" si="0"/>
        <v>-66</v>
      </c>
      <c r="F12" s="5">
        <f t="shared" si="1"/>
        <v>2.7837837837837838</v>
      </c>
    </row>
    <row r="13" spans="1:7" x14ac:dyDescent="0.25">
      <c r="A13" s="9">
        <v>18</v>
      </c>
      <c r="B13" s="2">
        <v>460</v>
      </c>
      <c r="C13" s="2">
        <v>184</v>
      </c>
      <c r="D13" s="2">
        <v>644</v>
      </c>
      <c r="E13" s="2">
        <f t="shared" si="0"/>
        <v>-276</v>
      </c>
      <c r="F13" s="5">
        <f t="shared" si="1"/>
        <v>2.5</v>
      </c>
    </row>
    <row r="14" spans="1:7" x14ac:dyDescent="0.25">
      <c r="A14" s="9">
        <v>19</v>
      </c>
      <c r="B14" s="2">
        <v>226</v>
      </c>
      <c r="C14" s="2">
        <v>55</v>
      </c>
      <c r="D14" s="2">
        <v>281</v>
      </c>
      <c r="E14" s="2">
        <f t="shared" si="0"/>
        <v>-171</v>
      </c>
      <c r="F14" s="5">
        <f t="shared" si="1"/>
        <v>4.1090909090909093</v>
      </c>
    </row>
    <row r="15" spans="1:7" x14ac:dyDescent="0.25">
      <c r="A15" s="9">
        <v>20</v>
      </c>
      <c r="B15" s="2">
        <v>149</v>
      </c>
      <c r="C15" s="2">
        <v>39</v>
      </c>
      <c r="D15" s="2">
        <v>188</v>
      </c>
      <c r="E15" s="2">
        <f t="shared" si="0"/>
        <v>-110</v>
      </c>
      <c r="F15" s="5">
        <f t="shared" si="1"/>
        <v>3.8205128205128207</v>
      </c>
    </row>
    <row r="16" spans="1:7" x14ac:dyDescent="0.25">
      <c r="A16" s="9">
        <v>22</v>
      </c>
      <c r="B16" s="2">
        <v>3</v>
      </c>
      <c r="C16" s="2">
        <v>2</v>
      </c>
      <c r="D16" s="2">
        <v>5</v>
      </c>
      <c r="E16" s="2">
        <f t="shared" si="0"/>
        <v>-1</v>
      </c>
      <c r="F16" s="5">
        <f t="shared" si="1"/>
        <v>1.5</v>
      </c>
    </row>
    <row r="17" spans="1:6" x14ac:dyDescent="0.25">
      <c r="A17" s="9">
        <v>23</v>
      </c>
      <c r="B17" s="2">
        <v>232</v>
      </c>
      <c r="C17" s="2">
        <v>80</v>
      </c>
      <c r="D17" s="2">
        <v>312</v>
      </c>
      <c r="E17" s="2">
        <f t="shared" si="0"/>
        <v>-152</v>
      </c>
      <c r="F17" s="5">
        <f t="shared" si="1"/>
        <v>2.9</v>
      </c>
    </row>
    <row r="18" spans="1:6" x14ac:dyDescent="0.25">
      <c r="A18" s="9">
        <v>24</v>
      </c>
      <c r="B18" s="2">
        <v>215</v>
      </c>
      <c r="C18" s="2">
        <v>77</v>
      </c>
      <c r="D18" s="2">
        <v>292</v>
      </c>
      <c r="E18" s="2">
        <f t="shared" si="0"/>
        <v>-138</v>
      </c>
      <c r="F18" s="5">
        <f t="shared" si="1"/>
        <v>2.7922077922077921</v>
      </c>
    </row>
    <row r="19" spans="1:6" x14ac:dyDescent="0.25">
      <c r="A19" s="9">
        <v>25</v>
      </c>
      <c r="B19" s="2">
        <v>278</v>
      </c>
      <c r="C19" s="2">
        <v>149</v>
      </c>
      <c r="D19" s="2">
        <v>427</v>
      </c>
      <c r="E19" s="2">
        <f t="shared" si="0"/>
        <v>-129</v>
      </c>
      <c r="F19" s="5">
        <f t="shared" si="1"/>
        <v>1.8657718120805369</v>
      </c>
    </row>
    <row r="20" spans="1:6" x14ac:dyDescent="0.25">
      <c r="A20" s="9">
        <v>26</v>
      </c>
      <c r="B20" s="2">
        <v>116</v>
      </c>
      <c r="C20" s="2">
        <v>25</v>
      </c>
      <c r="D20" s="2">
        <v>141</v>
      </c>
      <c r="E20" s="2">
        <f t="shared" si="0"/>
        <v>-91</v>
      </c>
      <c r="F20" s="5">
        <f t="shared" si="1"/>
        <v>4.6399999999999997</v>
      </c>
    </row>
    <row r="21" spans="1:6" x14ac:dyDescent="0.25">
      <c r="A21" s="9">
        <v>28</v>
      </c>
      <c r="B21" s="2">
        <v>317</v>
      </c>
      <c r="C21" s="2">
        <v>92</v>
      </c>
      <c r="D21" s="2">
        <v>409</v>
      </c>
      <c r="E21" s="2">
        <f t="shared" si="0"/>
        <v>-225</v>
      </c>
      <c r="F21" s="5">
        <f t="shared" si="1"/>
        <v>3.4456521739130435</v>
      </c>
    </row>
    <row r="22" spans="1:6" x14ac:dyDescent="0.25">
      <c r="A22" s="9">
        <v>30</v>
      </c>
      <c r="B22" s="2">
        <v>139</v>
      </c>
      <c r="C22" s="2">
        <v>45</v>
      </c>
      <c r="D22" s="2">
        <v>184</v>
      </c>
      <c r="E22" s="2">
        <f t="shared" si="0"/>
        <v>-94</v>
      </c>
      <c r="F22" s="5">
        <f t="shared" si="1"/>
        <v>3.088888888888889</v>
      </c>
    </row>
    <row r="23" spans="1:6" x14ac:dyDescent="0.25">
      <c r="A23" s="9">
        <v>32</v>
      </c>
      <c r="B23" s="2">
        <v>279</v>
      </c>
      <c r="C23" s="2">
        <v>49</v>
      </c>
      <c r="D23" s="2">
        <v>328</v>
      </c>
      <c r="E23" s="2">
        <f t="shared" si="0"/>
        <v>-230</v>
      </c>
      <c r="F23" s="5">
        <f t="shared" si="1"/>
        <v>5.6938775510204085</v>
      </c>
    </row>
    <row r="24" spans="1:6" x14ac:dyDescent="0.25">
      <c r="A24" s="9">
        <v>33</v>
      </c>
      <c r="B24" s="2">
        <v>203</v>
      </c>
      <c r="C24" s="2">
        <v>104</v>
      </c>
      <c r="D24" s="2">
        <v>307</v>
      </c>
      <c r="E24" s="2">
        <f t="shared" si="0"/>
        <v>-99</v>
      </c>
      <c r="F24" s="5">
        <f t="shared" si="1"/>
        <v>1.9519230769230769</v>
      </c>
    </row>
    <row r="25" spans="1:6" x14ac:dyDescent="0.25">
      <c r="A25" s="9">
        <v>34</v>
      </c>
      <c r="B25" s="2">
        <v>308</v>
      </c>
      <c r="C25" s="2">
        <v>122</v>
      </c>
      <c r="D25" s="2">
        <v>430</v>
      </c>
      <c r="E25" s="2">
        <f t="shared" si="0"/>
        <v>-186</v>
      </c>
      <c r="F25" s="5">
        <f t="shared" si="1"/>
        <v>2.5245901639344264</v>
      </c>
    </row>
    <row r="26" spans="1:6" x14ac:dyDescent="0.25">
      <c r="A26" s="9">
        <v>40</v>
      </c>
      <c r="B26" s="2">
        <v>707</v>
      </c>
      <c r="C26" s="2">
        <v>346</v>
      </c>
      <c r="D26" s="2">
        <v>1053</v>
      </c>
      <c r="E26" s="2">
        <f t="shared" si="0"/>
        <v>-361</v>
      </c>
      <c r="F26" s="5">
        <f t="shared" si="1"/>
        <v>2.0433526011560694</v>
      </c>
    </row>
    <row r="27" spans="1:6" x14ac:dyDescent="0.25">
      <c r="A27" s="9">
        <v>41</v>
      </c>
      <c r="B27" s="2">
        <v>400</v>
      </c>
      <c r="C27" s="2">
        <v>135</v>
      </c>
      <c r="D27" s="2">
        <v>535</v>
      </c>
      <c r="E27" s="2">
        <f t="shared" si="0"/>
        <v>-265</v>
      </c>
      <c r="F27" s="5">
        <f t="shared" si="1"/>
        <v>2.9629629629629628</v>
      </c>
    </row>
    <row r="28" spans="1:6" x14ac:dyDescent="0.25">
      <c r="A28" s="9">
        <v>42</v>
      </c>
      <c r="B28" s="2">
        <v>316</v>
      </c>
      <c r="C28" s="2">
        <v>299</v>
      </c>
      <c r="D28" s="2">
        <v>615</v>
      </c>
      <c r="E28" s="2">
        <f t="shared" si="0"/>
        <v>-17</v>
      </c>
      <c r="F28" s="5">
        <f t="shared" si="1"/>
        <v>1.0568561872909699</v>
      </c>
    </row>
    <row r="29" spans="1:6" x14ac:dyDescent="0.25">
      <c r="A29" s="9">
        <v>43</v>
      </c>
      <c r="B29" s="2">
        <v>372</v>
      </c>
      <c r="C29" s="2">
        <v>185</v>
      </c>
      <c r="D29" s="2">
        <v>557</v>
      </c>
      <c r="E29" s="2">
        <f t="shared" si="0"/>
        <v>-187</v>
      </c>
      <c r="F29" s="5">
        <f t="shared" si="1"/>
        <v>2.0108108108108107</v>
      </c>
    </row>
    <row r="30" spans="1:6" x14ac:dyDescent="0.25">
      <c r="A30" s="9">
        <v>44</v>
      </c>
      <c r="B30" s="2">
        <v>534</v>
      </c>
      <c r="C30" s="2">
        <v>384</v>
      </c>
      <c r="D30" s="2">
        <v>918</v>
      </c>
      <c r="E30" s="2">
        <f t="shared" si="0"/>
        <v>-150</v>
      </c>
      <c r="F30" s="5">
        <f t="shared" si="1"/>
        <v>1.390625</v>
      </c>
    </row>
    <row r="31" spans="1:6" x14ac:dyDescent="0.25">
      <c r="A31" s="9">
        <v>45</v>
      </c>
      <c r="B31" s="2">
        <v>243</v>
      </c>
      <c r="C31" s="2">
        <v>171</v>
      </c>
      <c r="D31" s="2">
        <v>414</v>
      </c>
      <c r="E31" s="2">
        <f t="shared" si="0"/>
        <v>-72</v>
      </c>
      <c r="F31" s="5">
        <f t="shared" si="1"/>
        <v>1.4210526315789473</v>
      </c>
    </row>
    <row r="32" spans="1:6" x14ac:dyDescent="0.25">
      <c r="A32" s="9">
        <v>46</v>
      </c>
      <c r="B32" s="2">
        <v>597</v>
      </c>
      <c r="C32" s="2">
        <v>318</v>
      </c>
      <c r="D32" s="2">
        <v>915</v>
      </c>
      <c r="E32" s="2">
        <f t="shared" si="0"/>
        <v>-279</v>
      </c>
      <c r="F32" s="5">
        <f t="shared" si="1"/>
        <v>1.8773584905660377</v>
      </c>
    </row>
    <row r="33" spans="1:6" x14ac:dyDescent="0.25">
      <c r="A33" s="9">
        <v>47</v>
      </c>
      <c r="B33" s="2">
        <v>541</v>
      </c>
      <c r="C33" s="2">
        <v>173</v>
      </c>
      <c r="D33" s="2">
        <v>714</v>
      </c>
      <c r="E33" s="2">
        <f t="shared" si="0"/>
        <v>-368</v>
      </c>
      <c r="F33" s="5">
        <f t="shared" si="1"/>
        <v>3.1271676300578033</v>
      </c>
    </row>
    <row r="34" spans="1:6" x14ac:dyDescent="0.25">
      <c r="A34" s="9">
        <v>48</v>
      </c>
      <c r="B34" s="2">
        <v>311</v>
      </c>
      <c r="C34" s="2">
        <v>126</v>
      </c>
      <c r="D34" s="2">
        <v>437</v>
      </c>
      <c r="E34" s="2">
        <f t="shared" si="0"/>
        <v>-185</v>
      </c>
      <c r="F34" s="5">
        <f t="shared" si="1"/>
        <v>2.4682539682539684</v>
      </c>
    </row>
    <row r="35" spans="1:6" x14ac:dyDescent="0.25">
      <c r="A35" s="9">
        <v>49</v>
      </c>
      <c r="B35" s="2">
        <v>273</v>
      </c>
      <c r="C35" s="2">
        <v>65</v>
      </c>
      <c r="D35" s="2">
        <v>338</v>
      </c>
      <c r="E35" s="2">
        <f t="shared" si="0"/>
        <v>-208</v>
      </c>
      <c r="F35" s="5">
        <f t="shared" si="1"/>
        <v>4.2</v>
      </c>
    </row>
    <row r="36" spans="1:6" x14ac:dyDescent="0.25">
      <c r="A36" s="9">
        <v>50</v>
      </c>
      <c r="B36" s="2">
        <v>129</v>
      </c>
      <c r="C36" s="2">
        <v>48</v>
      </c>
      <c r="D36" s="2">
        <v>177</v>
      </c>
      <c r="E36" s="2">
        <f t="shared" si="0"/>
        <v>-81</v>
      </c>
      <c r="F36" s="5">
        <f t="shared" si="1"/>
        <v>2.6875</v>
      </c>
    </row>
    <row r="37" spans="1:6" x14ac:dyDescent="0.25">
      <c r="A37" s="9">
        <v>52</v>
      </c>
      <c r="B37" s="2">
        <v>525</v>
      </c>
      <c r="C37" s="2">
        <v>267</v>
      </c>
      <c r="D37" s="2">
        <v>792</v>
      </c>
      <c r="E37" s="2">
        <f t="shared" si="0"/>
        <v>-258</v>
      </c>
      <c r="F37" s="5">
        <f t="shared" si="1"/>
        <v>1.9662921348314606</v>
      </c>
    </row>
    <row r="38" spans="1:6" x14ac:dyDescent="0.25">
      <c r="A38" s="9">
        <v>60</v>
      </c>
      <c r="B38" s="2">
        <v>427</v>
      </c>
      <c r="C38" s="2">
        <v>78</v>
      </c>
      <c r="D38" s="2">
        <v>505</v>
      </c>
      <c r="E38" s="2">
        <f t="shared" si="0"/>
        <v>-349</v>
      </c>
      <c r="F38" s="5">
        <f t="shared" si="1"/>
        <v>5.4743589743589745</v>
      </c>
    </row>
    <row r="39" spans="1:6" x14ac:dyDescent="0.25">
      <c r="A39" s="9">
        <v>61</v>
      </c>
      <c r="B39" s="2">
        <v>197</v>
      </c>
      <c r="C39" s="2">
        <v>70</v>
      </c>
      <c r="D39" s="2">
        <v>267</v>
      </c>
      <c r="E39" s="2">
        <f t="shared" si="0"/>
        <v>-127</v>
      </c>
      <c r="F39" s="5">
        <f t="shared" si="1"/>
        <v>2.8142857142857145</v>
      </c>
    </row>
    <row r="40" spans="1:6" x14ac:dyDescent="0.25">
      <c r="A40" s="9">
        <v>62</v>
      </c>
      <c r="B40" s="2">
        <v>325</v>
      </c>
      <c r="C40" s="2">
        <v>64</v>
      </c>
      <c r="D40" s="2">
        <v>389</v>
      </c>
      <c r="E40" s="2">
        <f t="shared" si="0"/>
        <v>-261</v>
      </c>
      <c r="F40" s="5">
        <f t="shared" si="1"/>
        <v>5.078125</v>
      </c>
    </row>
    <row r="41" spans="1:6" x14ac:dyDescent="0.25">
      <c r="A41" s="9">
        <v>63</v>
      </c>
      <c r="B41" s="2">
        <v>191</v>
      </c>
      <c r="C41" s="2">
        <v>70</v>
      </c>
      <c r="D41" s="2">
        <v>261</v>
      </c>
      <c r="E41" s="2">
        <f t="shared" si="0"/>
        <v>-121</v>
      </c>
      <c r="F41" s="5">
        <f t="shared" si="1"/>
        <v>2.7285714285714286</v>
      </c>
    </row>
    <row r="42" spans="1:6" x14ac:dyDescent="0.25">
      <c r="A42" s="9">
        <v>66</v>
      </c>
      <c r="B42" s="2">
        <v>136</v>
      </c>
      <c r="C42" s="2">
        <v>56</v>
      </c>
      <c r="D42" s="2">
        <v>192</v>
      </c>
      <c r="E42" s="2">
        <f t="shared" si="0"/>
        <v>-80</v>
      </c>
      <c r="F42" s="5">
        <f t="shared" si="1"/>
        <v>2.4285714285714284</v>
      </c>
    </row>
    <row r="43" spans="1:6" x14ac:dyDescent="0.25">
      <c r="A43" s="9">
        <v>67</v>
      </c>
      <c r="B43" s="2">
        <v>465</v>
      </c>
      <c r="C43" s="2">
        <v>186</v>
      </c>
      <c r="D43" s="2">
        <v>651</v>
      </c>
      <c r="E43" s="2">
        <f t="shared" si="0"/>
        <v>-279</v>
      </c>
      <c r="F43" s="5">
        <f t="shared" si="1"/>
        <v>2.5</v>
      </c>
    </row>
    <row r="44" spans="1:6" x14ac:dyDescent="0.25">
      <c r="A44" s="9">
        <v>68</v>
      </c>
      <c r="B44" s="2">
        <v>187</v>
      </c>
      <c r="C44" s="2">
        <v>137</v>
      </c>
      <c r="D44" s="2">
        <v>324</v>
      </c>
      <c r="E44" s="2">
        <f t="shared" si="0"/>
        <v>-50</v>
      </c>
      <c r="F44" s="5">
        <f t="shared" si="1"/>
        <v>1.364963503649635</v>
      </c>
    </row>
    <row r="45" spans="1:6" x14ac:dyDescent="0.25">
      <c r="A45" s="9">
        <v>69</v>
      </c>
      <c r="B45" s="2">
        <v>191</v>
      </c>
      <c r="C45" s="2">
        <v>67</v>
      </c>
      <c r="D45" s="2">
        <v>258</v>
      </c>
      <c r="E45" s="2">
        <f t="shared" si="0"/>
        <v>-124</v>
      </c>
      <c r="F45" s="5">
        <f t="shared" si="1"/>
        <v>2.8507462686567164</v>
      </c>
    </row>
    <row r="46" spans="1:6" x14ac:dyDescent="0.25">
      <c r="A46" s="9">
        <v>70</v>
      </c>
      <c r="B46" s="2">
        <v>325</v>
      </c>
      <c r="C46" s="2">
        <v>151</v>
      </c>
      <c r="D46" s="2">
        <v>476</v>
      </c>
      <c r="E46" s="2">
        <f t="shared" si="0"/>
        <v>-174</v>
      </c>
      <c r="F46" s="5">
        <f t="shared" si="1"/>
        <v>2.1523178807947021</v>
      </c>
    </row>
    <row r="47" spans="1:6" x14ac:dyDescent="0.25">
      <c r="A47" s="9">
        <v>71</v>
      </c>
      <c r="B47" s="2">
        <v>242</v>
      </c>
      <c r="C47" s="2">
        <v>85</v>
      </c>
      <c r="D47" s="2">
        <v>327</v>
      </c>
      <c r="E47" s="2">
        <f t="shared" si="0"/>
        <v>-157</v>
      </c>
      <c r="F47" s="5">
        <f t="shared" si="1"/>
        <v>2.8470588235294119</v>
      </c>
    </row>
    <row r="48" spans="1:6" x14ac:dyDescent="0.25">
      <c r="A48" s="9">
        <v>72</v>
      </c>
      <c r="B48" s="2">
        <v>276</v>
      </c>
      <c r="C48" s="2">
        <v>119</v>
      </c>
      <c r="D48" s="2">
        <v>395</v>
      </c>
      <c r="E48" s="2">
        <f t="shared" si="0"/>
        <v>-157</v>
      </c>
      <c r="F48" s="5">
        <f t="shared" si="1"/>
        <v>2.3193277310924372</v>
      </c>
    </row>
    <row r="49" spans="1:6" x14ac:dyDescent="0.25">
      <c r="A49" s="9">
        <v>73</v>
      </c>
      <c r="B49" s="2">
        <v>740</v>
      </c>
      <c r="C49" s="2">
        <v>95</v>
      </c>
      <c r="D49" s="2">
        <v>835</v>
      </c>
      <c r="E49" s="2">
        <f t="shared" si="0"/>
        <v>-645</v>
      </c>
      <c r="F49" s="5">
        <f t="shared" si="1"/>
        <v>7.7894736842105265</v>
      </c>
    </row>
    <row r="50" spans="1:6" x14ac:dyDescent="0.25">
      <c r="A50" s="9">
        <v>75</v>
      </c>
      <c r="B50" s="2">
        <v>897</v>
      </c>
      <c r="C50" s="2">
        <v>248</v>
      </c>
      <c r="D50" s="2">
        <v>1145</v>
      </c>
      <c r="E50" s="2">
        <f t="shared" si="0"/>
        <v>-649</v>
      </c>
      <c r="F50" s="5">
        <f t="shared" si="1"/>
        <v>3.6169354838709675</v>
      </c>
    </row>
    <row r="51" spans="1:6" x14ac:dyDescent="0.25">
      <c r="A51" s="9">
        <v>76</v>
      </c>
      <c r="B51" s="2">
        <v>118</v>
      </c>
      <c r="C51" s="2">
        <v>65</v>
      </c>
      <c r="D51" s="2">
        <v>183</v>
      </c>
      <c r="E51" s="2">
        <f t="shared" si="0"/>
        <v>-53</v>
      </c>
      <c r="F51" s="5">
        <f t="shared" si="1"/>
        <v>1.8153846153846154</v>
      </c>
    </row>
    <row r="52" spans="1:6" x14ac:dyDescent="0.25">
      <c r="A52" s="9">
        <v>77</v>
      </c>
      <c r="B52" s="2">
        <v>366</v>
      </c>
      <c r="C52" s="2">
        <v>47</v>
      </c>
      <c r="D52" s="2">
        <v>413</v>
      </c>
      <c r="E52" s="2">
        <f t="shared" si="0"/>
        <v>-319</v>
      </c>
      <c r="F52" s="5">
        <f t="shared" si="1"/>
        <v>7.7872340425531918</v>
      </c>
    </row>
    <row r="53" spans="1:6" x14ac:dyDescent="0.25">
      <c r="A53" s="9">
        <v>78</v>
      </c>
      <c r="B53" s="2">
        <v>393</v>
      </c>
      <c r="C53" s="2">
        <v>93</v>
      </c>
      <c r="D53" s="2">
        <v>486</v>
      </c>
      <c r="E53" s="2">
        <f t="shared" si="0"/>
        <v>-300</v>
      </c>
      <c r="F53" s="5">
        <f t="shared" si="1"/>
        <v>4.225806451612903</v>
      </c>
    </row>
    <row r="54" spans="1:6" x14ac:dyDescent="0.25">
      <c r="A54" s="9">
        <v>79</v>
      </c>
      <c r="B54" s="2">
        <v>459</v>
      </c>
      <c r="C54" s="2">
        <v>99</v>
      </c>
      <c r="D54" s="2">
        <v>558</v>
      </c>
      <c r="E54" s="2">
        <f t="shared" si="0"/>
        <v>-360</v>
      </c>
      <c r="F54" s="5">
        <f t="shared" si="1"/>
        <v>4.6363636363636367</v>
      </c>
    </row>
    <row r="55" spans="1:6" x14ac:dyDescent="0.25">
      <c r="A55" s="9">
        <v>81</v>
      </c>
      <c r="B55" s="2">
        <v>314</v>
      </c>
      <c r="C55" s="2">
        <v>103</v>
      </c>
      <c r="D55" s="2">
        <v>417</v>
      </c>
      <c r="E55" s="2">
        <f t="shared" si="0"/>
        <v>-211</v>
      </c>
      <c r="F55" s="5">
        <f t="shared" si="1"/>
        <v>3.0485436893203883</v>
      </c>
    </row>
    <row r="56" spans="1:6" x14ac:dyDescent="0.25">
      <c r="A56" s="9">
        <v>83</v>
      </c>
      <c r="B56" s="2">
        <v>428</v>
      </c>
      <c r="C56" s="2">
        <v>101</v>
      </c>
      <c r="D56" s="2">
        <v>529</v>
      </c>
      <c r="E56" s="2">
        <f t="shared" si="0"/>
        <v>-327</v>
      </c>
      <c r="F56" s="5">
        <f t="shared" si="1"/>
        <v>4.2376237623762378</v>
      </c>
    </row>
    <row r="57" spans="1:6" x14ac:dyDescent="0.25">
      <c r="A57" s="9">
        <v>84</v>
      </c>
      <c r="B57" s="2">
        <v>545</v>
      </c>
      <c r="C57" s="2">
        <v>110</v>
      </c>
      <c r="D57" s="2">
        <v>655</v>
      </c>
      <c r="E57" s="2">
        <f t="shared" si="0"/>
        <v>-435</v>
      </c>
      <c r="F57" s="5">
        <f t="shared" si="1"/>
        <v>4.9545454545454541</v>
      </c>
    </row>
    <row r="58" spans="1:6" x14ac:dyDescent="0.25">
      <c r="A58" s="9">
        <v>88</v>
      </c>
      <c r="B58" s="2">
        <v>185</v>
      </c>
      <c r="C58" s="2">
        <v>37</v>
      </c>
      <c r="D58" s="2">
        <v>222</v>
      </c>
      <c r="E58" s="2">
        <f t="shared" si="0"/>
        <v>-148</v>
      </c>
      <c r="F58" s="5">
        <f t="shared" si="1"/>
        <v>5</v>
      </c>
    </row>
    <row r="59" spans="1:6" x14ac:dyDescent="0.25">
      <c r="A59" s="9">
        <v>90</v>
      </c>
      <c r="B59" s="2">
        <v>207</v>
      </c>
      <c r="C59" s="2">
        <v>46</v>
      </c>
      <c r="D59" s="2">
        <v>253</v>
      </c>
      <c r="E59" s="2">
        <f t="shared" si="0"/>
        <v>-161</v>
      </c>
      <c r="F59" s="5">
        <f t="shared" si="1"/>
        <v>4.5</v>
      </c>
    </row>
    <row r="60" spans="1:6" x14ac:dyDescent="0.25">
      <c r="A60" s="9">
        <v>94</v>
      </c>
      <c r="B60" s="2">
        <v>118</v>
      </c>
      <c r="C60" s="2">
        <v>35</v>
      </c>
      <c r="D60" s="2">
        <v>153</v>
      </c>
      <c r="E60" s="2">
        <f t="shared" si="0"/>
        <v>-83</v>
      </c>
      <c r="F60" s="5">
        <f t="shared" si="1"/>
        <v>3.3714285714285714</v>
      </c>
    </row>
    <row r="61" spans="1:6" x14ac:dyDescent="0.25">
      <c r="A61" s="9">
        <v>100</v>
      </c>
      <c r="B61" s="2">
        <v>88</v>
      </c>
      <c r="C61" s="2">
        <v>48</v>
      </c>
      <c r="D61" s="2">
        <v>136</v>
      </c>
      <c r="E61" s="2">
        <f t="shared" si="0"/>
        <v>-40</v>
      </c>
      <c r="F61" s="5">
        <f t="shared" si="1"/>
        <v>1.8333333333333333</v>
      </c>
    </row>
    <row r="62" spans="1:6" x14ac:dyDescent="0.25">
      <c r="A62" s="9">
        <v>101</v>
      </c>
      <c r="B62" s="2">
        <v>203</v>
      </c>
      <c r="C62" s="2">
        <v>38</v>
      </c>
      <c r="D62" s="2">
        <v>241</v>
      </c>
      <c r="E62" s="2">
        <f t="shared" si="0"/>
        <v>-165</v>
      </c>
      <c r="F62" s="5">
        <f t="shared" si="1"/>
        <v>5.3421052631578947</v>
      </c>
    </row>
    <row r="63" spans="1:6" x14ac:dyDescent="0.25">
      <c r="A63" s="9">
        <v>102</v>
      </c>
      <c r="B63" s="2">
        <v>227</v>
      </c>
      <c r="C63" s="2">
        <v>24</v>
      </c>
      <c r="D63" s="2">
        <v>251</v>
      </c>
      <c r="E63" s="2">
        <f t="shared" si="0"/>
        <v>-203</v>
      </c>
      <c r="F63" s="5">
        <f t="shared" si="1"/>
        <v>9.4583333333333339</v>
      </c>
    </row>
    <row r="64" spans="1:6" x14ac:dyDescent="0.25">
      <c r="A64" s="9">
        <v>103</v>
      </c>
      <c r="B64" s="2">
        <v>654</v>
      </c>
      <c r="C64" s="2">
        <v>380</v>
      </c>
      <c r="D64" s="2">
        <v>1034</v>
      </c>
      <c r="E64" s="2">
        <f t="shared" si="0"/>
        <v>-274</v>
      </c>
      <c r="F64" s="5">
        <f t="shared" si="1"/>
        <v>1.7210526315789474</v>
      </c>
    </row>
    <row r="65" spans="1:6" x14ac:dyDescent="0.25">
      <c r="A65" s="9">
        <v>104</v>
      </c>
      <c r="B65" s="2">
        <v>178</v>
      </c>
      <c r="C65" s="2">
        <v>40</v>
      </c>
      <c r="D65" s="2">
        <v>218</v>
      </c>
      <c r="E65" s="2">
        <f t="shared" si="0"/>
        <v>-138</v>
      </c>
      <c r="F65" s="5">
        <f t="shared" si="1"/>
        <v>4.45</v>
      </c>
    </row>
    <row r="66" spans="1:6" x14ac:dyDescent="0.25">
      <c r="A66" s="9">
        <v>105</v>
      </c>
      <c r="B66" s="2">
        <v>184</v>
      </c>
      <c r="C66" s="2">
        <v>83</v>
      </c>
      <c r="D66" s="2">
        <v>267</v>
      </c>
      <c r="E66" s="2">
        <f t="shared" si="0"/>
        <v>-101</v>
      </c>
      <c r="F66" s="5">
        <f t="shared" si="1"/>
        <v>2.2168674698795181</v>
      </c>
    </row>
    <row r="67" spans="1:6" x14ac:dyDescent="0.25">
      <c r="A67" s="9">
        <v>106</v>
      </c>
      <c r="B67" s="2">
        <v>226</v>
      </c>
      <c r="C67" s="2">
        <v>79</v>
      </c>
      <c r="D67" s="2">
        <v>305</v>
      </c>
      <c r="E67" s="2">
        <f t="shared" si="0"/>
        <v>-147</v>
      </c>
      <c r="F67" s="5">
        <f t="shared" si="1"/>
        <v>2.8607594936708862</v>
      </c>
    </row>
    <row r="68" spans="1:6" x14ac:dyDescent="0.25">
      <c r="A68" s="9">
        <v>107</v>
      </c>
      <c r="B68" s="2">
        <v>219</v>
      </c>
      <c r="C68" s="2">
        <v>55</v>
      </c>
      <c r="D68" s="2">
        <v>274</v>
      </c>
      <c r="E68" s="2">
        <f t="shared" si="0"/>
        <v>-164</v>
      </c>
      <c r="F68" s="5">
        <f t="shared" si="1"/>
        <v>3.9818181818181819</v>
      </c>
    </row>
    <row r="69" spans="1:6" x14ac:dyDescent="0.25">
      <c r="A69" s="9">
        <v>108</v>
      </c>
      <c r="B69" s="2">
        <v>206</v>
      </c>
      <c r="C69" s="2">
        <v>49</v>
      </c>
      <c r="D69" s="2">
        <v>255</v>
      </c>
      <c r="E69" s="2">
        <f t="shared" ref="E69:E82" si="2">C69-B69</f>
        <v>-157</v>
      </c>
      <c r="F69" s="5">
        <f t="shared" ref="F69:F81" si="3">B69/C69</f>
        <v>4.204081632653061</v>
      </c>
    </row>
    <row r="70" spans="1:6" x14ac:dyDescent="0.25">
      <c r="A70" s="9">
        <v>109</v>
      </c>
      <c r="B70" s="2">
        <v>416</v>
      </c>
      <c r="C70" s="2">
        <v>103</v>
      </c>
      <c r="D70" s="2">
        <v>519</v>
      </c>
      <c r="E70" s="2">
        <f t="shared" si="2"/>
        <v>-313</v>
      </c>
      <c r="F70" s="5">
        <f t="shared" si="3"/>
        <v>4.0388349514563107</v>
      </c>
    </row>
    <row r="71" spans="1:6" x14ac:dyDescent="0.25">
      <c r="A71" s="9">
        <v>110</v>
      </c>
      <c r="B71" s="2">
        <v>557</v>
      </c>
      <c r="C71" s="2">
        <v>119</v>
      </c>
      <c r="D71" s="2">
        <v>676</v>
      </c>
      <c r="E71" s="2">
        <f t="shared" si="2"/>
        <v>-438</v>
      </c>
      <c r="F71" s="5">
        <f t="shared" si="3"/>
        <v>4.6806722689075633</v>
      </c>
    </row>
    <row r="72" spans="1:6" x14ac:dyDescent="0.25">
      <c r="A72" s="9">
        <v>111</v>
      </c>
      <c r="B72" s="2">
        <v>50</v>
      </c>
      <c r="C72" s="2">
        <v>44</v>
      </c>
      <c r="D72" s="2">
        <v>94</v>
      </c>
      <c r="E72" s="2">
        <f t="shared" si="2"/>
        <v>-6</v>
      </c>
      <c r="F72" s="5">
        <f t="shared" si="3"/>
        <v>1.1363636363636365</v>
      </c>
    </row>
    <row r="73" spans="1:6" x14ac:dyDescent="0.25">
      <c r="A73" s="9">
        <v>112</v>
      </c>
      <c r="B73" s="2">
        <v>231</v>
      </c>
      <c r="C73" s="2">
        <v>84</v>
      </c>
      <c r="D73" s="2">
        <v>315</v>
      </c>
      <c r="E73" s="2">
        <f t="shared" si="2"/>
        <v>-147</v>
      </c>
      <c r="F73" s="5">
        <f t="shared" si="3"/>
        <v>2.75</v>
      </c>
    </row>
    <row r="74" spans="1:6" x14ac:dyDescent="0.25">
      <c r="A74" s="9">
        <v>113</v>
      </c>
      <c r="B74" s="2">
        <v>257</v>
      </c>
      <c r="C74" s="2">
        <v>160</v>
      </c>
      <c r="D74" s="2">
        <v>417</v>
      </c>
      <c r="E74" s="2">
        <f t="shared" si="2"/>
        <v>-97</v>
      </c>
      <c r="F74" s="5">
        <f t="shared" si="3"/>
        <v>1.60625</v>
      </c>
    </row>
    <row r="75" spans="1:6" x14ac:dyDescent="0.25">
      <c r="A75" s="9">
        <v>114</v>
      </c>
      <c r="B75" s="2">
        <v>389</v>
      </c>
      <c r="C75" s="2">
        <v>109</v>
      </c>
      <c r="D75" s="2">
        <v>498</v>
      </c>
      <c r="E75" s="2">
        <f t="shared" si="2"/>
        <v>-280</v>
      </c>
      <c r="F75" s="5">
        <f t="shared" si="3"/>
        <v>3.5688073394495414</v>
      </c>
    </row>
    <row r="76" spans="1:6" x14ac:dyDescent="0.25">
      <c r="A76" s="9">
        <v>115</v>
      </c>
      <c r="B76" s="2">
        <v>356</v>
      </c>
      <c r="C76" s="2">
        <v>94</v>
      </c>
      <c r="D76" s="2">
        <v>450</v>
      </c>
      <c r="E76" s="2">
        <f t="shared" si="2"/>
        <v>-262</v>
      </c>
      <c r="F76" s="5">
        <f t="shared" si="3"/>
        <v>3.7872340425531914</v>
      </c>
    </row>
    <row r="77" spans="1:6" x14ac:dyDescent="0.25">
      <c r="A77" s="9">
        <v>116</v>
      </c>
      <c r="B77" s="2">
        <v>190</v>
      </c>
      <c r="C77" s="2">
        <v>82</v>
      </c>
      <c r="D77" s="2">
        <v>272</v>
      </c>
      <c r="E77" s="2">
        <f>C77-B77</f>
        <v>-108</v>
      </c>
      <c r="F77" s="5">
        <f>B77/C77</f>
        <v>2.3170731707317072</v>
      </c>
    </row>
    <row r="78" spans="1:6" x14ac:dyDescent="0.25">
      <c r="A78" s="9">
        <v>120</v>
      </c>
      <c r="B78" s="2">
        <v>405</v>
      </c>
      <c r="C78" s="2">
        <v>236</v>
      </c>
      <c r="D78" s="2">
        <v>641</v>
      </c>
      <c r="E78" s="2">
        <f t="shared" si="2"/>
        <v>-169</v>
      </c>
      <c r="F78" s="5">
        <f t="shared" si="3"/>
        <v>1.7161016949152543</v>
      </c>
    </row>
    <row r="79" spans="1:6" x14ac:dyDescent="0.25">
      <c r="A79" s="9">
        <v>121</v>
      </c>
      <c r="B79" s="2">
        <v>195</v>
      </c>
      <c r="C79" s="2">
        <v>92</v>
      </c>
      <c r="D79" s="2">
        <v>287</v>
      </c>
      <c r="E79" s="2">
        <f t="shared" si="2"/>
        <v>-103</v>
      </c>
      <c r="F79" s="5">
        <f t="shared" si="3"/>
        <v>2.1195652173913042</v>
      </c>
    </row>
    <row r="80" spans="1:6" x14ac:dyDescent="0.25">
      <c r="A80" s="9">
        <v>122</v>
      </c>
      <c r="B80" s="2">
        <v>102</v>
      </c>
      <c r="C80" s="2">
        <v>68</v>
      </c>
      <c r="D80" s="2">
        <v>170</v>
      </c>
      <c r="E80" s="2">
        <f t="shared" si="2"/>
        <v>-34</v>
      </c>
      <c r="F80" s="5">
        <f t="shared" si="3"/>
        <v>1.5</v>
      </c>
    </row>
    <row r="81" spans="1:6" x14ac:dyDescent="0.25">
      <c r="A81" s="9">
        <v>123</v>
      </c>
      <c r="B81" s="2">
        <v>64</v>
      </c>
      <c r="C81" s="2">
        <v>57</v>
      </c>
      <c r="D81" s="2">
        <v>121</v>
      </c>
      <c r="E81" s="2">
        <f t="shared" si="2"/>
        <v>-7</v>
      </c>
      <c r="F81" s="5">
        <f t="shared" si="3"/>
        <v>1.1228070175438596</v>
      </c>
    </row>
    <row r="82" spans="1:6" x14ac:dyDescent="0.25">
      <c r="A82" s="3" t="s">
        <v>8</v>
      </c>
      <c r="B82" s="4">
        <f>SUM(B4:B81)</f>
        <v>24080</v>
      </c>
      <c r="C82" s="4">
        <f>SUM(C4:C81)</f>
        <v>8572</v>
      </c>
      <c r="D82" s="4">
        <f>SUM(D4:D81)</f>
        <v>32652</v>
      </c>
      <c r="E82" s="4">
        <f t="shared" si="2"/>
        <v>-15508</v>
      </c>
      <c r="F82" s="5">
        <f>B82/C82</f>
        <v>2.8091460569295381</v>
      </c>
    </row>
  </sheetData>
  <mergeCells count="1">
    <mergeCell ref="A1:F2"/>
  </mergeCells>
  <printOptions horizontalCentered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Normal="100" workbookViewId="0">
      <selection activeCell="E4" sqref="E4:E10"/>
    </sheetView>
  </sheetViews>
  <sheetFormatPr defaultRowHeight="15" x14ac:dyDescent="0.25"/>
  <cols>
    <col min="1" max="1" width="34.7109375" bestFit="1" customWidth="1"/>
    <col min="2" max="2" width="15.5703125" bestFit="1" customWidth="1"/>
    <col min="3" max="3" width="11.28515625" bestFit="1" customWidth="1"/>
    <col min="4" max="4" width="12.140625" bestFit="1" customWidth="1"/>
    <col min="5" max="5" width="10.42578125" bestFit="1" customWidth="1"/>
    <col min="6" max="6" width="13.28515625" bestFit="1" customWidth="1"/>
  </cols>
  <sheetData>
    <row r="1" spans="1:7" x14ac:dyDescent="0.25">
      <c r="A1" s="12" t="str">
        <f>Total!A1</f>
        <v>Non DAT and DAT Arrest Analysis 1Q 2026</v>
      </c>
      <c r="B1" s="12"/>
      <c r="C1" s="12"/>
      <c r="D1" s="12"/>
      <c r="E1" s="12"/>
      <c r="F1" s="12"/>
      <c r="G1" s="1"/>
    </row>
    <row r="2" spans="1:7" x14ac:dyDescent="0.25">
      <c r="A2" s="12"/>
      <c r="B2" s="12"/>
      <c r="C2" s="12"/>
      <c r="D2" s="12"/>
      <c r="E2" s="12"/>
      <c r="F2" s="12"/>
      <c r="G2" s="1"/>
    </row>
    <row r="3" spans="1:7" x14ac:dyDescent="0.25">
      <c r="A3" s="3" t="s">
        <v>18</v>
      </c>
      <c r="B3" s="6" t="s">
        <v>0</v>
      </c>
      <c r="C3" s="6" t="s">
        <v>10</v>
      </c>
      <c r="D3" s="6" t="s">
        <v>23</v>
      </c>
      <c r="E3" s="6" t="s">
        <v>21</v>
      </c>
      <c r="F3" s="6" t="s">
        <v>22</v>
      </c>
    </row>
    <row r="4" spans="1:7" x14ac:dyDescent="0.25">
      <c r="A4" s="3" t="s">
        <v>31</v>
      </c>
      <c r="B4" s="7">
        <v>74</v>
      </c>
      <c r="C4" s="7">
        <v>24</v>
      </c>
      <c r="D4" s="7">
        <v>98</v>
      </c>
      <c r="E4" s="7">
        <f>C4-B4</f>
        <v>-50</v>
      </c>
      <c r="F4" s="8">
        <f>B4/C4</f>
        <v>3.0833333333333335</v>
      </c>
    </row>
    <row r="5" spans="1:7" x14ac:dyDescent="0.25">
      <c r="A5" s="3" t="s">
        <v>32</v>
      </c>
      <c r="B5" s="7">
        <v>1163</v>
      </c>
      <c r="C5" s="7">
        <v>498</v>
      </c>
      <c r="D5" s="7">
        <v>1661</v>
      </c>
      <c r="E5" s="7">
        <f t="shared" ref="E5:E11" si="0">C5-B5</f>
        <v>-665</v>
      </c>
      <c r="F5" s="8">
        <f t="shared" ref="F5:F11" si="1">B5/C5</f>
        <v>2.3353413654618476</v>
      </c>
    </row>
    <row r="6" spans="1:7" x14ac:dyDescent="0.25">
      <c r="A6" s="3" t="s">
        <v>11</v>
      </c>
      <c r="B6" s="7">
        <v>12003</v>
      </c>
      <c r="C6" s="7">
        <v>3656</v>
      </c>
      <c r="D6" s="7">
        <v>15659</v>
      </c>
      <c r="E6" s="7">
        <f t="shared" si="0"/>
        <v>-8347</v>
      </c>
      <c r="F6" s="8">
        <f t="shared" si="1"/>
        <v>3.2830962800875274</v>
      </c>
    </row>
    <row r="7" spans="1:7" x14ac:dyDescent="0.25">
      <c r="A7" s="3" t="s">
        <v>33</v>
      </c>
      <c r="B7" s="7">
        <v>2139</v>
      </c>
      <c r="C7" s="7">
        <v>944</v>
      </c>
      <c r="D7" s="7">
        <v>3083</v>
      </c>
      <c r="E7" s="7">
        <v>-3992</v>
      </c>
      <c r="F7" s="8">
        <f t="shared" si="1"/>
        <v>2.2658898305084745</v>
      </c>
    </row>
    <row r="8" spans="1:7" x14ac:dyDescent="0.25">
      <c r="A8" s="3" t="s">
        <v>12</v>
      </c>
      <c r="B8" s="7">
        <v>49</v>
      </c>
      <c r="C8" s="7">
        <v>35</v>
      </c>
      <c r="D8" s="7">
        <v>84</v>
      </c>
      <c r="E8" s="7">
        <f t="shared" si="0"/>
        <v>-14</v>
      </c>
      <c r="F8" s="8">
        <f t="shared" si="1"/>
        <v>1.4</v>
      </c>
    </row>
    <row r="9" spans="1:7" x14ac:dyDescent="0.25">
      <c r="A9" s="3" t="s">
        <v>13</v>
      </c>
      <c r="B9" s="7">
        <v>2584</v>
      </c>
      <c r="C9" s="7">
        <v>1009</v>
      </c>
      <c r="D9" s="7">
        <v>3593</v>
      </c>
      <c r="E9" s="7">
        <f t="shared" si="0"/>
        <v>-1575</v>
      </c>
      <c r="F9" s="8">
        <f t="shared" si="1"/>
        <v>2.5609514370664024</v>
      </c>
    </row>
    <row r="10" spans="1:7" x14ac:dyDescent="0.25">
      <c r="A10" s="3" t="s">
        <v>34</v>
      </c>
      <c r="B10" s="7">
        <v>6068</v>
      </c>
      <c r="C10" s="7">
        <v>2406</v>
      </c>
      <c r="D10" s="7">
        <v>8474</v>
      </c>
      <c r="E10" s="7">
        <f t="shared" ref="E10" si="2">C10-B10</f>
        <v>-3662</v>
      </c>
      <c r="F10" s="8">
        <f t="shared" ref="F10" si="3">B10/C10</f>
        <v>2.5220282626766419</v>
      </c>
    </row>
    <row r="11" spans="1:7" x14ac:dyDescent="0.25">
      <c r="A11" s="3" t="s">
        <v>8</v>
      </c>
      <c r="B11" s="6">
        <v>24080</v>
      </c>
      <c r="C11" s="6">
        <v>8572</v>
      </c>
      <c r="D11" s="6">
        <v>32652</v>
      </c>
      <c r="E11" s="6">
        <f t="shared" si="0"/>
        <v>-15508</v>
      </c>
      <c r="F11" s="8">
        <f t="shared" si="1"/>
        <v>2.8091460569295381</v>
      </c>
    </row>
  </sheetData>
  <mergeCells count="1">
    <mergeCell ref="A1:F2"/>
  </mergeCells>
  <printOptions horizontalCentered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zoomScaleNormal="100" workbookViewId="0">
      <selection activeCell="B6" sqref="B6:C6"/>
    </sheetView>
  </sheetViews>
  <sheetFormatPr defaultRowHeight="15" x14ac:dyDescent="0.25"/>
  <cols>
    <col min="1" max="1" width="11.140625" bestFit="1" customWidth="1"/>
    <col min="2" max="2" width="15.5703125" bestFit="1" customWidth="1"/>
    <col min="3" max="3" width="11.28515625" bestFit="1" customWidth="1"/>
    <col min="4" max="4" width="12.140625" bestFit="1" customWidth="1"/>
    <col min="5" max="5" width="10.42578125" bestFit="1" customWidth="1"/>
    <col min="6" max="6" width="19.28515625" bestFit="1" customWidth="1"/>
  </cols>
  <sheetData>
    <row r="1" spans="1:6" x14ac:dyDescent="0.25">
      <c r="A1" s="12" t="str">
        <f>Total!A1</f>
        <v>Non DAT and DAT Arrest Analysis 1Q 2026</v>
      </c>
      <c r="B1" s="12"/>
      <c r="C1" s="12"/>
      <c r="D1" s="12"/>
      <c r="E1" s="12"/>
      <c r="F1" s="12"/>
    </row>
    <row r="2" spans="1:6" x14ac:dyDescent="0.25">
      <c r="A2" s="12"/>
      <c r="B2" s="12"/>
      <c r="C2" s="12"/>
      <c r="D2" s="12"/>
      <c r="E2" s="12"/>
      <c r="F2" s="12"/>
    </row>
    <row r="3" spans="1:6" x14ac:dyDescent="0.25">
      <c r="A3" s="3" t="s">
        <v>19</v>
      </c>
      <c r="B3" s="6" t="s">
        <v>0</v>
      </c>
      <c r="C3" s="6" t="s">
        <v>10</v>
      </c>
      <c r="D3" s="6" t="s">
        <v>23</v>
      </c>
      <c r="E3" s="6" t="s">
        <v>21</v>
      </c>
      <c r="F3" s="6" t="s">
        <v>22</v>
      </c>
    </row>
    <row r="4" spans="1:6" x14ac:dyDescent="0.25">
      <c r="A4" s="3" t="s">
        <v>14</v>
      </c>
      <c r="B4" s="7">
        <v>4936</v>
      </c>
      <c r="C4" s="7">
        <v>1729</v>
      </c>
      <c r="D4" s="7">
        <v>6665</v>
      </c>
      <c r="E4" s="7">
        <f>C4-B4</f>
        <v>-3207</v>
      </c>
      <c r="F4" s="8">
        <f>B4/C4</f>
        <v>2.8548293811451706</v>
      </c>
    </row>
    <row r="5" spans="1:6" x14ac:dyDescent="0.25">
      <c r="A5" s="3" t="s">
        <v>15</v>
      </c>
      <c r="B5" s="7">
        <v>19144</v>
      </c>
      <c r="C5" s="7">
        <v>6843</v>
      </c>
      <c r="D5" s="7">
        <v>25987</v>
      </c>
      <c r="E5" s="7">
        <f t="shared" ref="E5:E6" si="0">C5-B5</f>
        <v>-12301</v>
      </c>
      <c r="F5" s="8">
        <f>B5/C5</f>
        <v>2.7976033903258806</v>
      </c>
    </row>
    <row r="6" spans="1:6" x14ac:dyDescent="0.25">
      <c r="A6" s="3" t="s">
        <v>8</v>
      </c>
      <c r="B6" s="6">
        <f>SUM(B4:B5)</f>
        <v>24080</v>
      </c>
      <c r="C6" s="6">
        <f>SUM(C4:C5)</f>
        <v>8572</v>
      </c>
      <c r="D6" s="6">
        <f>SUM(D4:D5)</f>
        <v>32652</v>
      </c>
      <c r="E6" s="6">
        <f t="shared" si="0"/>
        <v>-15508</v>
      </c>
      <c r="F6" s="8">
        <f t="shared" ref="F6" si="1">B6/C6</f>
        <v>2.8091460569295381</v>
      </c>
    </row>
  </sheetData>
  <mergeCells count="1">
    <mergeCell ref="A1:F2"/>
  </mergeCells>
  <printOptions horizontalCentered="1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"/>
  <sheetViews>
    <sheetView zoomScaleNormal="100" workbookViewId="0">
      <selection activeCell="G27" sqref="G27"/>
    </sheetView>
  </sheetViews>
  <sheetFormatPr defaultRowHeight="15" x14ac:dyDescent="0.25"/>
  <cols>
    <col min="2" max="2" width="15.5703125" bestFit="1" customWidth="1"/>
    <col min="3" max="3" width="11.28515625" bestFit="1" customWidth="1"/>
    <col min="4" max="4" width="12.140625" bestFit="1" customWidth="1"/>
    <col min="5" max="5" width="10.42578125" bestFit="1" customWidth="1"/>
    <col min="6" max="6" width="13.28515625" bestFit="1" customWidth="1"/>
  </cols>
  <sheetData>
    <row r="1" spans="1:10" x14ac:dyDescent="0.25">
      <c r="A1" s="12" t="str">
        <f>Total!A1</f>
        <v>Non DAT and DAT Arrest Analysis 1Q 2026</v>
      </c>
      <c r="B1" s="12"/>
      <c r="C1" s="12"/>
      <c r="D1" s="12"/>
      <c r="E1" s="12"/>
      <c r="F1" s="12"/>
    </row>
    <row r="2" spans="1:10" x14ac:dyDescent="0.25">
      <c r="A2" s="12"/>
      <c r="B2" s="12"/>
      <c r="C2" s="12"/>
      <c r="D2" s="12"/>
      <c r="E2" s="12"/>
      <c r="F2" s="12"/>
    </row>
    <row r="3" spans="1:10" x14ac:dyDescent="0.25">
      <c r="A3" s="3" t="s">
        <v>20</v>
      </c>
      <c r="B3" s="6" t="s">
        <v>0</v>
      </c>
      <c r="C3" s="6" t="s">
        <v>10</v>
      </c>
      <c r="D3" s="6" t="s">
        <v>23</v>
      </c>
      <c r="E3" s="6" t="s">
        <v>21</v>
      </c>
      <c r="F3" s="6" t="s">
        <v>22</v>
      </c>
    </row>
    <row r="4" spans="1:10" x14ac:dyDescent="0.25">
      <c r="A4" s="3" t="s">
        <v>24</v>
      </c>
      <c r="B4" s="7">
        <v>0</v>
      </c>
      <c r="C4" s="7">
        <v>0</v>
      </c>
      <c r="D4" s="7">
        <f>SUM(B4:C4)</f>
        <v>0</v>
      </c>
      <c r="E4" s="7">
        <f>C4-B4</f>
        <v>0</v>
      </c>
      <c r="F4" s="8" t="str">
        <f>IF(C4=0,"**.*",(B4/C4))</f>
        <v>**.*</v>
      </c>
    </row>
    <row r="5" spans="1:10" x14ac:dyDescent="0.25">
      <c r="A5" s="3" t="s">
        <v>25</v>
      </c>
      <c r="B5" s="7">
        <v>595</v>
      </c>
      <c r="C5" s="7">
        <v>0</v>
      </c>
      <c r="D5" s="7">
        <v>595</v>
      </c>
      <c r="E5" s="7">
        <f t="shared" ref="E5:E10" si="0">C5-B5</f>
        <v>-595</v>
      </c>
      <c r="F5" s="8" t="str">
        <f t="shared" ref="F5:F10" si="1">IF(C5=0,"**.*",(B5/C5))</f>
        <v>**.*</v>
      </c>
    </row>
    <row r="6" spans="1:10" x14ac:dyDescent="0.25">
      <c r="A6" s="3" t="s">
        <v>26</v>
      </c>
      <c r="B6" s="7">
        <v>3004</v>
      </c>
      <c r="C6" s="7">
        <v>1545</v>
      </c>
      <c r="D6" s="7">
        <v>4549</v>
      </c>
      <c r="E6" s="7">
        <f t="shared" si="0"/>
        <v>-1459</v>
      </c>
      <c r="F6" s="8">
        <f t="shared" si="1"/>
        <v>1.944336569579288</v>
      </c>
    </row>
    <row r="7" spans="1:10" x14ac:dyDescent="0.25">
      <c r="A7" s="3" t="s">
        <v>27</v>
      </c>
      <c r="B7" s="7">
        <v>11995</v>
      </c>
      <c r="C7" s="7">
        <v>4332</v>
      </c>
      <c r="D7" s="7">
        <v>16327</v>
      </c>
      <c r="E7" s="7">
        <f t="shared" si="0"/>
        <v>-7663</v>
      </c>
      <c r="F7" s="8">
        <f t="shared" si="1"/>
        <v>2.7689289012003693</v>
      </c>
    </row>
    <row r="8" spans="1:10" x14ac:dyDescent="0.25">
      <c r="A8" s="3" t="s">
        <v>28</v>
      </c>
      <c r="B8" s="7">
        <v>7133</v>
      </c>
      <c r="C8" s="7">
        <v>2129</v>
      </c>
      <c r="D8" s="7">
        <v>9262</v>
      </c>
      <c r="E8" s="7">
        <f t="shared" si="0"/>
        <v>-5004</v>
      </c>
      <c r="F8" s="8">
        <f t="shared" si="1"/>
        <v>3.3503992484734617</v>
      </c>
    </row>
    <row r="9" spans="1:10" x14ac:dyDescent="0.25">
      <c r="A9" s="3" t="s">
        <v>29</v>
      </c>
      <c r="B9" s="7">
        <v>1353</v>
      </c>
      <c r="C9" s="7">
        <v>566</v>
      </c>
      <c r="D9" s="7">
        <v>1919</v>
      </c>
      <c r="E9" s="7">
        <f t="shared" si="0"/>
        <v>-787</v>
      </c>
      <c r="F9" s="8">
        <f t="shared" si="1"/>
        <v>2.3904593639575973</v>
      </c>
    </row>
    <row r="10" spans="1:10" x14ac:dyDescent="0.25">
      <c r="A10" s="3" t="s">
        <v>8</v>
      </c>
      <c r="B10" s="6">
        <v>24080</v>
      </c>
      <c r="C10" s="6">
        <v>8572</v>
      </c>
      <c r="D10" s="6">
        <v>32652</v>
      </c>
      <c r="E10" s="6">
        <f t="shared" si="0"/>
        <v>-15508</v>
      </c>
      <c r="F10" s="8">
        <f t="shared" si="1"/>
        <v>2.8091460569295381</v>
      </c>
      <c r="J10" s="11"/>
    </row>
    <row r="11" spans="1:10" x14ac:dyDescent="0.25">
      <c r="J11" s="11"/>
    </row>
    <row r="12" spans="1:10" x14ac:dyDescent="0.25">
      <c r="J12" s="11"/>
    </row>
  </sheetData>
  <mergeCells count="1">
    <mergeCell ref="A1:F2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</vt:lpstr>
      <vt:lpstr>Boro</vt:lpstr>
      <vt:lpstr>PCT</vt:lpstr>
      <vt:lpstr>Race</vt:lpstr>
      <vt:lpstr>Sex</vt:lpstr>
      <vt:lpstr>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2025-04-08T11:45:26Z</cp:lastPrinted>
  <dcterms:created xsi:type="dcterms:W3CDTF">2016-07-22T11:47:05Z</dcterms:created>
  <dcterms:modified xsi:type="dcterms:W3CDTF">2026-04-15T23:46:53Z</dcterms:modified>
</cp:coreProperties>
</file>