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1Q 2025\04.DAT Arrests\"/>
    </mc:Choice>
  </mc:AlternateContent>
  <bookViews>
    <workbookView xWindow="-120" yWindow="-120" windowWidth="29040" windowHeight="15840" activeTab="3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5" l="1"/>
  <c r="D77" i="4" l="1"/>
  <c r="E77" i="4"/>
  <c r="F77" i="4"/>
  <c r="E18" i="2"/>
  <c r="F18" i="2"/>
  <c r="G18" i="2"/>
  <c r="E17" i="2"/>
  <c r="F17" i="2"/>
  <c r="G17" i="2"/>
  <c r="D6" i="6"/>
  <c r="E6" i="6"/>
  <c r="E13" i="2"/>
  <c r="F13" i="2"/>
  <c r="G13" i="2"/>
  <c r="E14" i="2"/>
  <c r="F14" i="2"/>
  <c r="G14" i="2"/>
  <c r="E15" i="2"/>
  <c r="F15" i="2"/>
  <c r="G15" i="2"/>
  <c r="E16" i="2"/>
  <c r="F16" i="2"/>
  <c r="G16" i="2"/>
  <c r="E19" i="2"/>
  <c r="F19" i="2"/>
  <c r="G19" i="2"/>
  <c r="D9" i="3" l="1"/>
  <c r="D8" i="3"/>
  <c r="D7" i="3"/>
  <c r="D6" i="3"/>
  <c r="D5" i="3"/>
  <c r="D4" i="3"/>
  <c r="E20" i="2"/>
  <c r="E5" i="2"/>
  <c r="E6" i="2"/>
  <c r="E7" i="2"/>
  <c r="E8" i="2"/>
  <c r="E9" i="2"/>
  <c r="E10" i="2"/>
  <c r="E11" i="2"/>
  <c r="E12" i="2"/>
  <c r="E4" i="2"/>
  <c r="F12" i="2"/>
  <c r="G12" i="2"/>
  <c r="F11" i="2" l="1"/>
  <c r="G11" i="2"/>
  <c r="F10" i="2" l="1"/>
  <c r="G10" i="2"/>
  <c r="F9" i="2" l="1"/>
  <c r="G9" i="2"/>
  <c r="G4" i="2" l="1"/>
  <c r="D10" i="5" l="1"/>
  <c r="E10" i="5"/>
  <c r="F10" i="5"/>
  <c r="A1" i="7" l="1"/>
  <c r="A1" i="6"/>
  <c r="A1" i="5"/>
  <c r="A1" i="4"/>
  <c r="A1" i="3"/>
  <c r="G20" i="2" l="1"/>
  <c r="F20" i="2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D5" i="6"/>
  <c r="D7" i="6"/>
  <c r="D4" i="6"/>
  <c r="D5" i="5"/>
  <c r="D6" i="5"/>
  <c r="D8" i="5"/>
  <c r="D9" i="5"/>
  <c r="D11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8" i="4"/>
  <c r="D79" i="4"/>
  <c r="D80" i="4"/>
  <c r="D81" i="4"/>
  <c r="D82" i="4"/>
  <c r="D4" i="4"/>
  <c r="G6" i="2"/>
  <c r="G7" i="2"/>
  <c r="G8" i="2"/>
  <c r="G5" i="2"/>
  <c r="F5" i="6"/>
  <c r="F7" i="6"/>
  <c r="F4" i="6"/>
  <c r="F5" i="5"/>
  <c r="F6" i="5"/>
  <c r="F7" i="5"/>
  <c r="F8" i="5"/>
  <c r="F9" i="5"/>
  <c r="F11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8" i="4"/>
  <c r="F79" i="4"/>
  <c r="F80" i="4"/>
  <c r="F81" i="4"/>
  <c r="F82" i="4"/>
  <c r="F4" i="4"/>
  <c r="F5" i="3"/>
  <c r="F6" i="3"/>
  <c r="F7" i="3"/>
  <c r="F8" i="3"/>
  <c r="F9" i="3"/>
  <c r="F4" i="3"/>
  <c r="F10" i="7" l="1"/>
  <c r="E10" i="7"/>
  <c r="D10" i="7"/>
  <c r="E5" i="6"/>
  <c r="E7" i="6"/>
  <c r="E4" i="6"/>
  <c r="E5" i="5"/>
  <c r="E6" i="5"/>
  <c r="E8" i="5"/>
  <c r="E9" i="5"/>
  <c r="E11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8" i="4"/>
  <c r="E79" i="4"/>
  <c r="E80" i="4"/>
  <c r="E81" i="4"/>
  <c r="E82" i="4"/>
  <c r="E4" i="4"/>
  <c r="E5" i="3"/>
  <c r="E6" i="3"/>
  <c r="E7" i="3"/>
  <c r="E8" i="3"/>
  <c r="E9" i="3"/>
  <c r="E4" i="3"/>
  <c r="F5" i="2"/>
  <c r="F6" i="2"/>
  <c r="F7" i="2"/>
  <c r="F8" i="2"/>
  <c r="F4" i="2"/>
</calcChain>
</file>

<file path=xl/sharedStrings.xml><?xml version="1.0" encoding="utf-8"?>
<sst xmlns="http://schemas.openxmlformats.org/spreadsheetml/2006/main" count="100" uniqueCount="74">
  <si>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</si>
  <si>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</si>
  <si>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</si>
  <si>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</si>
  <si>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</si>
  <si>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</si>
  <si>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</si>
  <si>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</si>
  <si>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</si>
  <si>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</si>
  <si>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</si>
  <si>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</si>
  <si>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</si>
  <si>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</si>
  <si>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</si>
  <si>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</si>
  <si>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</si>
  <si>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</si>
  <si>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</si>
  <si>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</si>
  <si>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</si>
  <si>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</si>
  <si>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</si>
  <si>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</si>
  <si>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</si>
  <si>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</si>
  <si>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</si>
  <si>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</si>
  <si>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</si>
  <si>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</si>
  <si>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* Misdemeanor and Violations Only</t>
  </si>
  <si>
    <t>* 500 or more total arrests only</t>
  </si>
  <si>
    <t>AMERICAN INDIAN/ALASKAN NATIVE</t>
  </si>
  <si>
    <t>ASIAN / PACIFIC ISLANDER</t>
  </si>
  <si>
    <t>BLACK HISPANIC</t>
  </si>
  <si>
    <t>WHITE HISPANIC</t>
  </si>
  <si>
    <t>Law Code</t>
  </si>
  <si>
    <t>Law Code Description</t>
  </si>
  <si>
    <t>PL 1552500</t>
  </si>
  <si>
    <t>PL 1200001</t>
  </si>
  <si>
    <t>PL 2200300</t>
  </si>
  <si>
    <t>PL 1450001</t>
  </si>
  <si>
    <t>CRIM MIS:INTENT DAMAGE PROPRTY</t>
  </si>
  <si>
    <t>PL 1201401</t>
  </si>
  <si>
    <t>VTL0511001</t>
  </si>
  <si>
    <t>PL 1702000</t>
  </si>
  <si>
    <t>POSSESS  FORGED INSTRUMENT-3RD</t>
  </si>
  <si>
    <t>PL 1211100</t>
  </si>
  <si>
    <t>Grand Total</t>
  </si>
  <si>
    <t>PL 2601001</t>
  </si>
  <si>
    <t>ACT IN MANNER INJUR CHILD &lt; 17</t>
  </si>
  <si>
    <t>PETIT LARCENY</t>
  </si>
  <si>
    <t>CRIM POSS CONTRL SUBST-7TH</t>
  </si>
  <si>
    <t>MENACING-2ND:WEAPON</t>
  </si>
  <si>
    <t>CRIM OBSTRUCTION BREATHING</t>
  </si>
  <si>
    <t>ASLT 3-W/INT CAUSE PHYS INJURY</t>
  </si>
  <si>
    <t>AGGRAVATED UNLIC OPER MV-3RD</t>
  </si>
  <si>
    <t>PL 1651503</t>
  </si>
  <si>
    <t>INTENT/FRAUD OBT TRANS W/O PAY</t>
  </si>
  <si>
    <t>VTL05110MU</t>
  </si>
  <si>
    <t>AGGRAVATED UNLIC OPER/MV-2ND</t>
  </si>
  <si>
    <t>VTL051101A</t>
  </si>
  <si>
    <t>AGGRAVATED UNLIC OPER VEH-3RD</t>
  </si>
  <si>
    <t>PL 2650101</t>
  </si>
  <si>
    <t>CRIM POSS WEAP-4TH:FIREARM/WEP</t>
  </si>
  <si>
    <t>Unk</t>
  </si>
  <si>
    <t>PL 1950500</t>
  </si>
  <si>
    <t>OBSTRUCT GOVERNMENTL ADMIN-2ND</t>
  </si>
  <si>
    <t>PL 2053000</t>
  </si>
  <si>
    <t>RESISTING ARREST</t>
  </si>
  <si>
    <t>Non DAT and DAT Arrest Analysis 1Q 2025</t>
  </si>
  <si>
    <t>LOC00000V0</t>
  </si>
  <si>
    <t>VIOL OF LOC LAW VIOL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</si>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</sst>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/>
    </xf>
    <xf numFmtId="165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A24" sqref="A24"/>
    </sheetView>
  </sheetViews>
  <sheetFormatPr defaultRowHeight="15" x14ac:dyDescent="0.25"/>
  <cols>
    <col min="1" max="1" width="33.28515625" bestFit="1" customWidth="1"/>
    <col min="2" max="2" width="34.5703125" bestFit="1" customWidth="1"/>
    <col min="3" max="3" width="14.5703125" bestFit="1" customWidth="1"/>
    <col min="4" max="4" width="10.28515625" bestFit="1" customWidth="1"/>
    <col min="5" max="5" width="12.140625" bestFit="1" customWidth="1"/>
    <col min="6" max="6" width="10.42578125" bestFit="1" customWidth="1"/>
    <col min="7" max="7" width="13.28515625" bestFit="1" customWidth="1"/>
  </cols>
  <sheetData>
    <row r="1" spans="1:14" x14ac:dyDescent="0.25">
      <c r="A1" s="13" t="s">
        <v>70</v>
      </c>
      <c r="B1" s="13"/>
      <c r="C1" s="13"/>
      <c r="D1" s="13"/>
      <c r="E1" s="13"/>
      <c r="F1" s="13"/>
      <c r="G1" s="13"/>
      <c r="H1" s="1"/>
    </row>
    <row r="2" spans="1:14" x14ac:dyDescent="0.25">
      <c r="A2" s="13"/>
      <c r="B2" s="13"/>
      <c r="C2" s="13"/>
      <c r="D2" s="13"/>
      <c r="E2" s="13"/>
      <c r="F2" s="13"/>
      <c r="G2" s="13"/>
      <c r="H2" s="1"/>
    </row>
    <row r="3" spans="1:14" x14ac:dyDescent="0.25">
      <c r="A3" s="3" t="s">
        <v>36</v>
      </c>
      <c r="B3" s="3" t="s">
        <v>37</v>
      </c>
      <c r="C3" s="6" t="s">
        <v>2</v>
      </c>
      <c r="D3" s="6" t="s">
        <v>1</v>
      </c>
      <c r="E3" s="6" t="s">
        <v>23</v>
      </c>
      <c r="F3" s="6" t="s">
        <v>21</v>
      </c>
      <c r="G3" s="6" t="s">
        <v>22</v>
      </c>
    </row>
    <row r="4" spans="1:14" x14ac:dyDescent="0.25">
      <c r="A4" s="3" t="s">
        <v>38</v>
      </c>
      <c r="B4" s="3" t="s">
        <v>51</v>
      </c>
      <c r="C4" s="7">
        <v>5472</v>
      </c>
      <c r="D4" s="7">
        <v>1996</v>
      </c>
      <c r="E4" s="7">
        <f>SUM(C4:D4)</f>
        <v>7468</v>
      </c>
      <c r="F4" s="7">
        <f>D4-C4</f>
        <v>-3476</v>
      </c>
      <c r="G4" s="8">
        <f>IF(D4=0,"**.*",(C4/D4))</f>
        <v>2.7414829659318638</v>
      </c>
    </row>
    <row r="5" spans="1:14" x14ac:dyDescent="0.25">
      <c r="A5" s="3" t="s">
        <v>39</v>
      </c>
      <c r="B5" s="3" t="s">
        <v>55</v>
      </c>
      <c r="C5" s="7">
        <v>5716</v>
      </c>
      <c r="D5" s="7">
        <v>925</v>
      </c>
      <c r="E5" s="7">
        <f t="shared" ref="E5:E20" si="0">SUM(C5:D5)</f>
        <v>6641</v>
      </c>
      <c r="F5" s="7">
        <f t="shared" ref="F5:F20" si="1">D5-C5</f>
        <v>-4791</v>
      </c>
      <c r="G5" s="8">
        <f>IF(D5=0,"**.*",(C5/D5))</f>
        <v>6.1794594594594594</v>
      </c>
    </row>
    <row r="6" spans="1:14" x14ac:dyDescent="0.25">
      <c r="A6" s="3" t="s">
        <v>57</v>
      </c>
      <c r="B6" s="3" t="s">
        <v>58</v>
      </c>
      <c r="C6" s="7">
        <v>2913</v>
      </c>
      <c r="D6" s="7">
        <v>1517</v>
      </c>
      <c r="E6" s="7">
        <f t="shared" si="0"/>
        <v>4430</v>
      </c>
      <c r="F6" s="7">
        <f t="shared" si="1"/>
        <v>-1396</v>
      </c>
      <c r="G6" s="8">
        <f t="shared" ref="G6:G20" si="2">IF(D6=0,"**.*",(C6/D6))</f>
        <v>1.9202373104812129</v>
      </c>
    </row>
    <row r="7" spans="1:14" x14ac:dyDescent="0.25">
      <c r="A7" s="3" t="s">
        <v>44</v>
      </c>
      <c r="B7" s="3" t="s">
        <v>56</v>
      </c>
      <c r="C7" s="7">
        <v>616</v>
      </c>
      <c r="D7" s="7">
        <v>2390</v>
      </c>
      <c r="E7" s="7">
        <f t="shared" si="0"/>
        <v>3006</v>
      </c>
      <c r="F7" s="7">
        <f t="shared" si="1"/>
        <v>1774</v>
      </c>
      <c r="G7" s="8">
        <f t="shared" si="2"/>
        <v>0.25774058577405856</v>
      </c>
    </row>
    <row r="8" spans="1:14" x14ac:dyDescent="0.25">
      <c r="A8" s="3" t="s">
        <v>40</v>
      </c>
      <c r="B8" s="3" t="s">
        <v>52</v>
      </c>
      <c r="C8" s="7">
        <v>1975</v>
      </c>
      <c r="D8" s="7">
        <v>964</v>
      </c>
      <c r="E8" s="7">
        <f t="shared" si="0"/>
        <v>2939</v>
      </c>
      <c r="F8" s="7">
        <f t="shared" si="1"/>
        <v>-1011</v>
      </c>
      <c r="G8" s="8">
        <f t="shared" si="2"/>
        <v>2.0487551867219915</v>
      </c>
    </row>
    <row r="9" spans="1:14" x14ac:dyDescent="0.25">
      <c r="A9" s="3" t="s">
        <v>43</v>
      </c>
      <c r="B9" s="3" t="s">
        <v>53</v>
      </c>
      <c r="C9" s="7">
        <v>1310</v>
      </c>
      <c r="D9" s="7">
        <v>4</v>
      </c>
      <c r="E9" s="7">
        <f t="shared" si="0"/>
        <v>1314</v>
      </c>
      <c r="F9" s="7">
        <f t="shared" ref="F9" si="3">D9-C9</f>
        <v>-1306</v>
      </c>
      <c r="G9" s="8">
        <f t="shared" ref="G9" si="4">IF(D9=0,"**.*",(C9/D9))</f>
        <v>327.5</v>
      </c>
      <c r="N9" s="12"/>
    </row>
    <row r="10" spans="1:14" x14ac:dyDescent="0.25">
      <c r="A10" s="3" t="s">
        <v>49</v>
      </c>
      <c r="B10" s="3" t="s">
        <v>50</v>
      </c>
      <c r="C10" s="7">
        <v>1030</v>
      </c>
      <c r="D10" s="7">
        <v>14</v>
      </c>
      <c r="E10" s="7">
        <f t="shared" si="0"/>
        <v>1044</v>
      </c>
      <c r="F10" s="7">
        <f t="shared" ref="F10" si="5">D10-C10</f>
        <v>-1016</v>
      </c>
      <c r="G10" s="8">
        <f t="shared" ref="G10" si="6">IF(D10=0,"**.*",(C10/D10))</f>
        <v>73.571428571428569</v>
      </c>
      <c r="N10" s="12"/>
    </row>
    <row r="11" spans="1:14" x14ac:dyDescent="0.25">
      <c r="A11" s="3" t="s">
        <v>41</v>
      </c>
      <c r="B11" s="3" t="s">
        <v>42</v>
      </c>
      <c r="C11" s="7">
        <v>801</v>
      </c>
      <c r="D11" s="7">
        <v>126</v>
      </c>
      <c r="E11" s="7">
        <f t="shared" si="0"/>
        <v>927</v>
      </c>
      <c r="F11" s="7">
        <f t="shared" ref="F11" si="7">D11-C11</f>
        <v>-675</v>
      </c>
      <c r="G11" s="8">
        <f t="shared" ref="G11" si="8">IF(D11=0,"**.*",(C11/D11))</f>
        <v>6.3571428571428568</v>
      </c>
      <c r="N11" s="12"/>
    </row>
    <row r="12" spans="1:14" x14ac:dyDescent="0.25">
      <c r="A12" s="3" t="s">
        <v>59</v>
      </c>
      <c r="B12" s="3" t="s">
        <v>60</v>
      </c>
      <c r="C12" s="7">
        <v>249</v>
      </c>
      <c r="D12" s="7">
        <v>639</v>
      </c>
      <c r="E12" s="7">
        <f t="shared" si="0"/>
        <v>888</v>
      </c>
      <c r="F12" s="7">
        <f t="shared" ref="F12" si="9">D12-C12</f>
        <v>390</v>
      </c>
      <c r="G12" s="8">
        <f t="shared" ref="G12" si="10">IF(D12=0,"**.*",(C12/D12))</f>
        <v>0.38967136150234744</v>
      </c>
      <c r="N12" s="12"/>
    </row>
    <row r="13" spans="1:14" x14ac:dyDescent="0.25">
      <c r="A13" s="3" t="s">
        <v>63</v>
      </c>
      <c r="B13" s="3" t="s">
        <v>64</v>
      </c>
      <c r="C13" s="7">
        <v>352</v>
      </c>
      <c r="D13" s="7">
        <v>419</v>
      </c>
      <c r="E13" s="7">
        <f t="shared" ref="E13:E19" si="11">SUM(C13:D13)</f>
        <v>771</v>
      </c>
      <c r="F13" s="7">
        <f t="shared" ref="F13:F19" si="12">D13-C13</f>
        <v>67</v>
      </c>
      <c r="G13" s="8">
        <f t="shared" ref="G13:G19" si="13">IF(D13=0,"**.*",(C13/D13))</f>
        <v>0.84009546539379476</v>
      </c>
      <c r="N13" s="12"/>
    </row>
    <row r="14" spans="1:14" x14ac:dyDescent="0.25">
      <c r="A14" s="3" t="s">
        <v>47</v>
      </c>
      <c r="B14" s="3" t="s">
        <v>54</v>
      </c>
      <c r="C14" s="7">
        <v>697</v>
      </c>
      <c r="D14" s="7">
        <v>28</v>
      </c>
      <c r="E14" s="7">
        <f t="shared" si="11"/>
        <v>725</v>
      </c>
      <c r="F14" s="7">
        <f t="shared" si="12"/>
        <v>-669</v>
      </c>
      <c r="G14" s="8">
        <f t="shared" si="13"/>
        <v>24.892857142857142</v>
      </c>
      <c r="N14" s="12"/>
    </row>
    <row r="15" spans="1:14" x14ac:dyDescent="0.25">
      <c r="A15" s="3" t="s">
        <v>45</v>
      </c>
      <c r="B15" s="3" t="s">
        <v>46</v>
      </c>
      <c r="C15" s="7">
        <v>69</v>
      </c>
      <c r="D15" s="7">
        <v>656</v>
      </c>
      <c r="E15" s="7">
        <f t="shared" si="11"/>
        <v>725</v>
      </c>
      <c r="F15" s="7">
        <f t="shared" si="12"/>
        <v>587</v>
      </c>
      <c r="G15" s="8">
        <f t="shared" si="13"/>
        <v>0.10518292682926829</v>
      </c>
      <c r="N15" s="12"/>
    </row>
    <row r="16" spans="1:14" x14ac:dyDescent="0.25">
      <c r="A16" s="3" t="s">
        <v>61</v>
      </c>
      <c r="B16" s="3" t="s">
        <v>62</v>
      </c>
      <c r="C16" s="7">
        <v>138</v>
      </c>
      <c r="D16" s="7">
        <v>531</v>
      </c>
      <c r="E16" s="7">
        <f t="shared" si="11"/>
        <v>669</v>
      </c>
      <c r="F16" s="7">
        <f t="shared" si="12"/>
        <v>393</v>
      </c>
      <c r="G16" s="8">
        <f t="shared" si="13"/>
        <v>0.25988700564971751</v>
      </c>
      <c r="N16" s="12"/>
    </row>
    <row r="17" spans="1:14" x14ac:dyDescent="0.25">
      <c r="A17" s="3" t="s">
        <v>68</v>
      </c>
      <c r="B17" s="3" t="s">
        <v>69</v>
      </c>
      <c r="C17" s="7">
        <v>612</v>
      </c>
      <c r="D17" s="7">
        <v>29</v>
      </c>
      <c r="E17" s="7">
        <f t="shared" ref="E17" si="14">SUM(C17:D17)</f>
        <v>641</v>
      </c>
      <c r="F17" s="7">
        <f t="shared" ref="F17" si="15">D17-C17</f>
        <v>-583</v>
      </c>
      <c r="G17" s="8">
        <f t="shared" ref="G17" si="16">IF(D17=0,"**.*",(C17/D17))</f>
        <v>21.103448275862068</v>
      </c>
      <c r="N17" s="12"/>
    </row>
    <row r="18" spans="1:14" x14ac:dyDescent="0.25">
      <c r="A18" s="3" t="s">
        <v>71</v>
      </c>
      <c r="B18" s="3" t="s">
        <v>72</v>
      </c>
      <c r="C18" s="7">
        <v>559</v>
      </c>
      <c r="D18" s="7">
        <v>13</v>
      </c>
      <c r="E18" s="7">
        <f t="shared" ref="E18" si="17">SUM(C18:D18)</f>
        <v>572</v>
      </c>
      <c r="F18" s="7">
        <f t="shared" ref="F18" si="18">D18-C18</f>
        <v>-546</v>
      </c>
      <c r="G18" s="8">
        <f t="shared" ref="G18" si="19">IF(D18=0,"**.*",(C18/D18))</f>
        <v>43</v>
      </c>
      <c r="N18" s="12"/>
    </row>
    <row r="19" spans="1:14" x14ac:dyDescent="0.25">
      <c r="A19" s="3" t="s">
        <v>66</v>
      </c>
      <c r="B19" s="3" t="s">
        <v>67</v>
      </c>
      <c r="C19" s="7">
        <v>425</v>
      </c>
      <c r="D19" s="7">
        <v>126</v>
      </c>
      <c r="E19" s="7">
        <f t="shared" si="11"/>
        <v>551</v>
      </c>
      <c r="F19" s="7">
        <f t="shared" si="12"/>
        <v>-299</v>
      </c>
      <c r="G19" s="8">
        <f t="shared" si="13"/>
        <v>3.373015873015873</v>
      </c>
    </row>
    <row r="20" spans="1:14" x14ac:dyDescent="0.25">
      <c r="A20" s="3" t="s">
        <v>48</v>
      </c>
      <c r="B20" s="3"/>
      <c r="C20" s="4">
        <v>22934</v>
      </c>
      <c r="D20" s="4">
        <v>10377</v>
      </c>
      <c r="E20" s="4">
        <f t="shared" si="0"/>
        <v>33311</v>
      </c>
      <c r="F20" s="6">
        <f t="shared" si="1"/>
        <v>-12557</v>
      </c>
      <c r="G20" s="8">
        <f t="shared" si="2"/>
        <v>2.2100799845812857</v>
      </c>
      <c r="L20" s="12"/>
    </row>
    <row r="21" spans="1:14" x14ac:dyDescent="0.25">
      <c r="L21" s="12"/>
    </row>
    <row r="22" spans="1:14" x14ac:dyDescent="0.25">
      <c r="A22" s="10" t="s">
        <v>30</v>
      </c>
      <c r="B22" s="10"/>
      <c r="D22" s="11"/>
      <c r="G22" s="12"/>
      <c r="L22" s="12"/>
    </row>
    <row r="23" spans="1:14" x14ac:dyDescent="0.25">
      <c r="A23" s="10" t="s">
        <v>31</v>
      </c>
      <c r="B23" s="10"/>
      <c r="G23" s="12"/>
    </row>
    <row r="24" spans="1:14" x14ac:dyDescent="0.25">
      <c r="G24" s="12"/>
    </row>
  </sheetData>
  <mergeCells count="1">
    <mergeCell ref="A1:G2"/>
  </mergeCells>
  <printOptions horizontalCentered="1"/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D4" sqref="D4:D8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3" t="str">
        <f>Total!A1</f>
        <v>Non DAT and DAT Arrest Analysis 1Q 2025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3" t="s">
        <v>17</v>
      </c>
      <c r="B3" s="6" t="s">
        <v>9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3</v>
      </c>
      <c r="B4" s="7">
        <v>4884</v>
      </c>
      <c r="C4" s="7">
        <v>2541</v>
      </c>
      <c r="D4" s="7">
        <f t="shared" ref="D4:D9" si="0">SUM(B4:C4)</f>
        <v>7425</v>
      </c>
      <c r="E4" s="7">
        <f>C4-B4</f>
        <v>-2343</v>
      </c>
      <c r="F4" s="8">
        <f>B4/C4</f>
        <v>1.9220779220779221</v>
      </c>
    </row>
    <row r="5" spans="1:6" x14ac:dyDescent="0.25">
      <c r="A5" s="3" t="s">
        <v>4</v>
      </c>
      <c r="B5" s="7">
        <v>6813</v>
      </c>
      <c r="C5" s="7">
        <v>2428</v>
      </c>
      <c r="D5" s="7">
        <f t="shared" si="0"/>
        <v>9241</v>
      </c>
      <c r="E5" s="7">
        <f t="shared" ref="E5:E9" si="1">C5-B5</f>
        <v>-4385</v>
      </c>
      <c r="F5" s="8">
        <f t="shared" ref="F5:F9" si="2">B5/C5</f>
        <v>2.8060131795716639</v>
      </c>
    </row>
    <row r="6" spans="1:6" x14ac:dyDescent="0.25">
      <c r="A6" s="3" t="s">
        <v>5</v>
      </c>
      <c r="B6" s="7">
        <v>5806</v>
      </c>
      <c r="C6" s="7">
        <v>2499</v>
      </c>
      <c r="D6" s="7">
        <f t="shared" si="0"/>
        <v>8305</v>
      </c>
      <c r="E6" s="7">
        <f t="shared" si="1"/>
        <v>-3307</v>
      </c>
      <c r="F6" s="8">
        <f t="shared" si="2"/>
        <v>2.3233293317326931</v>
      </c>
    </row>
    <row r="7" spans="1:6" x14ac:dyDescent="0.25">
      <c r="A7" s="3" t="s">
        <v>6</v>
      </c>
      <c r="B7" s="7">
        <v>4455</v>
      </c>
      <c r="C7" s="7">
        <v>2343</v>
      </c>
      <c r="D7" s="7">
        <f t="shared" si="0"/>
        <v>6798</v>
      </c>
      <c r="E7" s="7">
        <f t="shared" si="1"/>
        <v>-2112</v>
      </c>
      <c r="F7" s="8">
        <f t="shared" si="2"/>
        <v>1.9014084507042253</v>
      </c>
    </row>
    <row r="8" spans="1:6" x14ac:dyDescent="0.25">
      <c r="A8" s="3" t="s">
        <v>7</v>
      </c>
      <c r="B8" s="7">
        <v>976</v>
      </c>
      <c r="C8" s="7">
        <v>566</v>
      </c>
      <c r="D8" s="7">
        <f t="shared" si="0"/>
        <v>1542</v>
      </c>
      <c r="E8" s="7">
        <f t="shared" si="1"/>
        <v>-410</v>
      </c>
      <c r="F8" s="8">
        <f t="shared" si="2"/>
        <v>1.7243816254416962</v>
      </c>
    </row>
    <row r="9" spans="1:6" x14ac:dyDescent="0.25">
      <c r="A9" s="3" t="s">
        <v>8</v>
      </c>
      <c r="B9" s="6">
        <v>22934</v>
      </c>
      <c r="C9" s="6">
        <v>10377</v>
      </c>
      <c r="D9" s="6">
        <f t="shared" si="0"/>
        <v>33311</v>
      </c>
      <c r="E9" s="6">
        <f t="shared" si="1"/>
        <v>-12557</v>
      </c>
      <c r="F9" s="8">
        <f t="shared" si="2"/>
        <v>2.2100799845812857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4" zoomScaleNormal="100" workbookViewId="0">
      <selection activeCell="E4" sqref="E4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tr">
        <f>Total!A1</f>
        <v>Non DAT and DAT Arrest Analysis 1Q 2025</v>
      </c>
      <c r="B1" s="13"/>
      <c r="C1" s="13"/>
      <c r="D1" s="13"/>
      <c r="E1" s="13"/>
      <c r="F1" s="13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3" t="s">
        <v>16</v>
      </c>
      <c r="B3" s="4" t="s">
        <v>0</v>
      </c>
      <c r="C3" s="4" t="s">
        <v>10</v>
      </c>
      <c r="D3" s="4" t="s">
        <v>23</v>
      </c>
      <c r="E3" s="4" t="s">
        <v>21</v>
      </c>
      <c r="F3" s="4" t="s">
        <v>22</v>
      </c>
    </row>
    <row r="4" spans="1:7" x14ac:dyDescent="0.25">
      <c r="A4" s="9">
        <v>1</v>
      </c>
      <c r="B4" s="2">
        <v>432</v>
      </c>
      <c r="C4" s="2">
        <v>204</v>
      </c>
      <c r="D4" s="2">
        <f>SUM(B4:C4)</f>
        <v>636</v>
      </c>
      <c r="E4" s="2">
        <f>C4-B4</f>
        <v>-228</v>
      </c>
      <c r="F4" s="5">
        <f>B4/C4</f>
        <v>2.1176470588235294</v>
      </c>
    </row>
    <row r="5" spans="1:7" x14ac:dyDescent="0.25">
      <c r="A5" s="9">
        <v>5</v>
      </c>
      <c r="B5" s="2">
        <v>146</v>
      </c>
      <c r="C5" s="2">
        <v>43</v>
      </c>
      <c r="D5" s="2">
        <f t="shared" ref="D5:D68" si="0">SUM(B5:C5)</f>
        <v>189</v>
      </c>
      <c r="E5" s="2">
        <f t="shared" ref="E5:E68" si="1">C5-B5</f>
        <v>-103</v>
      </c>
      <c r="F5" s="5">
        <f t="shared" ref="F5:F68" si="2">B5/C5</f>
        <v>3.3953488372093021</v>
      </c>
    </row>
    <row r="6" spans="1:7" x14ac:dyDescent="0.25">
      <c r="A6" s="9">
        <v>6</v>
      </c>
      <c r="B6" s="2">
        <v>236</v>
      </c>
      <c r="C6" s="2">
        <v>52</v>
      </c>
      <c r="D6" s="2">
        <f t="shared" si="0"/>
        <v>288</v>
      </c>
      <c r="E6" s="2">
        <f t="shared" si="1"/>
        <v>-184</v>
      </c>
      <c r="F6" s="5">
        <f t="shared" si="2"/>
        <v>4.5384615384615383</v>
      </c>
    </row>
    <row r="7" spans="1:7" x14ac:dyDescent="0.25">
      <c r="A7" s="9">
        <v>7</v>
      </c>
      <c r="B7" s="2">
        <v>168</v>
      </c>
      <c r="C7" s="2">
        <v>46</v>
      </c>
      <c r="D7" s="2">
        <f t="shared" si="0"/>
        <v>214</v>
      </c>
      <c r="E7" s="2">
        <f t="shared" si="1"/>
        <v>-122</v>
      </c>
      <c r="F7" s="5">
        <f t="shared" si="2"/>
        <v>3.652173913043478</v>
      </c>
    </row>
    <row r="8" spans="1:7" x14ac:dyDescent="0.25">
      <c r="A8" s="9">
        <v>9</v>
      </c>
      <c r="B8" s="2">
        <v>168</v>
      </c>
      <c r="C8" s="2">
        <v>71</v>
      </c>
      <c r="D8" s="2">
        <f t="shared" si="0"/>
        <v>239</v>
      </c>
      <c r="E8" s="2">
        <f t="shared" si="1"/>
        <v>-97</v>
      </c>
      <c r="F8" s="5">
        <f t="shared" si="2"/>
        <v>2.3661971830985915</v>
      </c>
    </row>
    <row r="9" spans="1:7" x14ac:dyDescent="0.25">
      <c r="A9" s="9">
        <v>10</v>
      </c>
      <c r="B9" s="2">
        <v>127</v>
      </c>
      <c r="C9" s="2">
        <v>76</v>
      </c>
      <c r="D9" s="2">
        <f t="shared" si="0"/>
        <v>203</v>
      </c>
      <c r="E9" s="2">
        <f t="shared" si="1"/>
        <v>-51</v>
      </c>
      <c r="F9" s="5">
        <f t="shared" si="2"/>
        <v>1.6710526315789473</v>
      </c>
    </row>
    <row r="10" spans="1:7" x14ac:dyDescent="0.25">
      <c r="A10" s="9">
        <v>13</v>
      </c>
      <c r="B10" s="2">
        <v>354</v>
      </c>
      <c r="C10" s="2">
        <v>125</v>
      </c>
      <c r="D10" s="2">
        <f t="shared" si="0"/>
        <v>479</v>
      </c>
      <c r="E10" s="2">
        <f t="shared" si="1"/>
        <v>-229</v>
      </c>
      <c r="F10" s="5">
        <f t="shared" si="2"/>
        <v>2.8319999999999999</v>
      </c>
    </row>
    <row r="11" spans="1:7" x14ac:dyDescent="0.25">
      <c r="A11" s="9">
        <v>14</v>
      </c>
      <c r="B11" s="2">
        <v>1031</v>
      </c>
      <c r="C11" s="2">
        <v>473</v>
      </c>
      <c r="D11" s="2">
        <f t="shared" si="0"/>
        <v>1504</v>
      </c>
      <c r="E11" s="2">
        <f t="shared" si="1"/>
        <v>-558</v>
      </c>
      <c r="F11" s="5">
        <f t="shared" si="2"/>
        <v>2.1797040169133193</v>
      </c>
    </row>
    <row r="12" spans="1:7" x14ac:dyDescent="0.25">
      <c r="A12" s="9">
        <v>17</v>
      </c>
      <c r="B12" s="2">
        <v>132</v>
      </c>
      <c r="C12" s="2">
        <v>40</v>
      </c>
      <c r="D12" s="2">
        <f t="shared" si="0"/>
        <v>172</v>
      </c>
      <c r="E12" s="2">
        <f t="shared" si="1"/>
        <v>-92</v>
      </c>
      <c r="F12" s="5">
        <f t="shared" si="2"/>
        <v>3.3</v>
      </c>
    </row>
    <row r="13" spans="1:7" x14ac:dyDescent="0.25">
      <c r="A13" s="9">
        <v>18</v>
      </c>
      <c r="B13" s="2">
        <v>448</v>
      </c>
      <c r="C13" s="2">
        <v>195</v>
      </c>
      <c r="D13" s="2">
        <f t="shared" si="0"/>
        <v>643</v>
      </c>
      <c r="E13" s="2">
        <f t="shared" si="1"/>
        <v>-253</v>
      </c>
      <c r="F13" s="5">
        <f t="shared" si="2"/>
        <v>2.2974358974358973</v>
      </c>
    </row>
    <row r="14" spans="1:7" x14ac:dyDescent="0.25">
      <c r="A14" s="9">
        <v>19</v>
      </c>
      <c r="B14" s="2">
        <v>317</v>
      </c>
      <c r="C14" s="2">
        <v>99</v>
      </c>
      <c r="D14" s="2">
        <f t="shared" si="0"/>
        <v>416</v>
      </c>
      <c r="E14" s="2">
        <f t="shared" si="1"/>
        <v>-218</v>
      </c>
      <c r="F14" s="5">
        <f t="shared" si="2"/>
        <v>3.202020202020202</v>
      </c>
    </row>
    <row r="15" spans="1:7" x14ac:dyDescent="0.25">
      <c r="A15" s="9">
        <v>20</v>
      </c>
      <c r="B15" s="2">
        <v>168</v>
      </c>
      <c r="C15" s="2">
        <v>61</v>
      </c>
      <c r="D15" s="2">
        <f t="shared" si="0"/>
        <v>229</v>
      </c>
      <c r="E15" s="2">
        <f t="shared" si="1"/>
        <v>-107</v>
      </c>
      <c r="F15" s="5">
        <f t="shared" si="2"/>
        <v>2.7540983606557377</v>
      </c>
    </row>
    <row r="16" spans="1:7" x14ac:dyDescent="0.25">
      <c r="A16" s="9">
        <v>22</v>
      </c>
      <c r="B16" s="2">
        <v>4</v>
      </c>
      <c r="C16" s="2">
        <v>6</v>
      </c>
      <c r="D16" s="2">
        <f t="shared" si="0"/>
        <v>10</v>
      </c>
      <c r="E16" s="2">
        <f t="shared" si="1"/>
        <v>2</v>
      </c>
      <c r="F16" s="5">
        <f t="shared" si="2"/>
        <v>0.66666666666666663</v>
      </c>
    </row>
    <row r="17" spans="1:6" x14ac:dyDescent="0.25">
      <c r="A17" s="9">
        <v>23</v>
      </c>
      <c r="B17" s="2">
        <v>223</v>
      </c>
      <c r="C17" s="2">
        <v>104</v>
      </c>
      <c r="D17" s="2">
        <f t="shared" si="0"/>
        <v>327</v>
      </c>
      <c r="E17" s="2">
        <f t="shared" si="1"/>
        <v>-119</v>
      </c>
      <c r="F17" s="5">
        <f t="shared" si="2"/>
        <v>2.1442307692307692</v>
      </c>
    </row>
    <row r="18" spans="1:6" x14ac:dyDescent="0.25">
      <c r="A18" s="9">
        <v>24</v>
      </c>
      <c r="B18" s="2">
        <v>180</v>
      </c>
      <c r="C18" s="2">
        <v>66</v>
      </c>
      <c r="D18" s="2">
        <f t="shared" si="0"/>
        <v>246</v>
      </c>
      <c r="E18" s="2">
        <f t="shared" si="1"/>
        <v>-114</v>
      </c>
      <c r="F18" s="5">
        <f t="shared" si="2"/>
        <v>2.7272727272727271</v>
      </c>
    </row>
    <row r="19" spans="1:6" x14ac:dyDescent="0.25">
      <c r="A19" s="9">
        <v>25</v>
      </c>
      <c r="B19" s="2">
        <v>232</v>
      </c>
      <c r="C19" s="2">
        <v>175</v>
      </c>
      <c r="D19" s="2">
        <f t="shared" si="0"/>
        <v>407</v>
      </c>
      <c r="E19" s="2">
        <f t="shared" si="1"/>
        <v>-57</v>
      </c>
      <c r="F19" s="5">
        <f t="shared" si="2"/>
        <v>1.3257142857142856</v>
      </c>
    </row>
    <row r="20" spans="1:6" x14ac:dyDescent="0.25">
      <c r="A20" s="9">
        <v>26</v>
      </c>
      <c r="B20" s="2">
        <v>130</v>
      </c>
      <c r="C20" s="2">
        <v>53</v>
      </c>
      <c r="D20" s="2">
        <f t="shared" si="0"/>
        <v>183</v>
      </c>
      <c r="E20" s="2">
        <f t="shared" si="1"/>
        <v>-77</v>
      </c>
      <c r="F20" s="5">
        <f t="shared" si="2"/>
        <v>2.4528301886792452</v>
      </c>
    </row>
    <row r="21" spans="1:6" x14ac:dyDescent="0.25">
      <c r="A21" s="9">
        <v>28</v>
      </c>
      <c r="B21" s="2">
        <v>341</v>
      </c>
      <c r="C21" s="2">
        <v>121</v>
      </c>
      <c r="D21" s="2">
        <f t="shared" si="0"/>
        <v>462</v>
      </c>
      <c r="E21" s="2">
        <f t="shared" si="1"/>
        <v>-220</v>
      </c>
      <c r="F21" s="5">
        <f t="shared" si="2"/>
        <v>2.8181818181818183</v>
      </c>
    </row>
    <row r="22" spans="1:6" x14ac:dyDescent="0.25">
      <c r="A22" s="9">
        <v>30</v>
      </c>
      <c r="B22" s="2">
        <v>191</v>
      </c>
      <c r="C22" s="2">
        <v>73</v>
      </c>
      <c r="D22" s="2">
        <f t="shared" si="0"/>
        <v>264</v>
      </c>
      <c r="E22" s="2">
        <f t="shared" si="1"/>
        <v>-118</v>
      </c>
      <c r="F22" s="5">
        <f t="shared" si="2"/>
        <v>2.6164383561643834</v>
      </c>
    </row>
    <row r="23" spans="1:6" x14ac:dyDescent="0.25">
      <c r="A23" s="9">
        <v>32</v>
      </c>
      <c r="B23" s="2">
        <v>255</v>
      </c>
      <c r="C23" s="2">
        <v>89</v>
      </c>
      <c r="D23" s="2">
        <f t="shared" si="0"/>
        <v>344</v>
      </c>
      <c r="E23" s="2">
        <f t="shared" si="1"/>
        <v>-166</v>
      </c>
      <c r="F23" s="5">
        <f t="shared" si="2"/>
        <v>2.8651685393258428</v>
      </c>
    </row>
    <row r="24" spans="1:6" x14ac:dyDescent="0.25">
      <c r="A24" s="9">
        <v>33</v>
      </c>
      <c r="B24" s="2">
        <v>175</v>
      </c>
      <c r="C24" s="2">
        <v>133</v>
      </c>
      <c r="D24" s="2">
        <f t="shared" si="0"/>
        <v>308</v>
      </c>
      <c r="E24" s="2">
        <f t="shared" si="1"/>
        <v>-42</v>
      </c>
      <c r="F24" s="5">
        <f t="shared" si="2"/>
        <v>1.3157894736842106</v>
      </c>
    </row>
    <row r="25" spans="1:6" x14ac:dyDescent="0.25">
      <c r="A25" s="9">
        <v>34</v>
      </c>
      <c r="B25" s="2">
        <v>348</v>
      </c>
      <c r="C25" s="2">
        <v>194</v>
      </c>
      <c r="D25" s="2">
        <f t="shared" si="0"/>
        <v>542</v>
      </c>
      <c r="E25" s="2">
        <f t="shared" si="1"/>
        <v>-154</v>
      </c>
      <c r="F25" s="5">
        <f t="shared" si="2"/>
        <v>1.7938144329896908</v>
      </c>
    </row>
    <row r="26" spans="1:6" x14ac:dyDescent="0.25">
      <c r="A26" s="9">
        <v>40</v>
      </c>
      <c r="B26" s="2">
        <v>1033</v>
      </c>
      <c r="C26" s="2">
        <v>537</v>
      </c>
      <c r="D26" s="2">
        <f t="shared" si="0"/>
        <v>1570</v>
      </c>
      <c r="E26" s="2">
        <f t="shared" si="1"/>
        <v>-496</v>
      </c>
      <c r="F26" s="5">
        <f t="shared" si="2"/>
        <v>1.9236499068901303</v>
      </c>
    </row>
    <row r="27" spans="1:6" x14ac:dyDescent="0.25">
      <c r="A27" s="9">
        <v>41</v>
      </c>
      <c r="B27" s="2">
        <v>382</v>
      </c>
      <c r="C27" s="2">
        <v>214</v>
      </c>
      <c r="D27" s="2">
        <f t="shared" si="0"/>
        <v>596</v>
      </c>
      <c r="E27" s="2">
        <f t="shared" si="1"/>
        <v>-168</v>
      </c>
      <c r="F27" s="5">
        <f t="shared" si="2"/>
        <v>1.7850467289719627</v>
      </c>
    </row>
    <row r="28" spans="1:6" x14ac:dyDescent="0.25">
      <c r="A28" s="9">
        <v>42</v>
      </c>
      <c r="B28" s="2">
        <v>298</v>
      </c>
      <c r="C28" s="2">
        <v>168</v>
      </c>
      <c r="D28" s="2">
        <f t="shared" si="0"/>
        <v>466</v>
      </c>
      <c r="E28" s="2">
        <f t="shared" si="1"/>
        <v>-130</v>
      </c>
      <c r="F28" s="5">
        <f t="shared" si="2"/>
        <v>1.7738095238095237</v>
      </c>
    </row>
    <row r="29" spans="1:6" x14ac:dyDescent="0.25">
      <c r="A29" s="9">
        <v>43</v>
      </c>
      <c r="B29" s="2">
        <v>390</v>
      </c>
      <c r="C29" s="2">
        <v>204</v>
      </c>
      <c r="D29" s="2">
        <f t="shared" si="0"/>
        <v>594</v>
      </c>
      <c r="E29" s="2">
        <f t="shared" si="1"/>
        <v>-186</v>
      </c>
      <c r="F29" s="5">
        <f t="shared" si="2"/>
        <v>1.911764705882353</v>
      </c>
    </row>
    <row r="30" spans="1:6" x14ac:dyDescent="0.25">
      <c r="A30" s="9">
        <v>44</v>
      </c>
      <c r="B30" s="2">
        <v>547</v>
      </c>
      <c r="C30" s="2">
        <v>340</v>
      </c>
      <c r="D30" s="2">
        <f t="shared" si="0"/>
        <v>887</v>
      </c>
      <c r="E30" s="2">
        <f t="shared" si="1"/>
        <v>-207</v>
      </c>
      <c r="F30" s="5">
        <f t="shared" si="2"/>
        <v>1.6088235294117648</v>
      </c>
    </row>
    <row r="31" spans="1:6" x14ac:dyDescent="0.25">
      <c r="A31" s="9">
        <v>45</v>
      </c>
      <c r="B31" s="2">
        <v>209</v>
      </c>
      <c r="C31" s="2">
        <v>149</v>
      </c>
      <c r="D31" s="2">
        <f t="shared" si="0"/>
        <v>358</v>
      </c>
      <c r="E31" s="2">
        <f t="shared" si="1"/>
        <v>-60</v>
      </c>
      <c r="F31" s="5">
        <f t="shared" si="2"/>
        <v>1.4026845637583893</v>
      </c>
    </row>
    <row r="32" spans="1:6" x14ac:dyDescent="0.25">
      <c r="A32" s="9">
        <v>46</v>
      </c>
      <c r="B32" s="2">
        <v>419</v>
      </c>
      <c r="C32" s="2">
        <v>323</v>
      </c>
      <c r="D32" s="2">
        <f t="shared" si="0"/>
        <v>742</v>
      </c>
      <c r="E32" s="2">
        <f t="shared" si="1"/>
        <v>-96</v>
      </c>
      <c r="F32" s="5">
        <f t="shared" si="2"/>
        <v>1.2972136222910218</v>
      </c>
    </row>
    <row r="33" spans="1:6" x14ac:dyDescent="0.25">
      <c r="A33" s="9">
        <v>47</v>
      </c>
      <c r="B33" s="2">
        <v>492</v>
      </c>
      <c r="C33" s="2">
        <v>159</v>
      </c>
      <c r="D33" s="2">
        <f t="shared" si="0"/>
        <v>651</v>
      </c>
      <c r="E33" s="2">
        <f t="shared" si="1"/>
        <v>-333</v>
      </c>
      <c r="F33" s="5">
        <f t="shared" si="2"/>
        <v>3.0943396226415096</v>
      </c>
    </row>
    <row r="34" spans="1:6" x14ac:dyDescent="0.25">
      <c r="A34" s="9">
        <v>48</v>
      </c>
      <c r="B34" s="2">
        <v>343</v>
      </c>
      <c r="C34" s="2">
        <v>115</v>
      </c>
      <c r="D34" s="2">
        <f t="shared" si="0"/>
        <v>458</v>
      </c>
      <c r="E34" s="2">
        <f t="shared" si="1"/>
        <v>-228</v>
      </c>
      <c r="F34" s="5">
        <f t="shared" si="2"/>
        <v>2.982608695652174</v>
      </c>
    </row>
    <row r="35" spans="1:6" x14ac:dyDescent="0.25">
      <c r="A35" s="9">
        <v>49</v>
      </c>
      <c r="B35" s="2">
        <v>242</v>
      </c>
      <c r="C35" s="2">
        <v>88</v>
      </c>
      <c r="D35" s="2">
        <f t="shared" si="0"/>
        <v>330</v>
      </c>
      <c r="E35" s="2">
        <f t="shared" si="1"/>
        <v>-154</v>
      </c>
      <c r="F35" s="5">
        <f t="shared" si="2"/>
        <v>2.75</v>
      </c>
    </row>
    <row r="36" spans="1:6" x14ac:dyDescent="0.25">
      <c r="A36" s="9">
        <v>50</v>
      </c>
      <c r="B36" s="2">
        <v>99</v>
      </c>
      <c r="C36" s="2">
        <v>75</v>
      </c>
      <c r="D36" s="2">
        <f t="shared" si="0"/>
        <v>174</v>
      </c>
      <c r="E36" s="2">
        <f t="shared" si="1"/>
        <v>-24</v>
      </c>
      <c r="F36" s="5">
        <f t="shared" si="2"/>
        <v>1.32</v>
      </c>
    </row>
    <row r="37" spans="1:6" x14ac:dyDescent="0.25">
      <c r="A37" s="9">
        <v>52</v>
      </c>
      <c r="B37" s="2">
        <v>430</v>
      </c>
      <c r="C37" s="2">
        <v>169</v>
      </c>
      <c r="D37" s="2">
        <f t="shared" si="0"/>
        <v>599</v>
      </c>
      <c r="E37" s="2">
        <f t="shared" si="1"/>
        <v>-261</v>
      </c>
      <c r="F37" s="5">
        <f t="shared" si="2"/>
        <v>2.5443786982248522</v>
      </c>
    </row>
    <row r="38" spans="1:6" x14ac:dyDescent="0.25">
      <c r="A38" s="9">
        <v>60</v>
      </c>
      <c r="B38" s="2">
        <v>493</v>
      </c>
      <c r="C38" s="2">
        <v>137</v>
      </c>
      <c r="D38" s="2">
        <f t="shared" si="0"/>
        <v>630</v>
      </c>
      <c r="E38" s="2">
        <f t="shared" si="1"/>
        <v>-356</v>
      </c>
      <c r="F38" s="5">
        <f t="shared" si="2"/>
        <v>3.5985401459854014</v>
      </c>
    </row>
    <row r="39" spans="1:6" x14ac:dyDescent="0.25">
      <c r="A39" s="9">
        <v>61</v>
      </c>
      <c r="B39" s="2">
        <v>196</v>
      </c>
      <c r="C39" s="2">
        <v>120</v>
      </c>
      <c r="D39" s="2">
        <f t="shared" si="0"/>
        <v>316</v>
      </c>
      <c r="E39" s="2">
        <f t="shared" si="1"/>
        <v>-76</v>
      </c>
      <c r="F39" s="5">
        <f t="shared" si="2"/>
        <v>1.6333333333333333</v>
      </c>
    </row>
    <row r="40" spans="1:6" x14ac:dyDescent="0.25">
      <c r="A40" s="9">
        <v>62</v>
      </c>
      <c r="B40" s="2">
        <v>337</v>
      </c>
      <c r="C40" s="2">
        <v>126</v>
      </c>
      <c r="D40" s="2">
        <f t="shared" si="0"/>
        <v>463</v>
      </c>
      <c r="E40" s="2">
        <f t="shared" si="1"/>
        <v>-211</v>
      </c>
      <c r="F40" s="5">
        <f t="shared" si="2"/>
        <v>2.6746031746031744</v>
      </c>
    </row>
    <row r="41" spans="1:6" x14ac:dyDescent="0.25">
      <c r="A41" s="9">
        <v>63</v>
      </c>
      <c r="B41" s="2">
        <v>164</v>
      </c>
      <c r="C41" s="2">
        <v>86</v>
      </c>
      <c r="D41" s="2">
        <f t="shared" si="0"/>
        <v>250</v>
      </c>
      <c r="E41" s="2">
        <f t="shared" si="1"/>
        <v>-78</v>
      </c>
      <c r="F41" s="5">
        <f t="shared" si="2"/>
        <v>1.9069767441860466</v>
      </c>
    </row>
    <row r="42" spans="1:6" x14ac:dyDescent="0.25">
      <c r="A42" s="9">
        <v>66</v>
      </c>
      <c r="B42" s="2">
        <v>131</v>
      </c>
      <c r="C42" s="2">
        <v>85</v>
      </c>
      <c r="D42" s="2">
        <f t="shared" si="0"/>
        <v>216</v>
      </c>
      <c r="E42" s="2">
        <f t="shared" si="1"/>
        <v>-46</v>
      </c>
      <c r="F42" s="5">
        <f t="shared" si="2"/>
        <v>1.5411764705882354</v>
      </c>
    </row>
    <row r="43" spans="1:6" x14ac:dyDescent="0.25">
      <c r="A43" s="9">
        <v>67</v>
      </c>
      <c r="B43" s="2">
        <v>422</v>
      </c>
      <c r="C43" s="2">
        <v>187</v>
      </c>
      <c r="D43" s="2">
        <f t="shared" si="0"/>
        <v>609</v>
      </c>
      <c r="E43" s="2">
        <f t="shared" si="1"/>
        <v>-235</v>
      </c>
      <c r="F43" s="5">
        <f t="shared" si="2"/>
        <v>2.2566844919786098</v>
      </c>
    </row>
    <row r="44" spans="1:6" x14ac:dyDescent="0.25">
      <c r="A44" s="9">
        <v>68</v>
      </c>
      <c r="B44" s="2">
        <v>225</v>
      </c>
      <c r="C44" s="2">
        <v>123</v>
      </c>
      <c r="D44" s="2">
        <f t="shared" si="0"/>
        <v>348</v>
      </c>
      <c r="E44" s="2">
        <f t="shared" si="1"/>
        <v>-102</v>
      </c>
      <c r="F44" s="5">
        <f t="shared" si="2"/>
        <v>1.8292682926829269</v>
      </c>
    </row>
    <row r="45" spans="1:6" x14ac:dyDescent="0.25">
      <c r="A45" s="9">
        <v>69</v>
      </c>
      <c r="B45" s="2">
        <v>116</v>
      </c>
      <c r="C45" s="2">
        <v>29</v>
      </c>
      <c r="D45" s="2">
        <f t="shared" si="0"/>
        <v>145</v>
      </c>
      <c r="E45" s="2">
        <f t="shared" si="1"/>
        <v>-87</v>
      </c>
      <c r="F45" s="5">
        <f t="shared" si="2"/>
        <v>4</v>
      </c>
    </row>
    <row r="46" spans="1:6" x14ac:dyDescent="0.25">
      <c r="A46" s="9">
        <v>70</v>
      </c>
      <c r="B46" s="2">
        <v>407</v>
      </c>
      <c r="C46" s="2">
        <v>53</v>
      </c>
      <c r="D46" s="2">
        <f t="shared" si="0"/>
        <v>460</v>
      </c>
      <c r="E46" s="2">
        <f t="shared" si="1"/>
        <v>-354</v>
      </c>
      <c r="F46" s="5">
        <f t="shared" si="2"/>
        <v>7.6792452830188678</v>
      </c>
    </row>
    <row r="47" spans="1:6" x14ac:dyDescent="0.25">
      <c r="A47" s="9">
        <v>71</v>
      </c>
      <c r="B47" s="2">
        <v>191</v>
      </c>
      <c r="C47" s="2">
        <v>69</v>
      </c>
      <c r="D47" s="2">
        <f t="shared" si="0"/>
        <v>260</v>
      </c>
      <c r="E47" s="2">
        <f t="shared" si="1"/>
        <v>-122</v>
      </c>
      <c r="F47" s="5">
        <f t="shared" si="2"/>
        <v>2.7681159420289854</v>
      </c>
    </row>
    <row r="48" spans="1:6" x14ac:dyDescent="0.25">
      <c r="A48" s="9">
        <v>72</v>
      </c>
      <c r="B48" s="2">
        <v>252</v>
      </c>
      <c r="C48" s="2">
        <v>192</v>
      </c>
      <c r="D48" s="2">
        <f t="shared" si="0"/>
        <v>444</v>
      </c>
      <c r="E48" s="2">
        <f t="shared" si="1"/>
        <v>-60</v>
      </c>
      <c r="F48" s="5">
        <f t="shared" si="2"/>
        <v>1.3125</v>
      </c>
    </row>
    <row r="49" spans="1:6" x14ac:dyDescent="0.25">
      <c r="A49" s="9">
        <v>73</v>
      </c>
      <c r="B49" s="2">
        <v>477</v>
      </c>
      <c r="C49" s="2">
        <v>109</v>
      </c>
      <c r="D49" s="2">
        <f t="shared" si="0"/>
        <v>586</v>
      </c>
      <c r="E49" s="2">
        <f t="shared" si="1"/>
        <v>-368</v>
      </c>
      <c r="F49" s="5">
        <f t="shared" si="2"/>
        <v>4.3761467889908259</v>
      </c>
    </row>
    <row r="50" spans="1:6" x14ac:dyDescent="0.25">
      <c r="A50" s="9">
        <v>75</v>
      </c>
      <c r="B50" s="2">
        <v>775</v>
      </c>
      <c r="C50" s="2">
        <v>286</v>
      </c>
      <c r="D50" s="2">
        <f t="shared" si="0"/>
        <v>1061</v>
      </c>
      <c r="E50" s="2">
        <f t="shared" si="1"/>
        <v>-489</v>
      </c>
      <c r="F50" s="5">
        <f t="shared" si="2"/>
        <v>2.7097902097902096</v>
      </c>
    </row>
    <row r="51" spans="1:6" x14ac:dyDescent="0.25">
      <c r="A51" s="9">
        <v>76</v>
      </c>
      <c r="B51" s="2">
        <v>184</v>
      </c>
      <c r="C51" s="2">
        <v>65</v>
      </c>
      <c r="D51" s="2">
        <f t="shared" si="0"/>
        <v>249</v>
      </c>
      <c r="E51" s="2">
        <f t="shared" si="1"/>
        <v>-119</v>
      </c>
      <c r="F51" s="5">
        <f t="shared" si="2"/>
        <v>2.8307692307692309</v>
      </c>
    </row>
    <row r="52" spans="1:6" x14ac:dyDescent="0.25">
      <c r="A52" s="9">
        <v>77</v>
      </c>
      <c r="B52" s="2">
        <v>289</v>
      </c>
      <c r="C52" s="2">
        <v>56</v>
      </c>
      <c r="D52" s="2">
        <f t="shared" si="0"/>
        <v>345</v>
      </c>
      <c r="E52" s="2">
        <f t="shared" si="1"/>
        <v>-233</v>
      </c>
      <c r="F52" s="5">
        <f t="shared" si="2"/>
        <v>5.1607142857142856</v>
      </c>
    </row>
    <row r="53" spans="1:6" x14ac:dyDescent="0.25">
      <c r="A53" s="9">
        <v>78</v>
      </c>
      <c r="B53" s="2">
        <v>253</v>
      </c>
      <c r="C53" s="2">
        <v>108</v>
      </c>
      <c r="D53" s="2">
        <f t="shared" si="0"/>
        <v>361</v>
      </c>
      <c r="E53" s="2">
        <f t="shared" si="1"/>
        <v>-145</v>
      </c>
      <c r="F53" s="5">
        <f t="shared" si="2"/>
        <v>2.3425925925925926</v>
      </c>
    </row>
    <row r="54" spans="1:6" x14ac:dyDescent="0.25">
      <c r="A54" s="9">
        <v>79</v>
      </c>
      <c r="B54" s="2">
        <v>406</v>
      </c>
      <c r="C54" s="2">
        <v>138</v>
      </c>
      <c r="D54" s="2">
        <f t="shared" si="0"/>
        <v>544</v>
      </c>
      <c r="E54" s="2">
        <f t="shared" si="1"/>
        <v>-268</v>
      </c>
      <c r="F54" s="5">
        <f t="shared" si="2"/>
        <v>2.9420289855072466</v>
      </c>
    </row>
    <row r="55" spans="1:6" x14ac:dyDescent="0.25">
      <c r="A55" s="9">
        <v>81</v>
      </c>
      <c r="B55" s="2">
        <v>359</v>
      </c>
      <c r="C55" s="2">
        <v>124</v>
      </c>
      <c r="D55" s="2">
        <f t="shared" si="0"/>
        <v>483</v>
      </c>
      <c r="E55" s="2">
        <f t="shared" si="1"/>
        <v>-235</v>
      </c>
      <c r="F55" s="5">
        <f t="shared" si="2"/>
        <v>2.8951612903225805</v>
      </c>
    </row>
    <row r="56" spans="1:6" x14ac:dyDescent="0.25">
      <c r="A56" s="9">
        <v>83</v>
      </c>
      <c r="B56" s="2">
        <v>375</v>
      </c>
      <c r="C56" s="2">
        <v>101</v>
      </c>
      <c r="D56" s="2">
        <f t="shared" si="0"/>
        <v>476</v>
      </c>
      <c r="E56" s="2">
        <f t="shared" si="1"/>
        <v>-274</v>
      </c>
      <c r="F56" s="5">
        <f t="shared" si="2"/>
        <v>3.7128712871287131</v>
      </c>
    </row>
    <row r="57" spans="1:6" x14ac:dyDescent="0.25">
      <c r="A57" s="9">
        <v>84</v>
      </c>
      <c r="B57" s="2">
        <v>306</v>
      </c>
      <c r="C57" s="2">
        <v>111</v>
      </c>
      <c r="D57" s="2">
        <f t="shared" si="0"/>
        <v>417</v>
      </c>
      <c r="E57" s="2">
        <f t="shared" si="1"/>
        <v>-195</v>
      </c>
      <c r="F57" s="5">
        <f t="shared" si="2"/>
        <v>2.7567567567567566</v>
      </c>
    </row>
    <row r="58" spans="1:6" x14ac:dyDescent="0.25">
      <c r="A58" s="9">
        <v>88</v>
      </c>
      <c r="B58" s="2">
        <v>136</v>
      </c>
      <c r="C58" s="2">
        <v>50</v>
      </c>
      <c r="D58" s="2">
        <f t="shared" si="0"/>
        <v>186</v>
      </c>
      <c r="E58" s="2">
        <f t="shared" si="1"/>
        <v>-86</v>
      </c>
      <c r="F58" s="5">
        <f t="shared" si="2"/>
        <v>2.72</v>
      </c>
    </row>
    <row r="59" spans="1:6" x14ac:dyDescent="0.25">
      <c r="A59" s="9">
        <v>90</v>
      </c>
      <c r="B59" s="2">
        <v>177</v>
      </c>
      <c r="C59" s="2">
        <v>39</v>
      </c>
      <c r="D59" s="2">
        <f t="shared" si="0"/>
        <v>216</v>
      </c>
      <c r="E59" s="2">
        <f t="shared" si="1"/>
        <v>-138</v>
      </c>
      <c r="F59" s="5">
        <f t="shared" si="2"/>
        <v>4.5384615384615383</v>
      </c>
    </row>
    <row r="60" spans="1:6" x14ac:dyDescent="0.25">
      <c r="A60" s="9">
        <v>94</v>
      </c>
      <c r="B60" s="2">
        <v>142</v>
      </c>
      <c r="C60" s="2">
        <v>34</v>
      </c>
      <c r="D60" s="2">
        <f t="shared" si="0"/>
        <v>176</v>
      </c>
      <c r="E60" s="2">
        <f t="shared" si="1"/>
        <v>-108</v>
      </c>
      <c r="F60" s="5">
        <f t="shared" si="2"/>
        <v>4.1764705882352944</v>
      </c>
    </row>
    <row r="61" spans="1:6" x14ac:dyDescent="0.25">
      <c r="A61" s="9">
        <v>100</v>
      </c>
      <c r="B61" s="2">
        <v>105</v>
      </c>
      <c r="C61" s="2">
        <v>30</v>
      </c>
      <c r="D61" s="2">
        <f t="shared" si="0"/>
        <v>135</v>
      </c>
      <c r="E61" s="2">
        <f t="shared" si="1"/>
        <v>-75</v>
      </c>
      <c r="F61" s="5">
        <f t="shared" si="2"/>
        <v>3.5</v>
      </c>
    </row>
    <row r="62" spans="1:6" x14ac:dyDescent="0.25">
      <c r="A62" s="9">
        <v>101</v>
      </c>
      <c r="B62" s="2">
        <v>173</v>
      </c>
      <c r="C62" s="2">
        <v>67</v>
      </c>
      <c r="D62" s="2">
        <f t="shared" si="0"/>
        <v>240</v>
      </c>
      <c r="E62" s="2">
        <f t="shared" si="1"/>
        <v>-106</v>
      </c>
      <c r="F62" s="5">
        <f t="shared" si="2"/>
        <v>2.5820895522388061</v>
      </c>
    </row>
    <row r="63" spans="1:6" x14ac:dyDescent="0.25">
      <c r="A63" s="9">
        <v>102</v>
      </c>
      <c r="B63" s="2">
        <v>198</v>
      </c>
      <c r="C63" s="2">
        <v>52</v>
      </c>
      <c r="D63" s="2">
        <f t="shared" si="0"/>
        <v>250</v>
      </c>
      <c r="E63" s="2">
        <f t="shared" si="1"/>
        <v>-146</v>
      </c>
      <c r="F63" s="5">
        <f t="shared" si="2"/>
        <v>3.8076923076923075</v>
      </c>
    </row>
    <row r="64" spans="1:6" x14ac:dyDescent="0.25">
      <c r="A64" s="9">
        <v>103</v>
      </c>
      <c r="B64" s="2">
        <v>525</v>
      </c>
      <c r="C64" s="2">
        <v>432</v>
      </c>
      <c r="D64" s="2">
        <f t="shared" si="0"/>
        <v>957</v>
      </c>
      <c r="E64" s="2">
        <f t="shared" si="1"/>
        <v>-93</v>
      </c>
      <c r="F64" s="5">
        <f t="shared" si="2"/>
        <v>1.2152777777777777</v>
      </c>
    </row>
    <row r="65" spans="1:6" x14ac:dyDescent="0.25">
      <c r="A65" s="9">
        <v>104</v>
      </c>
      <c r="B65" s="2">
        <v>163</v>
      </c>
      <c r="C65" s="2">
        <v>67</v>
      </c>
      <c r="D65" s="2">
        <f t="shared" si="0"/>
        <v>230</v>
      </c>
      <c r="E65" s="2">
        <f t="shared" si="1"/>
        <v>-96</v>
      </c>
      <c r="F65" s="5">
        <f t="shared" si="2"/>
        <v>2.4328358208955225</v>
      </c>
    </row>
    <row r="66" spans="1:6" x14ac:dyDescent="0.25">
      <c r="A66" s="9">
        <v>105</v>
      </c>
      <c r="B66" s="2">
        <v>184</v>
      </c>
      <c r="C66" s="2">
        <v>114</v>
      </c>
      <c r="D66" s="2">
        <f t="shared" si="0"/>
        <v>298</v>
      </c>
      <c r="E66" s="2">
        <f t="shared" si="1"/>
        <v>-70</v>
      </c>
      <c r="F66" s="5">
        <f t="shared" si="2"/>
        <v>1.6140350877192982</v>
      </c>
    </row>
    <row r="67" spans="1:6" x14ac:dyDescent="0.25">
      <c r="A67" s="9">
        <v>106</v>
      </c>
      <c r="B67" s="2">
        <v>282</v>
      </c>
      <c r="C67" s="2">
        <v>107</v>
      </c>
      <c r="D67" s="2">
        <f t="shared" si="0"/>
        <v>389</v>
      </c>
      <c r="E67" s="2">
        <f t="shared" si="1"/>
        <v>-175</v>
      </c>
      <c r="F67" s="5">
        <f t="shared" si="2"/>
        <v>2.6355140186915889</v>
      </c>
    </row>
    <row r="68" spans="1:6" x14ac:dyDescent="0.25">
      <c r="A68" s="9">
        <v>107</v>
      </c>
      <c r="B68" s="2">
        <v>274</v>
      </c>
      <c r="C68" s="2">
        <v>119</v>
      </c>
      <c r="D68" s="2">
        <f t="shared" si="0"/>
        <v>393</v>
      </c>
      <c r="E68" s="2">
        <f t="shared" si="1"/>
        <v>-155</v>
      </c>
      <c r="F68" s="5">
        <f t="shared" si="2"/>
        <v>2.3025210084033612</v>
      </c>
    </row>
    <row r="69" spans="1:6" x14ac:dyDescent="0.25">
      <c r="A69" s="9">
        <v>108</v>
      </c>
      <c r="B69" s="2">
        <v>181</v>
      </c>
      <c r="C69" s="2">
        <v>52</v>
      </c>
      <c r="D69" s="2">
        <f t="shared" ref="D69:D82" si="3">SUM(B69:C69)</f>
        <v>233</v>
      </c>
      <c r="E69" s="2">
        <f t="shared" ref="E69:E82" si="4">C69-B69</f>
        <v>-129</v>
      </c>
      <c r="F69" s="5">
        <f t="shared" ref="F69:F82" si="5">B69/C69</f>
        <v>3.4807692307692308</v>
      </c>
    </row>
    <row r="70" spans="1:6" x14ac:dyDescent="0.25">
      <c r="A70" s="9">
        <v>109</v>
      </c>
      <c r="B70" s="2">
        <v>339</v>
      </c>
      <c r="C70" s="2">
        <v>175</v>
      </c>
      <c r="D70" s="2">
        <f t="shared" si="3"/>
        <v>514</v>
      </c>
      <c r="E70" s="2">
        <f t="shared" si="4"/>
        <v>-164</v>
      </c>
      <c r="F70" s="5">
        <f t="shared" si="5"/>
        <v>1.9371428571428571</v>
      </c>
    </row>
    <row r="71" spans="1:6" x14ac:dyDescent="0.25">
      <c r="A71" s="9">
        <v>110</v>
      </c>
      <c r="B71" s="2">
        <v>476</v>
      </c>
      <c r="C71" s="2">
        <v>227</v>
      </c>
      <c r="D71" s="2">
        <f t="shared" si="3"/>
        <v>703</v>
      </c>
      <c r="E71" s="2">
        <f t="shared" si="4"/>
        <v>-249</v>
      </c>
      <c r="F71" s="5">
        <f t="shared" si="5"/>
        <v>2.0969162995594712</v>
      </c>
    </row>
    <row r="72" spans="1:6" x14ac:dyDescent="0.25">
      <c r="A72" s="9">
        <v>111</v>
      </c>
      <c r="B72" s="2">
        <v>33</v>
      </c>
      <c r="C72" s="2">
        <v>35</v>
      </c>
      <c r="D72" s="2">
        <f t="shared" si="3"/>
        <v>68</v>
      </c>
      <c r="E72" s="2">
        <f t="shared" si="4"/>
        <v>2</v>
      </c>
      <c r="F72" s="5">
        <f t="shared" si="5"/>
        <v>0.94285714285714284</v>
      </c>
    </row>
    <row r="73" spans="1:6" x14ac:dyDescent="0.25">
      <c r="A73" s="9">
        <v>112</v>
      </c>
      <c r="B73" s="2">
        <v>257</v>
      </c>
      <c r="C73" s="2">
        <v>114</v>
      </c>
      <c r="D73" s="2">
        <f t="shared" si="3"/>
        <v>371</v>
      </c>
      <c r="E73" s="2">
        <f t="shared" si="4"/>
        <v>-143</v>
      </c>
      <c r="F73" s="5">
        <f t="shared" si="5"/>
        <v>2.2543859649122808</v>
      </c>
    </row>
    <row r="74" spans="1:6" x14ac:dyDescent="0.25">
      <c r="A74" s="9">
        <v>113</v>
      </c>
      <c r="B74" s="2">
        <v>280</v>
      </c>
      <c r="C74" s="2">
        <v>200</v>
      </c>
      <c r="D74" s="2">
        <f t="shared" si="3"/>
        <v>480</v>
      </c>
      <c r="E74" s="2">
        <f t="shared" si="4"/>
        <v>-80</v>
      </c>
      <c r="F74" s="5">
        <f t="shared" si="5"/>
        <v>1.4</v>
      </c>
    </row>
    <row r="75" spans="1:6" x14ac:dyDescent="0.25">
      <c r="A75" s="9">
        <v>114</v>
      </c>
      <c r="B75" s="2">
        <v>375</v>
      </c>
      <c r="C75" s="2">
        <v>151</v>
      </c>
      <c r="D75" s="2">
        <f t="shared" si="3"/>
        <v>526</v>
      </c>
      <c r="E75" s="2">
        <f t="shared" si="4"/>
        <v>-224</v>
      </c>
      <c r="F75" s="5">
        <f t="shared" si="5"/>
        <v>2.4834437086092715</v>
      </c>
    </row>
    <row r="76" spans="1:6" x14ac:dyDescent="0.25">
      <c r="A76" s="9">
        <v>115</v>
      </c>
      <c r="B76" s="2">
        <v>374</v>
      </c>
      <c r="C76" s="2">
        <v>177</v>
      </c>
      <c r="D76" s="2">
        <f t="shared" si="3"/>
        <v>551</v>
      </c>
      <c r="E76" s="2">
        <f t="shared" si="4"/>
        <v>-197</v>
      </c>
      <c r="F76" s="5">
        <f t="shared" si="5"/>
        <v>2.1129943502824857</v>
      </c>
    </row>
    <row r="77" spans="1:6" x14ac:dyDescent="0.25">
      <c r="A77" s="9">
        <v>116</v>
      </c>
      <c r="B77" s="2">
        <v>236</v>
      </c>
      <c r="C77" s="2">
        <v>224</v>
      </c>
      <c r="D77" s="2">
        <f t="shared" ref="D77" si="6">SUM(B77:C77)</f>
        <v>460</v>
      </c>
      <c r="E77" s="2">
        <f t="shared" ref="E77" si="7">C77-B77</f>
        <v>-12</v>
      </c>
      <c r="F77" s="5">
        <f t="shared" ref="F77" si="8">B77/C77</f>
        <v>1.0535714285714286</v>
      </c>
    </row>
    <row r="78" spans="1:6" x14ac:dyDescent="0.25">
      <c r="A78" s="9">
        <v>120</v>
      </c>
      <c r="B78" s="2">
        <v>529</v>
      </c>
      <c r="C78" s="2">
        <v>278</v>
      </c>
      <c r="D78" s="2">
        <f t="shared" si="3"/>
        <v>807</v>
      </c>
      <c r="E78" s="2">
        <f t="shared" si="4"/>
        <v>-251</v>
      </c>
      <c r="F78" s="5">
        <f t="shared" si="5"/>
        <v>1.9028776978417266</v>
      </c>
    </row>
    <row r="79" spans="1:6" x14ac:dyDescent="0.25">
      <c r="A79" s="9">
        <v>121</v>
      </c>
      <c r="B79" s="2">
        <v>230</v>
      </c>
      <c r="C79" s="2">
        <v>152</v>
      </c>
      <c r="D79" s="2">
        <f t="shared" si="3"/>
        <v>382</v>
      </c>
      <c r="E79" s="2">
        <f t="shared" si="4"/>
        <v>-78</v>
      </c>
      <c r="F79" s="5">
        <f t="shared" si="5"/>
        <v>1.513157894736842</v>
      </c>
    </row>
    <row r="80" spans="1:6" x14ac:dyDescent="0.25">
      <c r="A80" s="9">
        <v>122</v>
      </c>
      <c r="B80" s="2">
        <v>124</v>
      </c>
      <c r="C80" s="2">
        <v>86</v>
      </c>
      <c r="D80" s="2">
        <f t="shared" si="3"/>
        <v>210</v>
      </c>
      <c r="E80" s="2">
        <f t="shared" si="4"/>
        <v>-38</v>
      </c>
      <c r="F80" s="5">
        <f t="shared" si="5"/>
        <v>1.441860465116279</v>
      </c>
    </row>
    <row r="81" spans="1:6" x14ac:dyDescent="0.25">
      <c r="A81" s="9">
        <v>123</v>
      </c>
      <c r="B81" s="2">
        <v>93</v>
      </c>
      <c r="C81" s="2">
        <v>50</v>
      </c>
      <c r="D81" s="2">
        <f t="shared" si="3"/>
        <v>143</v>
      </c>
      <c r="E81" s="2">
        <f t="shared" si="4"/>
        <v>-43</v>
      </c>
      <c r="F81" s="5">
        <f t="shared" si="5"/>
        <v>1.86</v>
      </c>
    </row>
    <row r="82" spans="1:6" x14ac:dyDescent="0.25">
      <c r="A82" s="3" t="s">
        <v>8</v>
      </c>
      <c r="B82" s="4">
        <v>22934</v>
      </c>
      <c r="C82" s="4">
        <v>10377</v>
      </c>
      <c r="D82" s="4">
        <f t="shared" si="3"/>
        <v>33311</v>
      </c>
      <c r="E82" s="4">
        <f t="shared" si="4"/>
        <v>-12557</v>
      </c>
      <c r="F82" s="5">
        <f t="shared" si="5"/>
        <v>2.2100799845812857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E18" sqref="E18"/>
    </sheetView>
  </sheetViews>
  <sheetFormatPr defaultRowHeight="15" x14ac:dyDescent="0.25"/>
  <cols>
    <col min="1" max="1" width="34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3" t="str">
        <f>Total!A1</f>
        <v>Non DAT and DAT Arrest Analysis 1Q 2025</v>
      </c>
      <c r="B1" s="13"/>
      <c r="C1" s="13"/>
      <c r="D1" s="13"/>
      <c r="E1" s="13"/>
      <c r="F1" s="13"/>
      <c r="G1" s="1"/>
    </row>
    <row r="2" spans="1:7" x14ac:dyDescent="0.25">
      <c r="A2" s="14"/>
      <c r="B2" s="14"/>
      <c r="C2" s="14"/>
      <c r="D2" s="14"/>
      <c r="E2" s="14"/>
      <c r="F2" s="14"/>
      <c r="G2" s="1"/>
    </row>
    <row r="3" spans="1:7" x14ac:dyDescent="0.25">
      <c r="A3" s="3" t="s">
        <v>18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7" x14ac:dyDescent="0.25">
      <c r="A4" s="3" t="s">
        <v>32</v>
      </c>
      <c r="B4" s="7">
        <v>85</v>
      </c>
      <c r="C4" s="7">
        <v>69</v>
      </c>
      <c r="D4" s="7">
        <f>SUM(B4:C4)</f>
        <v>154</v>
      </c>
      <c r="E4" s="7">
        <f>C4-B4</f>
        <v>-16</v>
      </c>
      <c r="F4" s="8">
        <f>B4/C4</f>
        <v>1.2318840579710144</v>
      </c>
    </row>
    <row r="5" spans="1:7" x14ac:dyDescent="0.25">
      <c r="A5" s="3" t="s">
        <v>33</v>
      </c>
      <c r="B5" s="7">
        <v>1098</v>
      </c>
      <c r="C5" s="7">
        <v>687</v>
      </c>
      <c r="D5" s="7">
        <f t="shared" ref="D5:D11" si="0">SUM(B5:C5)</f>
        <v>1785</v>
      </c>
      <c r="E5" s="7">
        <f t="shared" ref="E5:E11" si="1">C5-B5</f>
        <v>-411</v>
      </c>
      <c r="F5" s="8">
        <f t="shared" ref="F5:F11" si="2">B5/C5</f>
        <v>1.5982532751091703</v>
      </c>
    </row>
    <row r="6" spans="1:7" x14ac:dyDescent="0.25">
      <c r="A6" s="3" t="s">
        <v>11</v>
      </c>
      <c r="B6" s="7">
        <v>11298</v>
      </c>
      <c r="C6" s="7">
        <v>4377</v>
      </c>
      <c r="D6" s="7">
        <f t="shared" si="0"/>
        <v>15675</v>
      </c>
      <c r="E6" s="7">
        <f t="shared" si="1"/>
        <v>-6921</v>
      </c>
      <c r="F6" s="8">
        <f t="shared" si="2"/>
        <v>2.5812200137080192</v>
      </c>
    </row>
    <row r="7" spans="1:7" x14ac:dyDescent="0.25">
      <c r="A7" s="3" t="s">
        <v>34</v>
      </c>
      <c r="B7" s="7">
        <v>2081</v>
      </c>
      <c r="C7" s="7">
        <v>1085</v>
      </c>
      <c r="D7" s="7">
        <v>3166</v>
      </c>
      <c r="E7" s="7">
        <f t="shared" si="1"/>
        <v>-996</v>
      </c>
      <c r="F7" s="8">
        <f t="shared" si="2"/>
        <v>1.9179723502304147</v>
      </c>
    </row>
    <row r="8" spans="1:7" x14ac:dyDescent="0.25">
      <c r="A8" s="3" t="s">
        <v>12</v>
      </c>
      <c r="B8" s="7">
        <v>70</v>
      </c>
      <c r="C8" s="7">
        <v>55</v>
      </c>
      <c r="D8" s="7">
        <f t="shared" si="0"/>
        <v>125</v>
      </c>
      <c r="E8" s="7">
        <f t="shared" si="1"/>
        <v>-15</v>
      </c>
      <c r="F8" s="8">
        <f t="shared" si="2"/>
        <v>1.2727272727272727</v>
      </c>
    </row>
    <row r="9" spans="1:7" x14ac:dyDescent="0.25">
      <c r="A9" s="3" t="s">
        <v>13</v>
      </c>
      <c r="B9" s="7">
        <v>2489</v>
      </c>
      <c r="C9" s="7">
        <v>1161</v>
      </c>
      <c r="D9" s="7">
        <f t="shared" si="0"/>
        <v>3650</v>
      </c>
      <c r="E9" s="7">
        <f t="shared" si="1"/>
        <v>-1328</v>
      </c>
      <c r="F9" s="8">
        <f t="shared" si="2"/>
        <v>2.1438415159345392</v>
      </c>
    </row>
    <row r="10" spans="1:7" x14ac:dyDescent="0.25">
      <c r="A10" s="3" t="s">
        <v>35</v>
      </c>
      <c r="B10" s="7">
        <v>5813</v>
      </c>
      <c r="C10" s="7">
        <v>2943</v>
      </c>
      <c r="D10" s="7">
        <f t="shared" ref="D10" si="3">SUM(B10:C10)</f>
        <v>8756</v>
      </c>
      <c r="E10" s="7">
        <f t="shared" ref="E10" si="4">C10-B10</f>
        <v>-2870</v>
      </c>
      <c r="F10" s="8">
        <f t="shared" ref="F10" si="5">B10/C10</f>
        <v>1.9751953788651035</v>
      </c>
    </row>
    <row r="11" spans="1:7" x14ac:dyDescent="0.25">
      <c r="A11" s="3" t="s">
        <v>8</v>
      </c>
      <c r="B11" s="6">
        <v>22934</v>
      </c>
      <c r="C11" s="6">
        <v>10377</v>
      </c>
      <c r="D11" s="6">
        <f t="shared" si="0"/>
        <v>33311</v>
      </c>
      <c r="E11" s="6">
        <f t="shared" si="1"/>
        <v>-12557</v>
      </c>
      <c r="F11" s="8">
        <f t="shared" si="2"/>
        <v>2.2100799845812857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F6" sqref="F6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3" t="str">
        <f>Total!A1</f>
        <v>Non DAT and DAT Arrest Analysis 1Q 2025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3" t="s">
        <v>19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6" x14ac:dyDescent="0.25">
      <c r="A4" s="3" t="s">
        <v>14</v>
      </c>
      <c r="B4" s="7">
        <v>4406</v>
      </c>
      <c r="C4" s="7">
        <v>2096</v>
      </c>
      <c r="D4" s="7">
        <f>SUM(B4:C4)</f>
        <v>6502</v>
      </c>
      <c r="E4" s="7">
        <f>C4-B4</f>
        <v>-2310</v>
      </c>
      <c r="F4" s="8">
        <f>B4/C4</f>
        <v>2.1020992366412212</v>
      </c>
    </row>
    <row r="5" spans="1:6" x14ac:dyDescent="0.25">
      <c r="A5" s="3" t="s">
        <v>15</v>
      </c>
      <c r="B5" s="7">
        <v>18528</v>
      </c>
      <c r="C5" s="7">
        <v>8281</v>
      </c>
      <c r="D5" s="7">
        <f t="shared" ref="D5:D7" si="0">SUM(B5:C5)</f>
        <v>26809</v>
      </c>
      <c r="E5" s="7">
        <f t="shared" ref="E5:E7" si="1">C5-B5</f>
        <v>-10247</v>
      </c>
      <c r="F5" s="8">
        <f t="shared" ref="F5:F7" si="2">B5/C5</f>
        <v>2.2374109407076439</v>
      </c>
    </row>
    <row r="6" spans="1:6" x14ac:dyDescent="0.25">
      <c r="A6" s="3" t="s">
        <v>65</v>
      </c>
      <c r="B6" s="7">
        <v>0</v>
      </c>
      <c r="C6" s="7">
        <v>0</v>
      </c>
      <c r="D6" s="7">
        <f t="shared" ref="D6" si="3">SUM(B6:C6)</f>
        <v>0</v>
      </c>
      <c r="E6" s="7">
        <f t="shared" ref="E6" si="4">C6-B6</f>
        <v>0</v>
      </c>
      <c r="F6" s="8" t="s">
        <v>73</v>
      </c>
    </row>
    <row r="7" spans="1:6" x14ac:dyDescent="0.25">
      <c r="A7" s="3" t="s">
        <v>8</v>
      </c>
      <c r="B7" s="6">
        <v>22934</v>
      </c>
      <c r="C7" s="6">
        <v>10377</v>
      </c>
      <c r="D7" s="6">
        <f t="shared" si="0"/>
        <v>33311</v>
      </c>
      <c r="E7" s="6">
        <f t="shared" si="1"/>
        <v>-12557</v>
      </c>
      <c r="F7" s="8">
        <f t="shared" si="2"/>
        <v>2.2100799845812857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L20" sqref="L2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10" x14ac:dyDescent="0.25">
      <c r="A1" s="13" t="str">
        <f>Total!A1</f>
        <v>Non DAT and DAT Arrest Analysis 1Q 2025</v>
      </c>
      <c r="B1" s="13"/>
      <c r="C1" s="13"/>
      <c r="D1" s="13"/>
      <c r="E1" s="13"/>
      <c r="F1" s="13"/>
    </row>
    <row r="2" spans="1:10" x14ac:dyDescent="0.25">
      <c r="A2" s="13"/>
      <c r="B2" s="13"/>
      <c r="C2" s="13"/>
      <c r="D2" s="13"/>
      <c r="E2" s="13"/>
      <c r="F2" s="13"/>
    </row>
    <row r="3" spans="1:10" x14ac:dyDescent="0.25">
      <c r="A3" s="3" t="s">
        <v>20</v>
      </c>
      <c r="B3" s="6" t="s">
        <v>0</v>
      </c>
      <c r="C3" s="6" t="s">
        <v>10</v>
      </c>
      <c r="D3" s="6" t="s">
        <v>23</v>
      </c>
      <c r="E3" s="6" t="s">
        <v>21</v>
      </c>
      <c r="F3" s="6" t="s">
        <v>22</v>
      </c>
    </row>
    <row r="4" spans="1:10" x14ac:dyDescent="0.25">
      <c r="A4" s="3" t="s">
        <v>24</v>
      </c>
      <c r="B4" s="7">
        <v>0</v>
      </c>
      <c r="C4" s="7">
        <v>0</v>
      </c>
      <c r="D4" s="7">
        <f>SUM(B4:C4)</f>
        <v>0</v>
      </c>
      <c r="E4" s="7">
        <f>C4-B4</f>
        <v>0</v>
      </c>
      <c r="F4" s="8" t="str">
        <f>IF(C4=0,"**.*",(B4/C4))</f>
        <v>**.*</v>
      </c>
    </row>
    <row r="5" spans="1:10" x14ac:dyDescent="0.25">
      <c r="A5" s="3" t="s">
        <v>25</v>
      </c>
      <c r="B5" s="7">
        <v>528</v>
      </c>
      <c r="C5" s="7">
        <v>0</v>
      </c>
      <c r="D5" s="7">
        <f t="shared" ref="D5:D10" si="0">SUM(B5:C5)</f>
        <v>528</v>
      </c>
      <c r="E5" s="7">
        <f t="shared" ref="E5:E10" si="1">C5-B5</f>
        <v>-528</v>
      </c>
      <c r="F5" s="8" t="str">
        <f t="shared" ref="F5:F10" si="2">IF(C5=0,"**.*",(B5/C5))</f>
        <v>**.*</v>
      </c>
    </row>
    <row r="6" spans="1:10" x14ac:dyDescent="0.25">
      <c r="A6" s="3" t="s">
        <v>26</v>
      </c>
      <c r="B6" s="7">
        <v>2836</v>
      </c>
      <c r="C6" s="7">
        <v>1973</v>
      </c>
      <c r="D6" s="7">
        <f t="shared" si="0"/>
        <v>4809</v>
      </c>
      <c r="E6" s="7">
        <f t="shared" si="1"/>
        <v>-863</v>
      </c>
      <c r="F6" s="8">
        <f t="shared" si="2"/>
        <v>1.4374049670552458</v>
      </c>
    </row>
    <row r="7" spans="1:10" x14ac:dyDescent="0.25">
      <c r="A7" s="3" t="s">
        <v>27</v>
      </c>
      <c r="B7" s="7">
        <v>11751</v>
      </c>
      <c r="C7" s="7">
        <v>5170</v>
      </c>
      <c r="D7" s="7">
        <f t="shared" si="0"/>
        <v>16921</v>
      </c>
      <c r="E7" s="7">
        <f t="shared" si="1"/>
        <v>-6581</v>
      </c>
      <c r="F7" s="8">
        <f t="shared" si="2"/>
        <v>2.2729206963249515</v>
      </c>
    </row>
    <row r="8" spans="1:10" x14ac:dyDescent="0.25">
      <c r="A8" s="3" t="s">
        <v>28</v>
      </c>
      <c r="B8" s="7">
        <v>6616</v>
      </c>
      <c r="C8" s="7">
        <v>2622</v>
      </c>
      <c r="D8" s="7">
        <f t="shared" si="0"/>
        <v>9238</v>
      </c>
      <c r="E8" s="7">
        <f t="shared" si="1"/>
        <v>-3994</v>
      </c>
      <c r="F8" s="8">
        <f t="shared" si="2"/>
        <v>2.5232646834477497</v>
      </c>
    </row>
    <row r="9" spans="1:10" x14ac:dyDescent="0.25">
      <c r="A9" s="3" t="s">
        <v>29</v>
      </c>
      <c r="B9" s="7">
        <v>1203</v>
      </c>
      <c r="C9" s="7">
        <v>612</v>
      </c>
      <c r="D9" s="7">
        <f t="shared" si="0"/>
        <v>1815</v>
      </c>
      <c r="E9" s="7">
        <f t="shared" si="1"/>
        <v>-591</v>
      </c>
      <c r="F9" s="8">
        <f t="shared" si="2"/>
        <v>1.9656862745098038</v>
      </c>
    </row>
    <row r="10" spans="1:10" x14ac:dyDescent="0.25">
      <c r="A10" s="3" t="s">
        <v>8</v>
      </c>
      <c r="B10" s="6">
        <v>22934</v>
      </c>
      <c r="C10" s="6">
        <v>10377</v>
      </c>
      <c r="D10" s="6">
        <f t="shared" si="0"/>
        <v>33311</v>
      </c>
      <c r="E10" s="6">
        <f t="shared" si="1"/>
        <v>-12557</v>
      </c>
      <c r="F10" s="8">
        <f t="shared" si="2"/>
        <v>2.2100799845812857</v>
      </c>
      <c r="J10" s="12"/>
    </row>
    <row r="11" spans="1:10" x14ac:dyDescent="0.25">
      <c r="J11" s="12"/>
    </row>
    <row r="12" spans="1:10" x14ac:dyDescent="0.25">
      <c r="J12" s="12"/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</vt:lpstr>
      <vt:lpstr>Boro</vt:lpstr>
      <vt:lpstr>PCT</vt:lpstr>
      <vt:lpstr>Race</vt:lpstr>
      <vt:lpstr>Sex</vt:lpstr>
      <vt:lpstr>Age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2025-04-08T11:45:26Z</cp:lastPrinted>
  <dcterms:created xsi:type="dcterms:W3CDTF">2016-07-22T11:47:05Z</dcterms:created>
  <dcterms:modified xsi:type="dcterms:W3CDTF">2025-04-22T19:42:01Z</dcterms:modified>
</cp:coreProperties>
</file>