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storagemtc05\Planning and Development Grants Administration Quality Assurance\Coalition on the Continuum of Care\Annual CoC Evaluation\2024 Annual Evaluation\"/>
    </mc:Choice>
  </mc:AlternateContent>
  <xr:revisionPtr revIDLastSave="0" documentId="13_ncr:1_{B0F764C2-8F86-4614-967D-AFB17CA88ADE}" xr6:coauthVersionLast="47" xr6:coauthVersionMax="47" xr10:uidLastSave="{00000000-0000-0000-0000-000000000000}"/>
  <bookViews>
    <workbookView xWindow="-21720" yWindow="-120" windowWidth="21840" windowHeight="13140" xr2:uid="{00000000-000D-0000-FFFF-FFFF00000000}"/>
  </bookViews>
  <sheets>
    <sheet name="LookUp Tool" sheetId="2" r:id="rId1"/>
    <sheet name="Grant # Project Name Key" sheetId="11" state="veryHidden" r:id="rId2"/>
    <sheet name="Maximum Points + Benchmarks" sheetId="12" state="veryHidden" r:id="rId3"/>
    <sheet name="2020" sheetId="7" state="veryHidden" r:id="rId4"/>
    <sheet name="2021" sheetId="8" state="veryHidden" r:id="rId5"/>
    <sheet name="2022" sheetId="9" state="veryHidden" r:id="rId6"/>
    <sheet name="2023" sheetId="10" state="veryHidden" r:id="rId7"/>
    <sheet name="RRH 2022" sheetId="15" state="veryHidden" r:id="rId8"/>
    <sheet name="RRH 2023" sheetId="16" state="veryHidden" r:id="rId9"/>
    <sheet name="2022 + 2023 Adjusted Scores" sheetId="14" state="veryHidden" r:id="rId10"/>
    <sheet name="Program Information" sheetId="5" state="hidden" r:id="rId11"/>
    <sheet name="Performance Scores" sheetId="6" state="veryHidden" r:id="rId12"/>
    <sheet name="HMIS Questions" sheetId="4" state="hidden" r:id="rId13"/>
    <sheet name="data validation" sheetId="3" state="veryHidden" r:id="rId14"/>
  </sheets>
  <externalReferences>
    <externalReference r:id="rId15"/>
  </externalReferences>
  <definedNames>
    <definedName name="_xlnm._FilterDatabase" localSheetId="6" hidden="1">'2023'!$A$1:$T$165</definedName>
    <definedName name="_xlnm._FilterDatabase" localSheetId="1" hidden="1">'Grant # Project Name Key'!$A$1:$D$150</definedName>
    <definedName name="_xlnm._FilterDatabase" localSheetId="12" hidden="1">'HMIS Questions'!$A$1:$D$17</definedName>
    <definedName name="_xlnm._FilterDatabase" localSheetId="11" hidden="1">'Performance Scores'!$A$1:$H$2737</definedName>
    <definedName name="_xlnm._FilterDatabase" localSheetId="10" hidden="1">'Program Information'!$A$1:$I$172</definedName>
    <definedName name="adjusted_scores">'2022 + 2023 Adjusted Scores'!$A$1:$D$140</definedName>
    <definedName name="data">[1]Sheet3!$A$1:$G$2737</definedName>
    <definedName name="data_table">#REF!</definedName>
    <definedName name="performance_scores">'Performance Scores'!$A$1:$G$2737</definedName>
    <definedName name="proj_perform">'Performance Scores'!$B$1:$G$2737</definedName>
    <definedName name="project_info">'Program Information'!$A$1:$I$172</definedName>
    <definedName name="question_table">'HMIS Questions'!$A$1:$D$17</definedName>
    <definedName name="scores_2020">'2020'!$A$1:$T$172</definedName>
    <definedName name="scores_2021">'2021'!$A$1:$T$172</definedName>
    <definedName name="scores_2022">'2022'!$A$1:$T$165</definedName>
    <definedName name="scores_2023">'2023'!$A$1:$T$165</definedName>
    <definedName name="scores_23">'2023'!$A$1:$T$165</definedName>
    <definedName name="table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 i="2" l="1"/>
  <c r="G27" i="2"/>
  <c r="F27" i="2"/>
  <c r="F29" i="2"/>
  <c r="D3" i="14"/>
  <c r="D4" i="14"/>
  <c r="D5" i="14"/>
  <c r="D6" i="14"/>
  <c r="D7" i="14"/>
  <c r="D8" i="14"/>
  <c r="D9" i="14"/>
  <c r="D10" i="14"/>
  <c r="D11" i="14"/>
  <c r="D12" i="14"/>
  <c r="D13" i="14"/>
  <c r="D14" i="14"/>
  <c r="D15" i="14"/>
  <c r="D16" i="14"/>
  <c r="D17" i="14"/>
  <c r="D18" i="14"/>
  <c r="D19" i="14"/>
  <c r="D20" i="14"/>
  <c r="D21" i="14"/>
  <c r="D22" i="14"/>
  <c r="D23" i="14"/>
  <c r="D24" i="14"/>
  <c r="D25" i="14"/>
  <c r="D26" i="14"/>
  <c r="D27" i="14"/>
  <c r="D28" i="14"/>
  <c r="D29" i="14"/>
  <c r="D30" i="14"/>
  <c r="D31" i="14"/>
  <c r="D32" i="14"/>
  <c r="D33" i="14"/>
  <c r="D34" i="14"/>
  <c r="D35" i="14"/>
  <c r="D36" i="14"/>
  <c r="D37" i="14"/>
  <c r="D38" i="14"/>
  <c r="D39" i="14"/>
  <c r="D40" i="14"/>
  <c r="D41" i="14"/>
  <c r="D42" i="14"/>
  <c r="D43" i="14"/>
  <c r="D44" i="14"/>
  <c r="D45" i="14"/>
  <c r="D46" i="14"/>
  <c r="D47" i="14"/>
  <c r="D48" i="14"/>
  <c r="D49" i="14"/>
  <c r="D50" i="14"/>
  <c r="D51" i="14"/>
  <c r="D52" i="14"/>
  <c r="D53" i="14"/>
  <c r="D54" i="14"/>
  <c r="D55" i="14"/>
  <c r="D56" i="14"/>
  <c r="D57" i="14"/>
  <c r="D58" i="14"/>
  <c r="D59" i="14"/>
  <c r="D60" i="14"/>
  <c r="D61" i="14"/>
  <c r="D62" i="14"/>
  <c r="D63" i="14"/>
  <c r="D64" i="14"/>
  <c r="D65" i="14"/>
  <c r="D66" i="14"/>
  <c r="D67" i="14"/>
  <c r="D68" i="14"/>
  <c r="D69" i="14"/>
  <c r="D70" i="14"/>
  <c r="D71" i="14"/>
  <c r="D72" i="14"/>
  <c r="D73" i="14"/>
  <c r="D74" i="14"/>
  <c r="D75" i="14"/>
  <c r="D76" i="14"/>
  <c r="D77" i="14"/>
  <c r="D78" i="14"/>
  <c r="D79" i="14"/>
  <c r="D80" i="14"/>
  <c r="D81" i="14"/>
  <c r="D82" i="14"/>
  <c r="D83" i="14"/>
  <c r="D84" i="14"/>
  <c r="D85" i="14"/>
  <c r="D86" i="14"/>
  <c r="D87" i="14"/>
  <c r="D88" i="14"/>
  <c r="D89" i="14"/>
  <c r="D90" i="14"/>
  <c r="D91" i="14"/>
  <c r="D92" i="14"/>
  <c r="D93" i="14"/>
  <c r="D94" i="14"/>
  <c r="D95" i="14"/>
  <c r="D96" i="14"/>
  <c r="D97" i="14"/>
  <c r="D98" i="14"/>
  <c r="D99" i="14"/>
  <c r="D100" i="14"/>
  <c r="D101" i="14"/>
  <c r="D102" i="14"/>
  <c r="D103" i="14"/>
  <c r="D104" i="14"/>
  <c r="D105" i="14"/>
  <c r="D106" i="14"/>
  <c r="D108" i="14"/>
  <c r="D109" i="14"/>
  <c r="D110" i="14"/>
  <c r="D111" i="14"/>
  <c r="D112" i="14"/>
  <c r="D113" i="14"/>
  <c r="D114" i="14"/>
  <c r="D115" i="14"/>
  <c r="D116" i="14"/>
  <c r="D117" i="14"/>
  <c r="D118" i="14"/>
  <c r="D119" i="14"/>
  <c r="D120" i="14"/>
  <c r="D121" i="14"/>
  <c r="D122" i="14"/>
  <c r="D123" i="14"/>
  <c r="D124" i="14"/>
  <c r="D125" i="14"/>
  <c r="D126" i="14"/>
  <c r="D127" i="14"/>
  <c r="D128" i="14"/>
  <c r="D129" i="14"/>
  <c r="D130" i="14"/>
  <c r="D132" i="14"/>
  <c r="D133" i="14"/>
  <c r="D134" i="14"/>
  <c r="D135" i="14"/>
  <c r="D136" i="14"/>
  <c r="D137" i="14"/>
  <c r="D138" i="14"/>
  <c r="D139" i="14"/>
  <c r="D2" i="14"/>
  <c r="G26" i="2"/>
  <c r="J28" i="12"/>
  <c r="H28" i="12"/>
  <c r="F28" i="12"/>
  <c r="G25" i="2" l="1"/>
  <c r="G24" i="2"/>
  <c r="G23" i="2"/>
  <c r="G22" i="2"/>
  <c r="G21" i="2"/>
  <c r="G20" i="2"/>
  <c r="G19" i="2"/>
  <c r="G18" i="2"/>
  <c r="G17" i="2"/>
  <c r="G16" i="2"/>
  <c r="G15" i="2"/>
  <c r="G14" i="2"/>
  <c r="G13" i="2"/>
  <c r="G12" i="2"/>
  <c r="G11" i="2"/>
  <c r="F26" i="2"/>
  <c r="F25" i="2"/>
  <c r="F24" i="2"/>
  <c r="F23" i="2"/>
  <c r="F22" i="2"/>
  <c r="F21" i="2"/>
  <c r="F20" i="2"/>
  <c r="F19" i="2"/>
  <c r="F18" i="2"/>
  <c r="F17" i="2"/>
  <c r="F16" i="2"/>
  <c r="F15" i="2"/>
  <c r="F14" i="2"/>
  <c r="F13" i="2"/>
  <c r="F12" i="2"/>
  <c r="F11" i="2"/>
  <c r="A3" i="6" l="1"/>
  <c r="A4" i="6"/>
  <c r="A5" i="6"/>
  <c r="A6" i="6"/>
  <c r="A7" i="6"/>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147" i="6"/>
  <c r="A148" i="6"/>
  <c r="A149" i="6"/>
  <c r="A150" i="6"/>
  <c r="A151" i="6"/>
  <c r="A152" i="6"/>
  <c r="A153" i="6"/>
  <c r="A154" i="6"/>
  <c r="A155" i="6"/>
  <c r="A156" i="6"/>
  <c r="A157" i="6"/>
  <c r="A158" i="6"/>
  <c r="A159" i="6"/>
  <c r="A160" i="6"/>
  <c r="A161" i="6"/>
  <c r="A162" i="6"/>
  <c r="A163" i="6"/>
  <c r="A164" i="6"/>
  <c r="A165" i="6"/>
  <c r="A166" i="6"/>
  <c r="A167" i="6"/>
  <c r="A168" i="6"/>
  <c r="A169" i="6"/>
  <c r="A170" i="6"/>
  <c r="A171" i="6"/>
  <c r="A172" i="6"/>
  <c r="A173" i="6"/>
  <c r="A174" i="6"/>
  <c r="A175" i="6"/>
  <c r="A176" i="6"/>
  <c r="A177" i="6"/>
  <c r="A178" i="6"/>
  <c r="A179" i="6"/>
  <c r="A180" i="6"/>
  <c r="A181" i="6"/>
  <c r="A182" i="6"/>
  <c r="A183" i="6"/>
  <c r="A184" i="6"/>
  <c r="A185" i="6"/>
  <c r="A186" i="6"/>
  <c r="A187" i="6"/>
  <c r="A188" i="6"/>
  <c r="A189" i="6"/>
  <c r="A190" i="6"/>
  <c r="A191" i="6"/>
  <c r="A192" i="6"/>
  <c r="A193" i="6"/>
  <c r="A194" i="6"/>
  <c r="A195" i="6"/>
  <c r="A196" i="6"/>
  <c r="A197" i="6"/>
  <c r="A198" i="6"/>
  <c r="A199" i="6"/>
  <c r="A200" i="6"/>
  <c r="A201" i="6"/>
  <c r="A202" i="6"/>
  <c r="A203" i="6"/>
  <c r="A204" i="6"/>
  <c r="A205" i="6"/>
  <c r="A206" i="6"/>
  <c r="A207" i="6"/>
  <c r="A208" i="6"/>
  <c r="A209" i="6"/>
  <c r="A210" i="6"/>
  <c r="A211" i="6"/>
  <c r="A212" i="6"/>
  <c r="A213" i="6"/>
  <c r="A214" i="6"/>
  <c r="A215" i="6"/>
  <c r="A216" i="6"/>
  <c r="A217" i="6"/>
  <c r="A218" i="6"/>
  <c r="A219" i="6"/>
  <c r="A220" i="6"/>
  <c r="A221" i="6"/>
  <c r="A222" i="6"/>
  <c r="A223" i="6"/>
  <c r="A224" i="6"/>
  <c r="A225" i="6"/>
  <c r="A226" i="6"/>
  <c r="A227" i="6"/>
  <c r="A228" i="6"/>
  <c r="A229" i="6"/>
  <c r="A230" i="6"/>
  <c r="A231" i="6"/>
  <c r="A232" i="6"/>
  <c r="A233" i="6"/>
  <c r="A234" i="6"/>
  <c r="A235" i="6"/>
  <c r="A236" i="6"/>
  <c r="A237" i="6"/>
  <c r="A238" i="6"/>
  <c r="A239" i="6"/>
  <c r="A240" i="6"/>
  <c r="A241" i="6"/>
  <c r="A242" i="6"/>
  <c r="A243" i="6"/>
  <c r="A244" i="6"/>
  <c r="A245" i="6"/>
  <c r="A246" i="6"/>
  <c r="A247" i="6"/>
  <c r="A248" i="6"/>
  <c r="A249" i="6"/>
  <c r="A250" i="6"/>
  <c r="A251" i="6"/>
  <c r="A252" i="6"/>
  <c r="A253" i="6"/>
  <c r="A254" i="6"/>
  <c r="A255" i="6"/>
  <c r="A256" i="6"/>
  <c r="A257" i="6"/>
  <c r="A258" i="6"/>
  <c r="A259" i="6"/>
  <c r="A260" i="6"/>
  <c r="A261" i="6"/>
  <c r="A262" i="6"/>
  <c r="A263" i="6"/>
  <c r="A264" i="6"/>
  <c r="A265" i="6"/>
  <c r="A266" i="6"/>
  <c r="A267" i="6"/>
  <c r="A268" i="6"/>
  <c r="A269" i="6"/>
  <c r="A270" i="6"/>
  <c r="A271" i="6"/>
  <c r="A272" i="6"/>
  <c r="A273" i="6"/>
  <c r="A274" i="6"/>
  <c r="A275" i="6"/>
  <c r="A276" i="6"/>
  <c r="A277" i="6"/>
  <c r="A278" i="6"/>
  <c r="A279" i="6"/>
  <c r="A280" i="6"/>
  <c r="A281" i="6"/>
  <c r="A282" i="6"/>
  <c r="A283" i="6"/>
  <c r="A284" i="6"/>
  <c r="A285" i="6"/>
  <c r="A286" i="6"/>
  <c r="A287" i="6"/>
  <c r="A288" i="6"/>
  <c r="A289" i="6"/>
  <c r="A290" i="6"/>
  <c r="A291" i="6"/>
  <c r="A292" i="6"/>
  <c r="A293" i="6"/>
  <c r="A294" i="6"/>
  <c r="A295" i="6"/>
  <c r="A296" i="6"/>
  <c r="A297" i="6"/>
  <c r="A298" i="6"/>
  <c r="A299" i="6"/>
  <c r="A300" i="6"/>
  <c r="A301" i="6"/>
  <c r="A302" i="6"/>
  <c r="A303" i="6"/>
  <c r="A304" i="6"/>
  <c r="A305" i="6"/>
  <c r="A306" i="6"/>
  <c r="A307" i="6"/>
  <c r="A308" i="6"/>
  <c r="A309" i="6"/>
  <c r="A310" i="6"/>
  <c r="A311" i="6"/>
  <c r="A312" i="6"/>
  <c r="A313" i="6"/>
  <c r="A314" i="6"/>
  <c r="A315" i="6"/>
  <c r="A316" i="6"/>
  <c r="A317" i="6"/>
  <c r="A318" i="6"/>
  <c r="A319" i="6"/>
  <c r="A320" i="6"/>
  <c r="A321" i="6"/>
  <c r="A322" i="6"/>
  <c r="A323" i="6"/>
  <c r="A324" i="6"/>
  <c r="A325" i="6"/>
  <c r="A326" i="6"/>
  <c r="A327" i="6"/>
  <c r="A328" i="6"/>
  <c r="A329" i="6"/>
  <c r="A330" i="6"/>
  <c r="A331" i="6"/>
  <c r="A332" i="6"/>
  <c r="A333" i="6"/>
  <c r="A334" i="6"/>
  <c r="A335" i="6"/>
  <c r="A336" i="6"/>
  <c r="A337" i="6"/>
  <c r="A338" i="6"/>
  <c r="A339" i="6"/>
  <c r="A340" i="6"/>
  <c r="A341" i="6"/>
  <c r="A342" i="6"/>
  <c r="A343" i="6"/>
  <c r="A344" i="6"/>
  <c r="A345" i="6"/>
  <c r="A346" i="6"/>
  <c r="A347" i="6"/>
  <c r="A348" i="6"/>
  <c r="A349" i="6"/>
  <c r="A350" i="6"/>
  <c r="A351" i="6"/>
  <c r="A352" i="6"/>
  <c r="A353" i="6"/>
  <c r="A354" i="6"/>
  <c r="A355" i="6"/>
  <c r="A356" i="6"/>
  <c r="A357" i="6"/>
  <c r="A358" i="6"/>
  <c r="A359" i="6"/>
  <c r="A360" i="6"/>
  <c r="A361" i="6"/>
  <c r="A362" i="6"/>
  <c r="A363" i="6"/>
  <c r="A364" i="6"/>
  <c r="A365" i="6"/>
  <c r="A366" i="6"/>
  <c r="A367" i="6"/>
  <c r="A368" i="6"/>
  <c r="A369" i="6"/>
  <c r="A370" i="6"/>
  <c r="A371" i="6"/>
  <c r="A372" i="6"/>
  <c r="A373" i="6"/>
  <c r="A374" i="6"/>
  <c r="A375" i="6"/>
  <c r="A376" i="6"/>
  <c r="A377" i="6"/>
  <c r="A378" i="6"/>
  <c r="A379" i="6"/>
  <c r="A380" i="6"/>
  <c r="A381" i="6"/>
  <c r="A382" i="6"/>
  <c r="A383" i="6"/>
  <c r="A384" i="6"/>
  <c r="A385" i="6"/>
  <c r="A386" i="6"/>
  <c r="A387" i="6"/>
  <c r="A388" i="6"/>
  <c r="A389" i="6"/>
  <c r="A390" i="6"/>
  <c r="A391" i="6"/>
  <c r="A392" i="6"/>
  <c r="A393" i="6"/>
  <c r="A394" i="6"/>
  <c r="A395" i="6"/>
  <c r="A396" i="6"/>
  <c r="A397" i="6"/>
  <c r="A398" i="6"/>
  <c r="A399" i="6"/>
  <c r="A400" i="6"/>
  <c r="A401" i="6"/>
  <c r="A402" i="6"/>
  <c r="A403" i="6"/>
  <c r="A404" i="6"/>
  <c r="A405" i="6"/>
  <c r="A406" i="6"/>
  <c r="A407" i="6"/>
  <c r="A408" i="6"/>
  <c r="A409" i="6"/>
  <c r="A410" i="6"/>
  <c r="A411" i="6"/>
  <c r="A412" i="6"/>
  <c r="A413" i="6"/>
  <c r="A414" i="6"/>
  <c r="A415" i="6"/>
  <c r="A416" i="6"/>
  <c r="A417" i="6"/>
  <c r="A418" i="6"/>
  <c r="A419" i="6"/>
  <c r="A420" i="6"/>
  <c r="A421" i="6"/>
  <c r="A422" i="6"/>
  <c r="A423" i="6"/>
  <c r="A424" i="6"/>
  <c r="A425" i="6"/>
  <c r="A426" i="6"/>
  <c r="A427" i="6"/>
  <c r="A428" i="6"/>
  <c r="A429" i="6"/>
  <c r="A430" i="6"/>
  <c r="A431" i="6"/>
  <c r="A432" i="6"/>
  <c r="A433" i="6"/>
  <c r="A434" i="6"/>
  <c r="A435" i="6"/>
  <c r="A436" i="6"/>
  <c r="A437" i="6"/>
  <c r="A438" i="6"/>
  <c r="A439" i="6"/>
  <c r="A440" i="6"/>
  <c r="A441" i="6"/>
  <c r="A442" i="6"/>
  <c r="A443" i="6"/>
  <c r="A444" i="6"/>
  <c r="A445" i="6"/>
  <c r="A446" i="6"/>
  <c r="A447" i="6"/>
  <c r="A448" i="6"/>
  <c r="A449" i="6"/>
  <c r="A450" i="6"/>
  <c r="A451" i="6"/>
  <c r="A452" i="6"/>
  <c r="A453" i="6"/>
  <c r="A454" i="6"/>
  <c r="A455" i="6"/>
  <c r="A456" i="6"/>
  <c r="A457" i="6"/>
  <c r="A458" i="6"/>
  <c r="A459" i="6"/>
  <c r="A460" i="6"/>
  <c r="A461" i="6"/>
  <c r="A462" i="6"/>
  <c r="A463" i="6"/>
  <c r="A464" i="6"/>
  <c r="A465" i="6"/>
  <c r="A466" i="6"/>
  <c r="A467" i="6"/>
  <c r="A468" i="6"/>
  <c r="A469" i="6"/>
  <c r="A470" i="6"/>
  <c r="A471" i="6"/>
  <c r="A472" i="6"/>
  <c r="A473" i="6"/>
  <c r="A474" i="6"/>
  <c r="A475" i="6"/>
  <c r="A476" i="6"/>
  <c r="A477" i="6"/>
  <c r="A478" i="6"/>
  <c r="A479" i="6"/>
  <c r="A480" i="6"/>
  <c r="A481" i="6"/>
  <c r="A482" i="6"/>
  <c r="A483" i="6"/>
  <c r="A484" i="6"/>
  <c r="A485" i="6"/>
  <c r="A486" i="6"/>
  <c r="A487" i="6"/>
  <c r="A488" i="6"/>
  <c r="A489" i="6"/>
  <c r="A490" i="6"/>
  <c r="A491" i="6"/>
  <c r="A492" i="6"/>
  <c r="A493" i="6"/>
  <c r="A494" i="6"/>
  <c r="A495" i="6"/>
  <c r="A496" i="6"/>
  <c r="A497" i="6"/>
  <c r="A498" i="6"/>
  <c r="A499" i="6"/>
  <c r="A500" i="6"/>
  <c r="A501" i="6"/>
  <c r="A502" i="6"/>
  <c r="A503" i="6"/>
  <c r="A504" i="6"/>
  <c r="A505" i="6"/>
  <c r="A506" i="6"/>
  <c r="A507" i="6"/>
  <c r="A508" i="6"/>
  <c r="A509" i="6"/>
  <c r="A510" i="6"/>
  <c r="A511" i="6"/>
  <c r="A512" i="6"/>
  <c r="A513" i="6"/>
  <c r="A514" i="6"/>
  <c r="A515" i="6"/>
  <c r="A516" i="6"/>
  <c r="A517" i="6"/>
  <c r="A518" i="6"/>
  <c r="A519" i="6"/>
  <c r="A520" i="6"/>
  <c r="A521" i="6"/>
  <c r="A522" i="6"/>
  <c r="A523" i="6"/>
  <c r="A524" i="6"/>
  <c r="A525" i="6"/>
  <c r="A526" i="6"/>
  <c r="A527" i="6"/>
  <c r="A528" i="6"/>
  <c r="A529" i="6"/>
  <c r="A530" i="6"/>
  <c r="A531" i="6"/>
  <c r="A532" i="6"/>
  <c r="A533" i="6"/>
  <c r="A534" i="6"/>
  <c r="A535" i="6"/>
  <c r="A536" i="6"/>
  <c r="A537" i="6"/>
  <c r="A538" i="6"/>
  <c r="A539" i="6"/>
  <c r="A540" i="6"/>
  <c r="A541" i="6"/>
  <c r="A542" i="6"/>
  <c r="A543" i="6"/>
  <c r="A544" i="6"/>
  <c r="A545" i="6"/>
  <c r="A546" i="6"/>
  <c r="A547" i="6"/>
  <c r="A548" i="6"/>
  <c r="A549" i="6"/>
  <c r="A550" i="6"/>
  <c r="A551" i="6"/>
  <c r="A552" i="6"/>
  <c r="A553" i="6"/>
  <c r="A554" i="6"/>
  <c r="A555" i="6"/>
  <c r="A556" i="6"/>
  <c r="A557" i="6"/>
  <c r="A558" i="6"/>
  <c r="A559" i="6"/>
  <c r="A560" i="6"/>
  <c r="A561" i="6"/>
  <c r="A562" i="6"/>
  <c r="A563" i="6"/>
  <c r="A564" i="6"/>
  <c r="A565" i="6"/>
  <c r="A566" i="6"/>
  <c r="A567" i="6"/>
  <c r="A568" i="6"/>
  <c r="A569" i="6"/>
  <c r="A570" i="6"/>
  <c r="A571" i="6"/>
  <c r="A572" i="6"/>
  <c r="A573" i="6"/>
  <c r="A574" i="6"/>
  <c r="A575" i="6"/>
  <c r="A576" i="6"/>
  <c r="A577" i="6"/>
  <c r="A578" i="6"/>
  <c r="A579" i="6"/>
  <c r="A580" i="6"/>
  <c r="A581" i="6"/>
  <c r="A582" i="6"/>
  <c r="A583" i="6"/>
  <c r="A584" i="6"/>
  <c r="A585" i="6"/>
  <c r="A586" i="6"/>
  <c r="A587" i="6"/>
  <c r="A588" i="6"/>
  <c r="A589" i="6"/>
  <c r="A590" i="6"/>
  <c r="A591" i="6"/>
  <c r="A592" i="6"/>
  <c r="A593" i="6"/>
  <c r="A594" i="6"/>
  <c r="A595" i="6"/>
  <c r="A596" i="6"/>
  <c r="A597" i="6"/>
  <c r="A598" i="6"/>
  <c r="A599" i="6"/>
  <c r="A600" i="6"/>
  <c r="A601" i="6"/>
  <c r="A602" i="6"/>
  <c r="A603" i="6"/>
  <c r="A604" i="6"/>
  <c r="A605" i="6"/>
  <c r="A606" i="6"/>
  <c r="A607" i="6"/>
  <c r="A608" i="6"/>
  <c r="A609" i="6"/>
  <c r="A610" i="6"/>
  <c r="A611" i="6"/>
  <c r="A612" i="6"/>
  <c r="A613" i="6"/>
  <c r="A614" i="6"/>
  <c r="A615" i="6"/>
  <c r="A616" i="6"/>
  <c r="A617" i="6"/>
  <c r="A618" i="6"/>
  <c r="A619" i="6"/>
  <c r="A620" i="6"/>
  <c r="A621" i="6"/>
  <c r="A622" i="6"/>
  <c r="A623" i="6"/>
  <c r="A624" i="6"/>
  <c r="A625" i="6"/>
  <c r="A626" i="6"/>
  <c r="A627" i="6"/>
  <c r="A628" i="6"/>
  <c r="A629" i="6"/>
  <c r="A630" i="6"/>
  <c r="A631" i="6"/>
  <c r="A632" i="6"/>
  <c r="A633" i="6"/>
  <c r="A634" i="6"/>
  <c r="A635" i="6"/>
  <c r="A636" i="6"/>
  <c r="A637" i="6"/>
  <c r="A638" i="6"/>
  <c r="A639" i="6"/>
  <c r="A640" i="6"/>
  <c r="A641" i="6"/>
  <c r="A642" i="6"/>
  <c r="A643" i="6"/>
  <c r="A644" i="6"/>
  <c r="A645" i="6"/>
  <c r="A646" i="6"/>
  <c r="A647" i="6"/>
  <c r="A648" i="6"/>
  <c r="A649" i="6"/>
  <c r="A650" i="6"/>
  <c r="A651" i="6"/>
  <c r="A652" i="6"/>
  <c r="A653" i="6"/>
  <c r="A654" i="6"/>
  <c r="A655" i="6"/>
  <c r="A656" i="6"/>
  <c r="A657" i="6"/>
  <c r="A658" i="6"/>
  <c r="A659" i="6"/>
  <c r="A660" i="6"/>
  <c r="A661" i="6"/>
  <c r="A662" i="6"/>
  <c r="A663" i="6"/>
  <c r="A664" i="6"/>
  <c r="A665" i="6"/>
  <c r="A666" i="6"/>
  <c r="A667" i="6"/>
  <c r="A668" i="6"/>
  <c r="A669" i="6"/>
  <c r="A670" i="6"/>
  <c r="A671" i="6"/>
  <c r="A672" i="6"/>
  <c r="A673" i="6"/>
  <c r="A674" i="6"/>
  <c r="A675" i="6"/>
  <c r="A676" i="6"/>
  <c r="A677" i="6"/>
  <c r="A678" i="6"/>
  <c r="A679" i="6"/>
  <c r="A680" i="6"/>
  <c r="A681" i="6"/>
  <c r="A682" i="6"/>
  <c r="A683" i="6"/>
  <c r="A684" i="6"/>
  <c r="A685" i="6"/>
  <c r="A686" i="6"/>
  <c r="A687" i="6"/>
  <c r="A688" i="6"/>
  <c r="A689" i="6"/>
  <c r="A690" i="6"/>
  <c r="A691" i="6"/>
  <c r="A692" i="6"/>
  <c r="A693" i="6"/>
  <c r="A694" i="6"/>
  <c r="A695" i="6"/>
  <c r="A696" i="6"/>
  <c r="A697" i="6"/>
  <c r="A698" i="6"/>
  <c r="A699" i="6"/>
  <c r="A700" i="6"/>
  <c r="A701" i="6"/>
  <c r="A702" i="6"/>
  <c r="A703" i="6"/>
  <c r="A704" i="6"/>
  <c r="A705" i="6"/>
  <c r="A706" i="6"/>
  <c r="A707" i="6"/>
  <c r="A708" i="6"/>
  <c r="A709" i="6"/>
  <c r="A710" i="6"/>
  <c r="A711" i="6"/>
  <c r="A712" i="6"/>
  <c r="A713" i="6"/>
  <c r="A714" i="6"/>
  <c r="A715" i="6"/>
  <c r="A716" i="6"/>
  <c r="A717" i="6"/>
  <c r="A718" i="6"/>
  <c r="A719" i="6"/>
  <c r="A720" i="6"/>
  <c r="A721" i="6"/>
  <c r="A722" i="6"/>
  <c r="A723" i="6"/>
  <c r="A724" i="6"/>
  <c r="A725" i="6"/>
  <c r="A726" i="6"/>
  <c r="A727" i="6"/>
  <c r="A728" i="6"/>
  <c r="A729" i="6"/>
  <c r="A730" i="6"/>
  <c r="A731" i="6"/>
  <c r="A732" i="6"/>
  <c r="A733" i="6"/>
  <c r="A734" i="6"/>
  <c r="A735" i="6"/>
  <c r="A736" i="6"/>
  <c r="A737" i="6"/>
  <c r="A738" i="6"/>
  <c r="A739" i="6"/>
  <c r="A740" i="6"/>
  <c r="A741" i="6"/>
  <c r="A742" i="6"/>
  <c r="A743" i="6"/>
  <c r="A744" i="6"/>
  <c r="A745" i="6"/>
  <c r="A746" i="6"/>
  <c r="A747" i="6"/>
  <c r="A748" i="6"/>
  <c r="A749" i="6"/>
  <c r="A750" i="6"/>
  <c r="A751" i="6"/>
  <c r="A752" i="6"/>
  <c r="A753" i="6"/>
  <c r="A754" i="6"/>
  <c r="A755" i="6"/>
  <c r="A756" i="6"/>
  <c r="A757" i="6"/>
  <c r="A758" i="6"/>
  <c r="A759" i="6"/>
  <c r="A760" i="6"/>
  <c r="A761" i="6"/>
  <c r="A762" i="6"/>
  <c r="A763" i="6"/>
  <c r="A764" i="6"/>
  <c r="A765" i="6"/>
  <c r="A766" i="6"/>
  <c r="A767" i="6"/>
  <c r="A768" i="6"/>
  <c r="A769" i="6"/>
  <c r="A770" i="6"/>
  <c r="A771" i="6"/>
  <c r="A772" i="6"/>
  <c r="A773" i="6"/>
  <c r="A774" i="6"/>
  <c r="A775" i="6"/>
  <c r="A776" i="6"/>
  <c r="A777" i="6"/>
  <c r="A778" i="6"/>
  <c r="A779" i="6"/>
  <c r="A780" i="6"/>
  <c r="A781" i="6"/>
  <c r="A782" i="6"/>
  <c r="A783" i="6"/>
  <c r="A784" i="6"/>
  <c r="A785" i="6"/>
  <c r="A786" i="6"/>
  <c r="A787" i="6"/>
  <c r="A788" i="6"/>
  <c r="A789" i="6"/>
  <c r="A790" i="6"/>
  <c r="A791" i="6"/>
  <c r="A792" i="6"/>
  <c r="A793" i="6"/>
  <c r="A794" i="6"/>
  <c r="A795" i="6"/>
  <c r="A796" i="6"/>
  <c r="A797" i="6"/>
  <c r="A798" i="6"/>
  <c r="A799" i="6"/>
  <c r="A800" i="6"/>
  <c r="A801" i="6"/>
  <c r="A802" i="6"/>
  <c r="A803" i="6"/>
  <c r="A804" i="6"/>
  <c r="A805" i="6"/>
  <c r="A806" i="6"/>
  <c r="A807" i="6"/>
  <c r="A808" i="6"/>
  <c r="A809" i="6"/>
  <c r="A810" i="6"/>
  <c r="A811" i="6"/>
  <c r="A812" i="6"/>
  <c r="A813" i="6"/>
  <c r="A814" i="6"/>
  <c r="A815" i="6"/>
  <c r="A816" i="6"/>
  <c r="A817" i="6"/>
  <c r="A818" i="6"/>
  <c r="A819" i="6"/>
  <c r="A820" i="6"/>
  <c r="A821" i="6"/>
  <c r="A822" i="6"/>
  <c r="A823" i="6"/>
  <c r="A824" i="6"/>
  <c r="A825" i="6"/>
  <c r="A826" i="6"/>
  <c r="A827" i="6"/>
  <c r="A828" i="6"/>
  <c r="A829" i="6"/>
  <c r="A830" i="6"/>
  <c r="A831" i="6"/>
  <c r="A832" i="6"/>
  <c r="A833" i="6"/>
  <c r="A834" i="6"/>
  <c r="A835" i="6"/>
  <c r="A836" i="6"/>
  <c r="A837" i="6"/>
  <c r="A838" i="6"/>
  <c r="A839" i="6"/>
  <c r="A840" i="6"/>
  <c r="A841" i="6"/>
  <c r="A842" i="6"/>
  <c r="A843" i="6"/>
  <c r="A844" i="6"/>
  <c r="A845" i="6"/>
  <c r="A846" i="6"/>
  <c r="A847" i="6"/>
  <c r="A848" i="6"/>
  <c r="A849" i="6"/>
  <c r="A850" i="6"/>
  <c r="A851" i="6"/>
  <c r="A852" i="6"/>
  <c r="A853" i="6"/>
  <c r="A854" i="6"/>
  <c r="A855" i="6"/>
  <c r="A856" i="6"/>
  <c r="A857" i="6"/>
  <c r="A858" i="6"/>
  <c r="A859" i="6"/>
  <c r="A860" i="6"/>
  <c r="A861" i="6"/>
  <c r="A862" i="6"/>
  <c r="A863" i="6"/>
  <c r="A864" i="6"/>
  <c r="A865" i="6"/>
  <c r="A866" i="6"/>
  <c r="A867" i="6"/>
  <c r="A868" i="6"/>
  <c r="A869" i="6"/>
  <c r="A870" i="6"/>
  <c r="A871" i="6"/>
  <c r="A872" i="6"/>
  <c r="A873" i="6"/>
  <c r="A874" i="6"/>
  <c r="A875" i="6"/>
  <c r="A876" i="6"/>
  <c r="A877" i="6"/>
  <c r="A878" i="6"/>
  <c r="A879" i="6"/>
  <c r="A880" i="6"/>
  <c r="A881" i="6"/>
  <c r="A882" i="6"/>
  <c r="A883" i="6"/>
  <c r="A884" i="6"/>
  <c r="A885" i="6"/>
  <c r="A886" i="6"/>
  <c r="A887" i="6"/>
  <c r="A888" i="6"/>
  <c r="A889" i="6"/>
  <c r="A890" i="6"/>
  <c r="A891" i="6"/>
  <c r="A892" i="6"/>
  <c r="A893" i="6"/>
  <c r="A894" i="6"/>
  <c r="A895" i="6"/>
  <c r="A896" i="6"/>
  <c r="A897" i="6"/>
  <c r="A898" i="6"/>
  <c r="A899" i="6"/>
  <c r="A900" i="6"/>
  <c r="A901" i="6"/>
  <c r="A902" i="6"/>
  <c r="A903" i="6"/>
  <c r="A904" i="6"/>
  <c r="A905" i="6"/>
  <c r="A906" i="6"/>
  <c r="A907" i="6"/>
  <c r="A908" i="6"/>
  <c r="A909" i="6"/>
  <c r="A910" i="6"/>
  <c r="A911" i="6"/>
  <c r="A912" i="6"/>
  <c r="A913" i="6"/>
  <c r="A914" i="6"/>
  <c r="A915" i="6"/>
  <c r="A916" i="6"/>
  <c r="A917" i="6"/>
  <c r="A918" i="6"/>
  <c r="A919" i="6"/>
  <c r="A920" i="6"/>
  <c r="A921" i="6"/>
  <c r="A922" i="6"/>
  <c r="A923" i="6"/>
  <c r="A924" i="6"/>
  <c r="A925" i="6"/>
  <c r="A926" i="6"/>
  <c r="A927" i="6"/>
  <c r="A928" i="6"/>
  <c r="A929" i="6"/>
  <c r="A930" i="6"/>
  <c r="A931" i="6"/>
  <c r="A932" i="6"/>
  <c r="A933" i="6"/>
  <c r="A934" i="6"/>
  <c r="A935" i="6"/>
  <c r="A936" i="6"/>
  <c r="A937" i="6"/>
  <c r="A938" i="6"/>
  <c r="A939" i="6"/>
  <c r="A940" i="6"/>
  <c r="A941" i="6"/>
  <c r="A942" i="6"/>
  <c r="A943" i="6"/>
  <c r="A944" i="6"/>
  <c r="A945" i="6"/>
  <c r="A946" i="6"/>
  <c r="A947" i="6"/>
  <c r="A948" i="6"/>
  <c r="A949" i="6"/>
  <c r="A950" i="6"/>
  <c r="A951" i="6"/>
  <c r="A952" i="6"/>
  <c r="A953" i="6"/>
  <c r="A954" i="6"/>
  <c r="A955" i="6"/>
  <c r="A956" i="6"/>
  <c r="A957" i="6"/>
  <c r="A958" i="6"/>
  <c r="A959" i="6"/>
  <c r="A960" i="6"/>
  <c r="A961" i="6"/>
  <c r="A962" i="6"/>
  <c r="A963" i="6"/>
  <c r="A964" i="6"/>
  <c r="A965" i="6"/>
  <c r="A966" i="6"/>
  <c r="A967" i="6"/>
  <c r="A968" i="6"/>
  <c r="A969" i="6"/>
  <c r="A970" i="6"/>
  <c r="A971" i="6"/>
  <c r="A972" i="6"/>
  <c r="A973" i="6"/>
  <c r="A974" i="6"/>
  <c r="A975" i="6"/>
  <c r="A976" i="6"/>
  <c r="A977" i="6"/>
  <c r="A978" i="6"/>
  <c r="A979" i="6"/>
  <c r="A980" i="6"/>
  <c r="A981" i="6"/>
  <c r="A982" i="6"/>
  <c r="A983" i="6"/>
  <c r="A984" i="6"/>
  <c r="A985" i="6"/>
  <c r="A986" i="6"/>
  <c r="A987" i="6"/>
  <c r="A988" i="6"/>
  <c r="A989" i="6"/>
  <c r="A990" i="6"/>
  <c r="A991" i="6"/>
  <c r="A992" i="6"/>
  <c r="A993" i="6"/>
  <c r="A994" i="6"/>
  <c r="A995" i="6"/>
  <c r="A996" i="6"/>
  <c r="A997" i="6"/>
  <c r="A998" i="6"/>
  <c r="A999" i="6"/>
  <c r="A1000" i="6"/>
  <c r="A1001" i="6"/>
  <c r="A1002" i="6"/>
  <c r="A1003" i="6"/>
  <c r="A1004" i="6"/>
  <c r="A1005" i="6"/>
  <c r="A1006" i="6"/>
  <c r="A1007" i="6"/>
  <c r="A1008" i="6"/>
  <c r="A1009" i="6"/>
  <c r="A1010" i="6"/>
  <c r="A1011" i="6"/>
  <c r="A1012" i="6"/>
  <c r="A1013" i="6"/>
  <c r="A1014" i="6"/>
  <c r="A1015" i="6"/>
  <c r="A1016" i="6"/>
  <c r="A1017" i="6"/>
  <c r="A1018" i="6"/>
  <c r="A1019" i="6"/>
  <c r="A1020" i="6"/>
  <c r="A1021" i="6"/>
  <c r="A1022" i="6"/>
  <c r="A1023" i="6"/>
  <c r="A1024" i="6"/>
  <c r="A1025" i="6"/>
  <c r="A1026" i="6"/>
  <c r="A1027" i="6"/>
  <c r="A1028" i="6"/>
  <c r="A1029" i="6"/>
  <c r="A1030" i="6"/>
  <c r="A1031" i="6"/>
  <c r="A1032" i="6"/>
  <c r="A1033" i="6"/>
  <c r="A1034" i="6"/>
  <c r="A1035" i="6"/>
  <c r="A1036" i="6"/>
  <c r="A1037" i="6"/>
  <c r="A1038" i="6"/>
  <c r="A1039" i="6"/>
  <c r="A1040" i="6"/>
  <c r="A1041" i="6"/>
  <c r="A1042" i="6"/>
  <c r="A1043" i="6"/>
  <c r="A1044" i="6"/>
  <c r="A1045" i="6"/>
  <c r="A1046" i="6"/>
  <c r="A1047" i="6"/>
  <c r="A1048" i="6"/>
  <c r="A1049" i="6"/>
  <c r="A1050" i="6"/>
  <c r="A1051" i="6"/>
  <c r="A1052" i="6"/>
  <c r="A1053" i="6"/>
  <c r="A1054" i="6"/>
  <c r="A1055" i="6"/>
  <c r="A1056" i="6"/>
  <c r="A1057" i="6"/>
  <c r="A1058" i="6"/>
  <c r="A1059" i="6"/>
  <c r="A1060" i="6"/>
  <c r="A1061" i="6"/>
  <c r="A1062" i="6"/>
  <c r="A1063" i="6"/>
  <c r="A1064" i="6"/>
  <c r="A1065" i="6"/>
  <c r="A1066" i="6"/>
  <c r="A1067" i="6"/>
  <c r="A1068" i="6"/>
  <c r="A1069" i="6"/>
  <c r="A1070" i="6"/>
  <c r="A1071" i="6"/>
  <c r="A1072" i="6"/>
  <c r="A1073" i="6"/>
  <c r="A1074" i="6"/>
  <c r="A1075" i="6"/>
  <c r="A1076" i="6"/>
  <c r="A1077" i="6"/>
  <c r="A1078" i="6"/>
  <c r="A1079" i="6"/>
  <c r="A1080" i="6"/>
  <c r="A1081" i="6"/>
  <c r="A1082" i="6"/>
  <c r="A1083" i="6"/>
  <c r="A1084" i="6"/>
  <c r="A1085" i="6"/>
  <c r="A1086" i="6"/>
  <c r="A1087" i="6"/>
  <c r="A1088" i="6"/>
  <c r="A1089" i="6"/>
  <c r="A1090" i="6"/>
  <c r="A1091" i="6"/>
  <c r="A1092" i="6"/>
  <c r="A1093" i="6"/>
  <c r="A1094" i="6"/>
  <c r="A1095" i="6"/>
  <c r="A1096" i="6"/>
  <c r="A1097" i="6"/>
  <c r="A1098" i="6"/>
  <c r="A1099" i="6"/>
  <c r="A1100" i="6"/>
  <c r="A1101" i="6"/>
  <c r="A1102" i="6"/>
  <c r="A1103" i="6"/>
  <c r="A1104" i="6"/>
  <c r="A1105" i="6"/>
  <c r="A1106" i="6"/>
  <c r="A1107" i="6"/>
  <c r="A1108" i="6"/>
  <c r="A1109" i="6"/>
  <c r="A1110" i="6"/>
  <c r="A1111" i="6"/>
  <c r="A1112" i="6"/>
  <c r="A1113" i="6"/>
  <c r="A1114" i="6"/>
  <c r="A1115" i="6"/>
  <c r="A1116" i="6"/>
  <c r="A1117" i="6"/>
  <c r="A1118" i="6"/>
  <c r="A1119" i="6"/>
  <c r="A1120" i="6"/>
  <c r="A1121" i="6"/>
  <c r="A1122" i="6"/>
  <c r="A1123" i="6"/>
  <c r="A1124" i="6"/>
  <c r="A1125" i="6"/>
  <c r="A1126" i="6"/>
  <c r="A1127" i="6"/>
  <c r="A1128" i="6"/>
  <c r="A1129" i="6"/>
  <c r="A1130" i="6"/>
  <c r="A1131" i="6"/>
  <c r="A1132" i="6"/>
  <c r="A1133" i="6"/>
  <c r="A1134" i="6"/>
  <c r="A1135" i="6"/>
  <c r="A1136" i="6"/>
  <c r="A1137" i="6"/>
  <c r="A1138" i="6"/>
  <c r="A1139" i="6"/>
  <c r="A1140" i="6"/>
  <c r="A1141" i="6"/>
  <c r="A1142" i="6"/>
  <c r="A1143" i="6"/>
  <c r="A1144" i="6"/>
  <c r="A1145" i="6"/>
  <c r="A1146" i="6"/>
  <c r="A1147" i="6"/>
  <c r="A1148" i="6"/>
  <c r="A1149" i="6"/>
  <c r="A1150" i="6"/>
  <c r="A1151" i="6"/>
  <c r="A1152" i="6"/>
  <c r="A1153" i="6"/>
  <c r="A1154" i="6"/>
  <c r="A1155" i="6"/>
  <c r="A1156" i="6"/>
  <c r="A1157" i="6"/>
  <c r="A1158" i="6"/>
  <c r="A1159" i="6"/>
  <c r="A1160" i="6"/>
  <c r="A1161" i="6"/>
  <c r="A1162" i="6"/>
  <c r="A1163" i="6"/>
  <c r="A1164" i="6"/>
  <c r="A1165" i="6"/>
  <c r="A1166" i="6"/>
  <c r="A1167" i="6"/>
  <c r="A1168" i="6"/>
  <c r="A1169" i="6"/>
  <c r="A1170" i="6"/>
  <c r="A1171" i="6"/>
  <c r="A1172" i="6"/>
  <c r="A1173" i="6"/>
  <c r="A1174" i="6"/>
  <c r="A1175" i="6"/>
  <c r="A1176" i="6"/>
  <c r="A1177" i="6"/>
  <c r="A1178" i="6"/>
  <c r="A1179" i="6"/>
  <c r="A1180" i="6"/>
  <c r="A1181" i="6"/>
  <c r="A1182" i="6"/>
  <c r="A1183" i="6"/>
  <c r="A1184" i="6"/>
  <c r="A1185" i="6"/>
  <c r="A1186" i="6"/>
  <c r="A1187" i="6"/>
  <c r="A1188" i="6"/>
  <c r="A1189" i="6"/>
  <c r="A1190" i="6"/>
  <c r="A1191" i="6"/>
  <c r="A1192" i="6"/>
  <c r="A1193" i="6"/>
  <c r="A1194" i="6"/>
  <c r="A1195" i="6"/>
  <c r="A1196" i="6"/>
  <c r="A1197" i="6"/>
  <c r="A1198" i="6"/>
  <c r="A1199" i="6"/>
  <c r="A1200" i="6"/>
  <c r="A1201" i="6"/>
  <c r="A1202" i="6"/>
  <c r="A1203" i="6"/>
  <c r="A1204" i="6"/>
  <c r="A1205" i="6"/>
  <c r="A1206" i="6"/>
  <c r="A1207" i="6"/>
  <c r="A1208" i="6"/>
  <c r="A1209" i="6"/>
  <c r="A1210" i="6"/>
  <c r="A1211" i="6"/>
  <c r="A1212" i="6"/>
  <c r="A1213" i="6"/>
  <c r="A1214" i="6"/>
  <c r="A1215" i="6"/>
  <c r="A1216" i="6"/>
  <c r="A1217" i="6"/>
  <c r="A1218" i="6"/>
  <c r="A1219" i="6"/>
  <c r="A1220" i="6"/>
  <c r="A1221" i="6"/>
  <c r="A1222" i="6"/>
  <c r="A1223" i="6"/>
  <c r="A1224" i="6"/>
  <c r="A1225" i="6"/>
  <c r="A1226" i="6"/>
  <c r="A1227" i="6"/>
  <c r="A1228" i="6"/>
  <c r="A1229" i="6"/>
  <c r="A1230" i="6"/>
  <c r="A1231" i="6"/>
  <c r="A1232" i="6"/>
  <c r="A1233" i="6"/>
  <c r="A1234" i="6"/>
  <c r="A1235" i="6"/>
  <c r="A1236" i="6"/>
  <c r="A1237" i="6"/>
  <c r="A1238" i="6"/>
  <c r="A1239" i="6"/>
  <c r="A1240" i="6"/>
  <c r="A1241" i="6"/>
  <c r="A1242" i="6"/>
  <c r="A1243" i="6"/>
  <c r="A1244" i="6"/>
  <c r="A1245" i="6"/>
  <c r="A1246" i="6"/>
  <c r="A1247" i="6"/>
  <c r="A1248" i="6"/>
  <c r="A1249" i="6"/>
  <c r="A1250" i="6"/>
  <c r="A1251" i="6"/>
  <c r="A1252" i="6"/>
  <c r="A1253" i="6"/>
  <c r="A1254" i="6"/>
  <c r="A1255" i="6"/>
  <c r="A1256" i="6"/>
  <c r="A1257" i="6"/>
  <c r="A1258" i="6"/>
  <c r="A1259" i="6"/>
  <c r="A1260" i="6"/>
  <c r="A1261" i="6"/>
  <c r="A1262" i="6"/>
  <c r="A1263" i="6"/>
  <c r="A1264" i="6"/>
  <c r="A1265" i="6"/>
  <c r="A1266" i="6"/>
  <c r="A1267" i="6"/>
  <c r="A1268" i="6"/>
  <c r="A1269" i="6"/>
  <c r="A1270" i="6"/>
  <c r="A1271" i="6"/>
  <c r="A1272" i="6"/>
  <c r="A1273" i="6"/>
  <c r="A1274" i="6"/>
  <c r="A1275" i="6"/>
  <c r="A1276" i="6"/>
  <c r="A1277" i="6"/>
  <c r="A1278" i="6"/>
  <c r="A1279" i="6"/>
  <c r="A1280" i="6"/>
  <c r="A1281" i="6"/>
  <c r="A1282" i="6"/>
  <c r="A1283" i="6"/>
  <c r="A1284" i="6"/>
  <c r="A1285" i="6"/>
  <c r="A1286" i="6"/>
  <c r="A1287" i="6"/>
  <c r="A1288" i="6"/>
  <c r="A1289" i="6"/>
  <c r="A1290" i="6"/>
  <c r="A1291" i="6"/>
  <c r="A1292" i="6"/>
  <c r="A1293" i="6"/>
  <c r="A1294" i="6"/>
  <c r="A1295" i="6"/>
  <c r="A1296" i="6"/>
  <c r="A1297" i="6"/>
  <c r="A1298" i="6"/>
  <c r="A1299" i="6"/>
  <c r="A1300" i="6"/>
  <c r="A1301" i="6"/>
  <c r="A1302" i="6"/>
  <c r="A1303" i="6"/>
  <c r="A1304" i="6"/>
  <c r="A1305" i="6"/>
  <c r="A1306" i="6"/>
  <c r="A1307" i="6"/>
  <c r="A1308" i="6"/>
  <c r="A1309" i="6"/>
  <c r="A1310" i="6"/>
  <c r="A1311" i="6"/>
  <c r="A1312" i="6"/>
  <c r="A1313" i="6"/>
  <c r="A1314" i="6"/>
  <c r="A1315" i="6"/>
  <c r="A1316" i="6"/>
  <c r="A1317" i="6"/>
  <c r="A1318" i="6"/>
  <c r="A1319" i="6"/>
  <c r="A1320" i="6"/>
  <c r="A1321" i="6"/>
  <c r="A1322" i="6"/>
  <c r="A1323" i="6"/>
  <c r="A1324" i="6"/>
  <c r="A1325" i="6"/>
  <c r="A1326" i="6"/>
  <c r="A1327" i="6"/>
  <c r="A1328" i="6"/>
  <c r="A1329" i="6"/>
  <c r="A1330" i="6"/>
  <c r="A1331" i="6"/>
  <c r="A1332" i="6"/>
  <c r="A1333" i="6"/>
  <c r="A1334" i="6"/>
  <c r="A1335" i="6"/>
  <c r="A1336" i="6"/>
  <c r="A1337" i="6"/>
  <c r="A1338" i="6"/>
  <c r="A1339" i="6"/>
  <c r="A1340" i="6"/>
  <c r="A1341" i="6"/>
  <c r="A1342" i="6"/>
  <c r="A1343" i="6"/>
  <c r="A1344" i="6"/>
  <c r="A1345" i="6"/>
  <c r="A1346" i="6"/>
  <c r="A1347" i="6"/>
  <c r="A1348" i="6"/>
  <c r="A1349" i="6"/>
  <c r="A1350" i="6"/>
  <c r="A1351" i="6"/>
  <c r="A1352" i="6"/>
  <c r="A1353" i="6"/>
  <c r="A1354" i="6"/>
  <c r="A1355" i="6"/>
  <c r="A1356" i="6"/>
  <c r="A1357" i="6"/>
  <c r="A1358" i="6"/>
  <c r="A1359" i="6"/>
  <c r="A1360" i="6"/>
  <c r="A1361" i="6"/>
  <c r="A1362" i="6"/>
  <c r="A1363" i="6"/>
  <c r="A1364" i="6"/>
  <c r="A1365" i="6"/>
  <c r="A1366" i="6"/>
  <c r="A1367" i="6"/>
  <c r="A1368" i="6"/>
  <c r="A1369" i="6"/>
  <c r="A1370" i="6"/>
  <c r="A1371" i="6"/>
  <c r="A1372" i="6"/>
  <c r="A1373" i="6"/>
  <c r="A1374" i="6"/>
  <c r="A1375" i="6"/>
  <c r="A1376" i="6"/>
  <c r="A1377" i="6"/>
  <c r="A1378" i="6"/>
  <c r="A1379" i="6"/>
  <c r="A1380" i="6"/>
  <c r="A1381" i="6"/>
  <c r="A1382" i="6"/>
  <c r="A1383" i="6"/>
  <c r="A1384" i="6"/>
  <c r="A1385" i="6"/>
  <c r="A1386" i="6"/>
  <c r="A1387" i="6"/>
  <c r="A1388" i="6"/>
  <c r="A1389" i="6"/>
  <c r="A1390" i="6"/>
  <c r="A1391" i="6"/>
  <c r="A1392" i="6"/>
  <c r="A1393" i="6"/>
  <c r="A1394" i="6"/>
  <c r="A1395" i="6"/>
  <c r="A1396" i="6"/>
  <c r="A1397" i="6"/>
  <c r="A1398" i="6"/>
  <c r="A1399" i="6"/>
  <c r="A1400" i="6"/>
  <c r="A1401" i="6"/>
  <c r="A1402" i="6"/>
  <c r="A1403" i="6"/>
  <c r="A1404" i="6"/>
  <c r="A1405" i="6"/>
  <c r="A1406" i="6"/>
  <c r="A1407" i="6"/>
  <c r="A1408" i="6"/>
  <c r="A1409" i="6"/>
  <c r="A1410" i="6"/>
  <c r="A1411" i="6"/>
  <c r="A1412" i="6"/>
  <c r="A1413" i="6"/>
  <c r="A1414" i="6"/>
  <c r="A1415" i="6"/>
  <c r="A1416" i="6"/>
  <c r="A1417" i="6"/>
  <c r="A1418" i="6"/>
  <c r="A1419" i="6"/>
  <c r="A1420" i="6"/>
  <c r="A1421" i="6"/>
  <c r="A1422" i="6"/>
  <c r="A1423" i="6"/>
  <c r="A1424" i="6"/>
  <c r="A1425" i="6"/>
  <c r="A1426" i="6"/>
  <c r="A1427" i="6"/>
  <c r="A1428" i="6"/>
  <c r="A1429" i="6"/>
  <c r="A1430" i="6"/>
  <c r="A1431" i="6"/>
  <c r="A1432" i="6"/>
  <c r="A1433" i="6"/>
  <c r="A1434" i="6"/>
  <c r="A1435" i="6"/>
  <c r="A1436" i="6"/>
  <c r="A1437" i="6"/>
  <c r="A1438" i="6"/>
  <c r="A1439" i="6"/>
  <c r="A1440" i="6"/>
  <c r="A1441" i="6"/>
  <c r="A1442" i="6"/>
  <c r="A1443" i="6"/>
  <c r="A1444" i="6"/>
  <c r="A1445" i="6"/>
  <c r="A1446" i="6"/>
  <c r="A1447" i="6"/>
  <c r="A1448" i="6"/>
  <c r="A1449" i="6"/>
  <c r="A1450" i="6"/>
  <c r="A1451" i="6"/>
  <c r="A1452" i="6"/>
  <c r="A1453" i="6"/>
  <c r="A1454" i="6"/>
  <c r="A1455" i="6"/>
  <c r="A1456" i="6"/>
  <c r="A1457" i="6"/>
  <c r="A1458" i="6"/>
  <c r="A1459" i="6"/>
  <c r="A1460" i="6"/>
  <c r="A1461" i="6"/>
  <c r="A1462" i="6"/>
  <c r="A1463" i="6"/>
  <c r="A1464" i="6"/>
  <c r="A1465" i="6"/>
  <c r="A1466" i="6"/>
  <c r="A1467" i="6"/>
  <c r="A1468" i="6"/>
  <c r="A1469" i="6"/>
  <c r="A1470" i="6"/>
  <c r="A1471" i="6"/>
  <c r="A1472" i="6"/>
  <c r="A1473" i="6"/>
  <c r="A1474" i="6"/>
  <c r="A1475" i="6"/>
  <c r="A1476" i="6"/>
  <c r="A1477" i="6"/>
  <c r="A1478" i="6"/>
  <c r="A1479" i="6"/>
  <c r="A1480" i="6"/>
  <c r="A1481" i="6"/>
  <c r="A1482" i="6"/>
  <c r="A1483" i="6"/>
  <c r="A1484" i="6"/>
  <c r="A1485" i="6"/>
  <c r="A1486" i="6"/>
  <c r="A1487" i="6"/>
  <c r="A1488" i="6"/>
  <c r="A1489" i="6"/>
  <c r="A1490" i="6"/>
  <c r="A1491" i="6"/>
  <c r="A1492" i="6"/>
  <c r="A1493" i="6"/>
  <c r="A1494" i="6"/>
  <c r="A1495" i="6"/>
  <c r="A1496" i="6"/>
  <c r="A1497" i="6"/>
  <c r="A1498" i="6"/>
  <c r="A1499" i="6"/>
  <c r="A1500" i="6"/>
  <c r="A1501" i="6"/>
  <c r="A1502" i="6"/>
  <c r="A1503" i="6"/>
  <c r="A1504" i="6"/>
  <c r="A1505" i="6"/>
  <c r="A1506" i="6"/>
  <c r="A1507" i="6"/>
  <c r="A1508" i="6"/>
  <c r="A1509" i="6"/>
  <c r="A1510" i="6"/>
  <c r="A1511" i="6"/>
  <c r="A1512" i="6"/>
  <c r="A1513" i="6"/>
  <c r="A1514" i="6"/>
  <c r="A1515" i="6"/>
  <c r="A1516" i="6"/>
  <c r="A1517" i="6"/>
  <c r="A1518" i="6"/>
  <c r="A1519" i="6"/>
  <c r="A1520" i="6"/>
  <c r="A1521" i="6"/>
  <c r="A1522" i="6"/>
  <c r="A1523" i="6"/>
  <c r="A1524" i="6"/>
  <c r="A1525" i="6"/>
  <c r="A1526" i="6"/>
  <c r="A1527" i="6"/>
  <c r="A1528" i="6"/>
  <c r="A1529" i="6"/>
  <c r="A1530" i="6"/>
  <c r="A1531" i="6"/>
  <c r="A1532" i="6"/>
  <c r="A1533" i="6"/>
  <c r="A1534" i="6"/>
  <c r="A1535" i="6"/>
  <c r="A1536" i="6"/>
  <c r="A1537" i="6"/>
  <c r="A1538" i="6"/>
  <c r="A1539" i="6"/>
  <c r="A1540" i="6"/>
  <c r="A1541" i="6"/>
  <c r="A1542" i="6"/>
  <c r="A1543" i="6"/>
  <c r="A1544" i="6"/>
  <c r="A1545" i="6"/>
  <c r="A1546" i="6"/>
  <c r="A1547" i="6"/>
  <c r="A1548" i="6"/>
  <c r="A1549" i="6"/>
  <c r="A1550" i="6"/>
  <c r="A1551" i="6"/>
  <c r="A1552" i="6"/>
  <c r="A1553" i="6"/>
  <c r="A1554" i="6"/>
  <c r="A1555" i="6"/>
  <c r="A1556" i="6"/>
  <c r="A1557" i="6"/>
  <c r="A1558" i="6"/>
  <c r="A1559" i="6"/>
  <c r="A1560" i="6"/>
  <c r="A1561" i="6"/>
  <c r="A1562" i="6"/>
  <c r="A1563" i="6"/>
  <c r="A1564" i="6"/>
  <c r="A1565" i="6"/>
  <c r="A1566" i="6"/>
  <c r="A1567" i="6"/>
  <c r="A1568" i="6"/>
  <c r="A1569" i="6"/>
  <c r="A1570" i="6"/>
  <c r="A1571" i="6"/>
  <c r="A1572" i="6"/>
  <c r="A1573" i="6"/>
  <c r="A1574" i="6"/>
  <c r="A1575" i="6"/>
  <c r="A1576" i="6"/>
  <c r="A1577" i="6"/>
  <c r="A1578" i="6"/>
  <c r="A1579" i="6"/>
  <c r="A1580" i="6"/>
  <c r="A1581" i="6"/>
  <c r="A1582" i="6"/>
  <c r="A1583" i="6"/>
  <c r="A1584" i="6"/>
  <c r="A1585" i="6"/>
  <c r="A1586" i="6"/>
  <c r="A1587" i="6"/>
  <c r="A1588" i="6"/>
  <c r="A1589" i="6"/>
  <c r="A1590" i="6"/>
  <c r="A1591" i="6"/>
  <c r="A1592" i="6"/>
  <c r="A1593" i="6"/>
  <c r="A1594" i="6"/>
  <c r="A1595" i="6"/>
  <c r="A1596" i="6"/>
  <c r="A1597" i="6"/>
  <c r="A1598" i="6"/>
  <c r="A1599" i="6"/>
  <c r="A1600" i="6"/>
  <c r="A1601" i="6"/>
  <c r="A1602" i="6"/>
  <c r="A1603" i="6"/>
  <c r="A1604" i="6"/>
  <c r="A1605" i="6"/>
  <c r="A1606" i="6"/>
  <c r="A1607" i="6"/>
  <c r="A1608" i="6"/>
  <c r="A1609" i="6"/>
  <c r="A1610" i="6"/>
  <c r="A1611" i="6"/>
  <c r="A1612" i="6"/>
  <c r="A1613" i="6"/>
  <c r="A1614" i="6"/>
  <c r="A1615" i="6"/>
  <c r="A1616" i="6"/>
  <c r="A1617" i="6"/>
  <c r="A1618" i="6"/>
  <c r="A1619" i="6"/>
  <c r="A1620" i="6"/>
  <c r="A1621" i="6"/>
  <c r="A1622" i="6"/>
  <c r="A1623" i="6"/>
  <c r="A1624" i="6"/>
  <c r="A1625" i="6"/>
  <c r="A1626" i="6"/>
  <c r="A1627" i="6"/>
  <c r="A1628" i="6"/>
  <c r="A1629" i="6"/>
  <c r="A1630" i="6"/>
  <c r="A1631" i="6"/>
  <c r="A1632" i="6"/>
  <c r="A1633" i="6"/>
  <c r="A1634" i="6"/>
  <c r="A1635" i="6"/>
  <c r="A1636" i="6"/>
  <c r="A1637" i="6"/>
  <c r="A1638" i="6"/>
  <c r="A1639" i="6"/>
  <c r="A1640" i="6"/>
  <c r="A1641" i="6"/>
  <c r="A1642" i="6"/>
  <c r="A1643" i="6"/>
  <c r="A1644" i="6"/>
  <c r="A1645" i="6"/>
  <c r="A1646" i="6"/>
  <c r="A1647" i="6"/>
  <c r="A1648" i="6"/>
  <c r="A1649" i="6"/>
  <c r="A1650" i="6"/>
  <c r="A1651" i="6"/>
  <c r="A1652" i="6"/>
  <c r="A1653" i="6"/>
  <c r="A1654" i="6"/>
  <c r="A1655" i="6"/>
  <c r="A1656" i="6"/>
  <c r="A1657" i="6"/>
  <c r="A1658" i="6"/>
  <c r="A1659" i="6"/>
  <c r="A1660" i="6"/>
  <c r="A1661" i="6"/>
  <c r="A1662" i="6"/>
  <c r="A1663" i="6"/>
  <c r="A1664" i="6"/>
  <c r="A1665" i="6"/>
  <c r="A1666" i="6"/>
  <c r="A1667" i="6"/>
  <c r="A1668" i="6"/>
  <c r="A1669" i="6"/>
  <c r="A1670" i="6"/>
  <c r="A1671" i="6"/>
  <c r="A1672" i="6"/>
  <c r="A1673" i="6"/>
  <c r="A1674" i="6"/>
  <c r="A1675" i="6"/>
  <c r="A1676" i="6"/>
  <c r="A1677" i="6"/>
  <c r="A1678" i="6"/>
  <c r="A1679" i="6"/>
  <c r="A1680" i="6"/>
  <c r="A1681" i="6"/>
  <c r="A1682" i="6"/>
  <c r="A1683" i="6"/>
  <c r="A1684" i="6"/>
  <c r="A1685" i="6"/>
  <c r="A1686" i="6"/>
  <c r="A1687" i="6"/>
  <c r="A1688" i="6"/>
  <c r="A1689" i="6"/>
  <c r="A1690" i="6"/>
  <c r="A1691" i="6"/>
  <c r="A1692" i="6"/>
  <c r="A1693" i="6"/>
  <c r="A1694" i="6"/>
  <c r="A1695" i="6"/>
  <c r="A1696" i="6"/>
  <c r="A1697" i="6"/>
  <c r="A1698" i="6"/>
  <c r="A1699" i="6"/>
  <c r="A1700" i="6"/>
  <c r="A1701" i="6"/>
  <c r="A1702" i="6"/>
  <c r="A1703" i="6"/>
  <c r="A1704" i="6"/>
  <c r="A1705" i="6"/>
  <c r="A1706" i="6"/>
  <c r="A1707" i="6"/>
  <c r="A1708" i="6"/>
  <c r="A1709" i="6"/>
  <c r="A1710" i="6"/>
  <c r="A1711" i="6"/>
  <c r="A1712" i="6"/>
  <c r="A1713" i="6"/>
  <c r="A1714" i="6"/>
  <c r="A1715" i="6"/>
  <c r="A1716" i="6"/>
  <c r="A1717" i="6"/>
  <c r="A1718" i="6"/>
  <c r="A1719" i="6"/>
  <c r="A1720" i="6"/>
  <c r="A1721" i="6"/>
  <c r="A1722" i="6"/>
  <c r="A1723" i="6"/>
  <c r="A1724" i="6"/>
  <c r="A1725" i="6"/>
  <c r="A1726" i="6"/>
  <c r="A1727" i="6"/>
  <c r="A1728" i="6"/>
  <c r="A1729" i="6"/>
  <c r="A1730" i="6"/>
  <c r="A1731" i="6"/>
  <c r="A1732" i="6"/>
  <c r="A1733" i="6"/>
  <c r="A1734" i="6"/>
  <c r="A1735" i="6"/>
  <c r="A1736" i="6"/>
  <c r="A1737" i="6"/>
  <c r="A1738" i="6"/>
  <c r="A1739" i="6"/>
  <c r="A1740" i="6"/>
  <c r="A1741" i="6"/>
  <c r="A1742" i="6"/>
  <c r="A1743" i="6"/>
  <c r="A1744" i="6"/>
  <c r="A1745" i="6"/>
  <c r="A1746" i="6"/>
  <c r="A1747" i="6"/>
  <c r="A1748" i="6"/>
  <c r="A1749" i="6"/>
  <c r="A1750" i="6"/>
  <c r="A1751" i="6"/>
  <c r="A1752" i="6"/>
  <c r="A1753" i="6"/>
  <c r="A1754" i="6"/>
  <c r="A1755" i="6"/>
  <c r="A1756" i="6"/>
  <c r="A1757" i="6"/>
  <c r="A1758" i="6"/>
  <c r="A1759" i="6"/>
  <c r="A1760" i="6"/>
  <c r="A1761" i="6"/>
  <c r="A1762" i="6"/>
  <c r="A1763" i="6"/>
  <c r="A1764" i="6"/>
  <c r="A1765" i="6"/>
  <c r="A1766" i="6"/>
  <c r="A1767" i="6"/>
  <c r="A1768" i="6"/>
  <c r="A1769" i="6"/>
  <c r="A1770" i="6"/>
  <c r="A1771" i="6"/>
  <c r="A1772" i="6"/>
  <c r="A1773" i="6"/>
  <c r="A1774" i="6"/>
  <c r="A1775" i="6"/>
  <c r="A1776" i="6"/>
  <c r="A1777" i="6"/>
  <c r="A1778" i="6"/>
  <c r="A1779" i="6"/>
  <c r="A1780" i="6"/>
  <c r="A1781" i="6"/>
  <c r="A1782" i="6"/>
  <c r="A1783" i="6"/>
  <c r="A1784" i="6"/>
  <c r="A1785" i="6"/>
  <c r="A1786" i="6"/>
  <c r="A1787" i="6"/>
  <c r="A1788" i="6"/>
  <c r="A1789" i="6"/>
  <c r="A1790" i="6"/>
  <c r="A1791" i="6"/>
  <c r="A1792" i="6"/>
  <c r="A1793" i="6"/>
  <c r="A1794" i="6"/>
  <c r="A1795" i="6"/>
  <c r="A1796" i="6"/>
  <c r="A1797" i="6"/>
  <c r="A1798" i="6"/>
  <c r="A1799" i="6"/>
  <c r="A1800" i="6"/>
  <c r="A1801" i="6"/>
  <c r="A1802" i="6"/>
  <c r="A1803" i="6"/>
  <c r="A1804" i="6"/>
  <c r="A1805" i="6"/>
  <c r="A1806" i="6"/>
  <c r="A1807" i="6"/>
  <c r="A1808" i="6"/>
  <c r="A1809" i="6"/>
  <c r="A1810" i="6"/>
  <c r="A1811" i="6"/>
  <c r="A1812" i="6"/>
  <c r="A1813" i="6"/>
  <c r="A1814" i="6"/>
  <c r="A1815" i="6"/>
  <c r="A1816" i="6"/>
  <c r="A1817" i="6"/>
  <c r="A1818" i="6"/>
  <c r="A1819" i="6"/>
  <c r="A1820" i="6"/>
  <c r="A1821" i="6"/>
  <c r="A1822" i="6"/>
  <c r="A1823" i="6"/>
  <c r="A1824" i="6"/>
  <c r="A1825" i="6"/>
  <c r="A1826" i="6"/>
  <c r="A1827" i="6"/>
  <c r="A1828" i="6"/>
  <c r="A1829" i="6"/>
  <c r="A1830" i="6"/>
  <c r="A1831" i="6"/>
  <c r="A1832" i="6"/>
  <c r="A1833" i="6"/>
  <c r="A1834" i="6"/>
  <c r="A1835" i="6"/>
  <c r="A1836" i="6"/>
  <c r="A1837" i="6"/>
  <c r="A1838" i="6"/>
  <c r="A1839" i="6"/>
  <c r="A1840" i="6"/>
  <c r="A1841" i="6"/>
  <c r="A1842" i="6"/>
  <c r="A1843" i="6"/>
  <c r="A1844" i="6"/>
  <c r="A1845" i="6"/>
  <c r="A1846" i="6"/>
  <c r="A1847" i="6"/>
  <c r="A1848" i="6"/>
  <c r="A1849" i="6"/>
  <c r="A1850" i="6"/>
  <c r="A1851" i="6"/>
  <c r="A1852" i="6"/>
  <c r="A1853" i="6"/>
  <c r="A1854" i="6"/>
  <c r="A1855" i="6"/>
  <c r="A1856" i="6"/>
  <c r="A1857" i="6"/>
  <c r="A1858" i="6"/>
  <c r="A1859" i="6"/>
  <c r="A1860" i="6"/>
  <c r="A1861" i="6"/>
  <c r="A1862" i="6"/>
  <c r="A1863" i="6"/>
  <c r="A1864" i="6"/>
  <c r="A1865" i="6"/>
  <c r="A1866" i="6"/>
  <c r="A1867" i="6"/>
  <c r="A1868" i="6"/>
  <c r="A1869" i="6"/>
  <c r="A1870" i="6"/>
  <c r="A1871" i="6"/>
  <c r="A1872" i="6"/>
  <c r="A1873" i="6"/>
  <c r="A1874" i="6"/>
  <c r="A1875" i="6"/>
  <c r="A1876" i="6"/>
  <c r="A1877" i="6"/>
  <c r="A1878" i="6"/>
  <c r="A1879" i="6"/>
  <c r="A1880" i="6"/>
  <c r="A1881" i="6"/>
  <c r="A1882" i="6"/>
  <c r="A1883" i="6"/>
  <c r="A1884" i="6"/>
  <c r="A1885" i="6"/>
  <c r="A1886" i="6"/>
  <c r="A1887" i="6"/>
  <c r="A1888" i="6"/>
  <c r="A1889" i="6"/>
  <c r="A1890" i="6"/>
  <c r="A1891" i="6"/>
  <c r="A1892" i="6"/>
  <c r="A1893" i="6"/>
  <c r="A1894" i="6"/>
  <c r="A1895" i="6"/>
  <c r="A1896" i="6"/>
  <c r="A1897" i="6"/>
  <c r="A1898" i="6"/>
  <c r="A1899" i="6"/>
  <c r="A1900" i="6"/>
  <c r="A1901" i="6"/>
  <c r="A1902" i="6"/>
  <c r="A1903" i="6"/>
  <c r="A1904" i="6"/>
  <c r="A1905" i="6"/>
  <c r="A1906" i="6"/>
  <c r="A1907" i="6"/>
  <c r="A1908" i="6"/>
  <c r="A1909" i="6"/>
  <c r="A1910" i="6"/>
  <c r="A1911" i="6"/>
  <c r="A1912" i="6"/>
  <c r="A1913" i="6"/>
  <c r="A1914" i="6"/>
  <c r="A1915" i="6"/>
  <c r="A1916" i="6"/>
  <c r="A1917" i="6"/>
  <c r="A1918" i="6"/>
  <c r="A1919" i="6"/>
  <c r="A1920" i="6"/>
  <c r="A1921" i="6"/>
  <c r="A1922" i="6"/>
  <c r="A1923" i="6"/>
  <c r="A1924" i="6"/>
  <c r="A1925" i="6"/>
  <c r="A1926" i="6"/>
  <c r="A1927" i="6"/>
  <c r="A1928" i="6"/>
  <c r="A1929" i="6"/>
  <c r="A1930" i="6"/>
  <c r="A1931" i="6"/>
  <c r="A1932" i="6"/>
  <c r="A1933" i="6"/>
  <c r="A1934" i="6"/>
  <c r="A1935" i="6"/>
  <c r="A1936" i="6"/>
  <c r="A1937" i="6"/>
  <c r="A1938" i="6"/>
  <c r="A1939" i="6"/>
  <c r="A1940" i="6"/>
  <c r="A1941" i="6"/>
  <c r="A1942" i="6"/>
  <c r="A1943" i="6"/>
  <c r="A1944" i="6"/>
  <c r="A1945" i="6"/>
  <c r="A1946" i="6"/>
  <c r="A1947" i="6"/>
  <c r="A1948" i="6"/>
  <c r="A1949" i="6"/>
  <c r="A1950" i="6"/>
  <c r="A1951" i="6"/>
  <c r="A1952" i="6"/>
  <c r="A1953" i="6"/>
  <c r="A1954" i="6"/>
  <c r="A1955" i="6"/>
  <c r="A1956" i="6"/>
  <c r="A1957" i="6"/>
  <c r="A1958" i="6"/>
  <c r="A1959" i="6"/>
  <c r="A1960" i="6"/>
  <c r="A1961" i="6"/>
  <c r="A1962" i="6"/>
  <c r="A1963" i="6"/>
  <c r="A1964" i="6"/>
  <c r="A1965" i="6"/>
  <c r="A1966" i="6"/>
  <c r="A1967" i="6"/>
  <c r="A1968" i="6"/>
  <c r="A1969" i="6"/>
  <c r="A1970" i="6"/>
  <c r="A1971" i="6"/>
  <c r="A1972" i="6"/>
  <c r="A1973" i="6"/>
  <c r="A1974" i="6"/>
  <c r="A1975" i="6"/>
  <c r="A1976" i="6"/>
  <c r="A1977" i="6"/>
  <c r="A1978" i="6"/>
  <c r="A1979" i="6"/>
  <c r="A1980" i="6"/>
  <c r="A1981" i="6"/>
  <c r="A1982" i="6"/>
  <c r="A1983" i="6"/>
  <c r="A1984" i="6"/>
  <c r="A1985" i="6"/>
  <c r="A1986" i="6"/>
  <c r="A1987" i="6"/>
  <c r="A1988" i="6"/>
  <c r="A1989" i="6"/>
  <c r="A1990" i="6"/>
  <c r="A1991" i="6"/>
  <c r="A1992" i="6"/>
  <c r="A1993" i="6"/>
  <c r="A1994" i="6"/>
  <c r="A1995" i="6"/>
  <c r="A1996" i="6"/>
  <c r="A1997" i="6"/>
  <c r="A1998" i="6"/>
  <c r="A1999" i="6"/>
  <c r="A2000" i="6"/>
  <c r="A2001" i="6"/>
  <c r="A2002" i="6"/>
  <c r="A2003" i="6"/>
  <c r="A2004" i="6"/>
  <c r="A2005" i="6"/>
  <c r="A2006" i="6"/>
  <c r="A2007" i="6"/>
  <c r="A2008" i="6"/>
  <c r="A2009" i="6"/>
  <c r="A2010" i="6"/>
  <c r="A2011" i="6"/>
  <c r="A2012" i="6"/>
  <c r="A2013" i="6"/>
  <c r="A2014" i="6"/>
  <c r="A2015" i="6"/>
  <c r="A2016" i="6"/>
  <c r="A2017" i="6"/>
  <c r="A2018" i="6"/>
  <c r="A2019" i="6"/>
  <c r="A2020" i="6"/>
  <c r="A2021" i="6"/>
  <c r="A2022" i="6"/>
  <c r="A2023" i="6"/>
  <c r="A2024" i="6"/>
  <c r="A2025" i="6"/>
  <c r="A2026" i="6"/>
  <c r="A2027" i="6"/>
  <c r="A2028" i="6"/>
  <c r="A2029" i="6"/>
  <c r="A2030" i="6"/>
  <c r="A2031" i="6"/>
  <c r="A2032" i="6"/>
  <c r="A2033" i="6"/>
  <c r="A2034" i="6"/>
  <c r="A2035" i="6"/>
  <c r="A2036" i="6"/>
  <c r="A2037" i="6"/>
  <c r="A2038" i="6"/>
  <c r="A2039" i="6"/>
  <c r="A2040" i="6"/>
  <c r="A2041" i="6"/>
  <c r="A2042" i="6"/>
  <c r="A2043" i="6"/>
  <c r="A2044" i="6"/>
  <c r="A2045" i="6"/>
  <c r="A2046" i="6"/>
  <c r="A2047" i="6"/>
  <c r="A2048" i="6"/>
  <c r="A2049" i="6"/>
  <c r="A2050" i="6"/>
  <c r="A2051" i="6"/>
  <c r="A2052" i="6"/>
  <c r="A2053" i="6"/>
  <c r="A2054" i="6"/>
  <c r="A2055" i="6"/>
  <c r="A2056" i="6"/>
  <c r="A2057" i="6"/>
  <c r="A2058" i="6"/>
  <c r="A2059" i="6"/>
  <c r="A2060" i="6"/>
  <c r="A2061" i="6"/>
  <c r="A2062" i="6"/>
  <c r="A2063" i="6"/>
  <c r="A2064" i="6"/>
  <c r="A2065" i="6"/>
  <c r="A2066" i="6"/>
  <c r="A2067" i="6"/>
  <c r="A2068" i="6"/>
  <c r="A2069" i="6"/>
  <c r="A2070" i="6"/>
  <c r="A2071" i="6"/>
  <c r="A2072" i="6"/>
  <c r="A2073" i="6"/>
  <c r="A2074" i="6"/>
  <c r="A2075" i="6"/>
  <c r="A2076" i="6"/>
  <c r="A2077" i="6"/>
  <c r="A2078" i="6"/>
  <c r="A2079" i="6"/>
  <c r="A2080" i="6"/>
  <c r="A2081" i="6"/>
  <c r="A2082" i="6"/>
  <c r="A2083" i="6"/>
  <c r="A2084" i="6"/>
  <c r="A2085" i="6"/>
  <c r="A2086" i="6"/>
  <c r="A2087" i="6"/>
  <c r="A2088" i="6"/>
  <c r="A2089" i="6"/>
  <c r="A2090" i="6"/>
  <c r="A2091" i="6"/>
  <c r="A2092" i="6"/>
  <c r="A2093" i="6"/>
  <c r="A2094" i="6"/>
  <c r="A2095" i="6"/>
  <c r="A2096" i="6"/>
  <c r="A2097" i="6"/>
  <c r="A2098" i="6"/>
  <c r="A2099" i="6"/>
  <c r="A2100" i="6"/>
  <c r="A2101" i="6"/>
  <c r="A2102" i="6"/>
  <c r="A2103" i="6"/>
  <c r="A2104" i="6"/>
  <c r="A2105" i="6"/>
  <c r="A2106" i="6"/>
  <c r="A2107" i="6"/>
  <c r="A2108" i="6"/>
  <c r="A2109" i="6"/>
  <c r="A2110" i="6"/>
  <c r="A2111" i="6"/>
  <c r="A2112" i="6"/>
  <c r="A2113" i="6"/>
  <c r="A2114" i="6"/>
  <c r="A2115" i="6"/>
  <c r="A2116" i="6"/>
  <c r="A2117" i="6"/>
  <c r="A2118" i="6"/>
  <c r="A2119" i="6"/>
  <c r="A2120" i="6"/>
  <c r="A2121" i="6"/>
  <c r="A2122" i="6"/>
  <c r="A2123" i="6"/>
  <c r="A2124" i="6"/>
  <c r="A2125" i="6"/>
  <c r="A2126" i="6"/>
  <c r="A2127" i="6"/>
  <c r="A2128" i="6"/>
  <c r="A2129" i="6"/>
  <c r="A2130" i="6"/>
  <c r="A2131" i="6"/>
  <c r="A2132" i="6"/>
  <c r="A2133" i="6"/>
  <c r="A2134" i="6"/>
  <c r="A2135" i="6"/>
  <c r="A2136" i="6"/>
  <c r="A2137" i="6"/>
  <c r="A2138" i="6"/>
  <c r="A2139" i="6"/>
  <c r="A2140" i="6"/>
  <c r="A2141" i="6"/>
  <c r="A2142" i="6"/>
  <c r="A2143" i="6"/>
  <c r="A2144" i="6"/>
  <c r="A2145" i="6"/>
  <c r="A2146" i="6"/>
  <c r="A2147" i="6"/>
  <c r="A2148" i="6"/>
  <c r="A2149" i="6"/>
  <c r="A2150" i="6"/>
  <c r="A2151" i="6"/>
  <c r="A2152" i="6"/>
  <c r="A2153" i="6"/>
  <c r="A2154" i="6"/>
  <c r="A2155" i="6"/>
  <c r="A2156" i="6"/>
  <c r="A2157" i="6"/>
  <c r="A2158" i="6"/>
  <c r="A2159" i="6"/>
  <c r="A2160" i="6"/>
  <c r="A2161" i="6"/>
  <c r="A2162" i="6"/>
  <c r="A2163" i="6"/>
  <c r="A2164" i="6"/>
  <c r="A2165" i="6"/>
  <c r="A2166" i="6"/>
  <c r="A2167" i="6"/>
  <c r="A2168" i="6"/>
  <c r="A2169" i="6"/>
  <c r="A2170" i="6"/>
  <c r="A2171" i="6"/>
  <c r="A2172" i="6"/>
  <c r="A2173" i="6"/>
  <c r="A2174" i="6"/>
  <c r="A2175" i="6"/>
  <c r="A2176" i="6"/>
  <c r="A2177" i="6"/>
  <c r="A2178" i="6"/>
  <c r="A2179" i="6"/>
  <c r="A2180" i="6"/>
  <c r="A2181" i="6"/>
  <c r="A2182" i="6"/>
  <c r="A2183" i="6"/>
  <c r="A2184" i="6"/>
  <c r="A2185" i="6"/>
  <c r="A2186" i="6"/>
  <c r="A2187" i="6"/>
  <c r="A2188" i="6"/>
  <c r="A2189" i="6"/>
  <c r="A2190" i="6"/>
  <c r="A2191" i="6"/>
  <c r="A2192" i="6"/>
  <c r="A2193" i="6"/>
  <c r="A2194" i="6"/>
  <c r="A2195" i="6"/>
  <c r="A2196" i="6"/>
  <c r="A2197" i="6"/>
  <c r="A2198" i="6"/>
  <c r="A2199" i="6"/>
  <c r="A2200" i="6"/>
  <c r="A2201" i="6"/>
  <c r="A2202" i="6"/>
  <c r="A2203" i="6"/>
  <c r="A2204" i="6"/>
  <c r="A2205" i="6"/>
  <c r="A2206" i="6"/>
  <c r="A2207" i="6"/>
  <c r="A2208" i="6"/>
  <c r="A2209" i="6"/>
  <c r="A2210" i="6"/>
  <c r="A2211" i="6"/>
  <c r="A2212" i="6"/>
  <c r="A2213" i="6"/>
  <c r="A2214" i="6"/>
  <c r="A2215" i="6"/>
  <c r="A2216" i="6"/>
  <c r="A2217" i="6"/>
  <c r="A2218" i="6"/>
  <c r="A2219" i="6"/>
  <c r="A2220" i="6"/>
  <c r="A2221" i="6"/>
  <c r="A2222" i="6"/>
  <c r="A2223" i="6"/>
  <c r="A2224" i="6"/>
  <c r="A2225" i="6"/>
  <c r="A2226" i="6"/>
  <c r="A2227" i="6"/>
  <c r="A2228" i="6"/>
  <c r="A2229" i="6"/>
  <c r="A2230" i="6"/>
  <c r="A2231" i="6"/>
  <c r="A2232" i="6"/>
  <c r="A2233" i="6"/>
  <c r="A2234" i="6"/>
  <c r="A2235" i="6"/>
  <c r="A2236" i="6"/>
  <c r="A2237" i="6"/>
  <c r="A2238" i="6"/>
  <c r="A2239" i="6"/>
  <c r="A2240" i="6"/>
  <c r="A2241" i="6"/>
  <c r="A2242" i="6"/>
  <c r="A2243" i="6"/>
  <c r="A2244" i="6"/>
  <c r="A2245" i="6"/>
  <c r="A2246" i="6"/>
  <c r="A2247" i="6"/>
  <c r="A2248" i="6"/>
  <c r="A2249" i="6"/>
  <c r="A2250" i="6"/>
  <c r="A2251" i="6"/>
  <c r="A2252" i="6"/>
  <c r="A2253" i="6"/>
  <c r="A2254" i="6"/>
  <c r="A2255" i="6"/>
  <c r="A2256" i="6"/>
  <c r="A2257" i="6"/>
  <c r="A2258" i="6"/>
  <c r="A2259" i="6"/>
  <c r="A2260" i="6"/>
  <c r="A2261" i="6"/>
  <c r="A2262" i="6"/>
  <c r="A2263" i="6"/>
  <c r="A2264" i="6"/>
  <c r="A2265" i="6"/>
  <c r="A2266" i="6"/>
  <c r="A2267" i="6"/>
  <c r="A2268" i="6"/>
  <c r="A2269" i="6"/>
  <c r="A2270" i="6"/>
  <c r="A2271" i="6"/>
  <c r="A2272" i="6"/>
  <c r="A2273" i="6"/>
  <c r="A2274" i="6"/>
  <c r="A2275" i="6"/>
  <c r="A2276" i="6"/>
  <c r="A2277" i="6"/>
  <c r="A2278" i="6"/>
  <c r="A2279" i="6"/>
  <c r="A2280" i="6"/>
  <c r="A2281" i="6"/>
  <c r="A2282" i="6"/>
  <c r="A2283" i="6"/>
  <c r="A2284" i="6"/>
  <c r="A2285" i="6"/>
  <c r="A2286" i="6"/>
  <c r="A2287" i="6"/>
  <c r="A2288" i="6"/>
  <c r="A2289" i="6"/>
  <c r="A2290" i="6"/>
  <c r="A2291" i="6"/>
  <c r="A2292" i="6"/>
  <c r="A2293" i="6"/>
  <c r="A2294" i="6"/>
  <c r="A2295" i="6"/>
  <c r="A2296" i="6"/>
  <c r="A2297" i="6"/>
  <c r="A2298" i="6"/>
  <c r="A2299" i="6"/>
  <c r="A2300" i="6"/>
  <c r="A2301" i="6"/>
  <c r="A2302" i="6"/>
  <c r="A2303" i="6"/>
  <c r="A2304" i="6"/>
  <c r="A2305" i="6"/>
  <c r="A2306" i="6"/>
  <c r="A2307" i="6"/>
  <c r="A2308" i="6"/>
  <c r="A2309" i="6"/>
  <c r="A2310" i="6"/>
  <c r="A2311" i="6"/>
  <c r="A2312" i="6"/>
  <c r="A2313" i="6"/>
  <c r="A2314" i="6"/>
  <c r="A2315" i="6"/>
  <c r="A2316" i="6"/>
  <c r="A2317" i="6"/>
  <c r="A2318" i="6"/>
  <c r="A2319" i="6"/>
  <c r="A2320" i="6"/>
  <c r="A2321" i="6"/>
  <c r="A2322" i="6"/>
  <c r="A2323" i="6"/>
  <c r="A2324" i="6"/>
  <c r="A2325" i="6"/>
  <c r="A2326" i="6"/>
  <c r="A2327" i="6"/>
  <c r="A2328" i="6"/>
  <c r="A2329" i="6"/>
  <c r="A2330" i="6"/>
  <c r="A2331" i="6"/>
  <c r="A2332" i="6"/>
  <c r="A2333" i="6"/>
  <c r="A2334" i="6"/>
  <c r="A2335" i="6"/>
  <c r="A2336" i="6"/>
  <c r="A2337" i="6"/>
  <c r="A2338" i="6"/>
  <c r="A2339" i="6"/>
  <c r="A2340" i="6"/>
  <c r="A2341" i="6"/>
  <c r="A2342" i="6"/>
  <c r="A2343" i="6"/>
  <c r="A2344" i="6"/>
  <c r="A2345" i="6"/>
  <c r="A2346" i="6"/>
  <c r="A2347" i="6"/>
  <c r="A2348" i="6"/>
  <c r="A2349" i="6"/>
  <c r="A2350" i="6"/>
  <c r="A2351" i="6"/>
  <c r="A2352" i="6"/>
  <c r="A2353" i="6"/>
  <c r="A2354" i="6"/>
  <c r="A2355" i="6"/>
  <c r="A2356" i="6"/>
  <c r="A2357" i="6"/>
  <c r="A2358" i="6"/>
  <c r="A2359" i="6"/>
  <c r="A2360" i="6"/>
  <c r="A2361" i="6"/>
  <c r="A2362" i="6"/>
  <c r="A2363" i="6"/>
  <c r="A2364" i="6"/>
  <c r="A2365" i="6"/>
  <c r="A2366" i="6"/>
  <c r="A2367" i="6"/>
  <c r="A2368" i="6"/>
  <c r="A2369" i="6"/>
  <c r="A2370" i="6"/>
  <c r="A2371" i="6"/>
  <c r="A2372" i="6"/>
  <c r="A2373" i="6"/>
  <c r="A2374" i="6"/>
  <c r="A2375" i="6"/>
  <c r="A2376" i="6"/>
  <c r="A2377" i="6"/>
  <c r="A2378" i="6"/>
  <c r="A2379" i="6"/>
  <c r="A2380" i="6"/>
  <c r="A2381" i="6"/>
  <c r="A2382" i="6"/>
  <c r="A2383" i="6"/>
  <c r="A2384" i="6"/>
  <c r="A2385" i="6"/>
  <c r="A2386" i="6"/>
  <c r="A2387" i="6"/>
  <c r="A2388" i="6"/>
  <c r="A2389" i="6"/>
  <c r="A2390" i="6"/>
  <c r="A2391" i="6"/>
  <c r="A2392" i="6"/>
  <c r="A2393" i="6"/>
  <c r="A2394" i="6"/>
  <c r="A2395" i="6"/>
  <c r="A2396" i="6"/>
  <c r="A2397" i="6"/>
  <c r="A2398" i="6"/>
  <c r="A2399" i="6"/>
  <c r="A2400" i="6"/>
  <c r="A2401" i="6"/>
  <c r="A2402" i="6"/>
  <c r="A2403" i="6"/>
  <c r="A2404" i="6"/>
  <c r="A2405" i="6"/>
  <c r="A2406" i="6"/>
  <c r="A2407" i="6"/>
  <c r="A2408" i="6"/>
  <c r="A2409" i="6"/>
  <c r="A2410" i="6"/>
  <c r="A2411" i="6"/>
  <c r="A2412" i="6"/>
  <c r="A2413" i="6"/>
  <c r="A2414" i="6"/>
  <c r="A2415" i="6"/>
  <c r="A2416" i="6"/>
  <c r="A2417" i="6"/>
  <c r="A2418" i="6"/>
  <c r="A2419" i="6"/>
  <c r="A2420" i="6"/>
  <c r="A2421" i="6"/>
  <c r="A2422" i="6"/>
  <c r="A2423" i="6"/>
  <c r="A2424" i="6"/>
  <c r="A2425" i="6"/>
  <c r="A2426" i="6"/>
  <c r="A2427" i="6"/>
  <c r="A2428" i="6"/>
  <c r="A2429" i="6"/>
  <c r="A2430" i="6"/>
  <c r="A2431" i="6"/>
  <c r="A2432" i="6"/>
  <c r="A2433" i="6"/>
  <c r="A2434" i="6"/>
  <c r="A2435" i="6"/>
  <c r="A2436" i="6"/>
  <c r="A2437" i="6"/>
  <c r="A2438" i="6"/>
  <c r="A2439" i="6"/>
  <c r="A2440" i="6"/>
  <c r="A2441" i="6"/>
  <c r="A2442" i="6"/>
  <c r="A2443" i="6"/>
  <c r="A2444" i="6"/>
  <c r="A2445" i="6"/>
  <c r="A2446" i="6"/>
  <c r="A2447" i="6"/>
  <c r="A2448" i="6"/>
  <c r="A2449" i="6"/>
  <c r="A2450" i="6"/>
  <c r="A2451" i="6"/>
  <c r="A2452" i="6"/>
  <c r="A2453" i="6"/>
  <c r="A2454" i="6"/>
  <c r="A2455" i="6"/>
  <c r="A2456" i="6"/>
  <c r="A2457" i="6"/>
  <c r="A2458" i="6"/>
  <c r="A2459" i="6"/>
  <c r="A2460" i="6"/>
  <c r="A2461" i="6"/>
  <c r="A2462" i="6"/>
  <c r="A2463" i="6"/>
  <c r="A2464" i="6"/>
  <c r="A2465" i="6"/>
  <c r="A2466" i="6"/>
  <c r="A2467" i="6"/>
  <c r="A2468" i="6"/>
  <c r="A2469" i="6"/>
  <c r="A2470" i="6"/>
  <c r="A2471" i="6"/>
  <c r="A2472" i="6"/>
  <c r="A2473" i="6"/>
  <c r="A2474" i="6"/>
  <c r="A2475" i="6"/>
  <c r="A2476" i="6"/>
  <c r="A2477" i="6"/>
  <c r="A2478" i="6"/>
  <c r="A2479" i="6"/>
  <c r="A2480" i="6"/>
  <c r="A2481" i="6"/>
  <c r="A2482" i="6"/>
  <c r="A2483" i="6"/>
  <c r="A2484" i="6"/>
  <c r="A2485" i="6"/>
  <c r="A2486" i="6"/>
  <c r="A2487" i="6"/>
  <c r="A2488" i="6"/>
  <c r="A2489" i="6"/>
  <c r="A2490" i="6"/>
  <c r="A2491" i="6"/>
  <c r="A2492" i="6"/>
  <c r="A2493" i="6"/>
  <c r="A2494" i="6"/>
  <c r="A2495" i="6"/>
  <c r="A2496" i="6"/>
  <c r="A2497" i="6"/>
  <c r="A2498" i="6"/>
  <c r="A2499" i="6"/>
  <c r="A2500" i="6"/>
  <c r="A2501" i="6"/>
  <c r="A2502" i="6"/>
  <c r="A2503" i="6"/>
  <c r="A2504" i="6"/>
  <c r="A2505" i="6"/>
  <c r="A2506" i="6"/>
  <c r="A2507" i="6"/>
  <c r="A2508" i="6"/>
  <c r="A2509" i="6"/>
  <c r="A2510" i="6"/>
  <c r="A2511" i="6"/>
  <c r="A2512" i="6"/>
  <c r="A2513" i="6"/>
  <c r="A2514" i="6"/>
  <c r="A2515" i="6"/>
  <c r="A2516" i="6"/>
  <c r="A2517" i="6"/>
  <c r="A2518" i="6"/>
  <c r="A2519" i="6"/>
  <c r="A2520" i="6"/>
  <c r="A2521" i="6"/>
  <c r="A2522" i="6"/>
  <c r="A2523" i="6"/>
  <c r="A2524" i="6"/>
  <c r="A2525" i="6"/>
  <c r="A2526" i="6"/>
  <c r="A2527" i="6"/>
  <c r="A2528" i="6"/>
  <c r="A2529" i="6"/>
  <c r="A2530" i="6"/>
  <c r="A2531" i="6"/>
  <c r="A2532" i="6"/>
  <c r="A2533" i="6"/>
  <c r="A2534" i="6"/>
  <c r="A2535" i="6"/>
  <c r="A2536" i="6"/>
  <c r="A2537" i="6"/>
  <c r="A2538" i="6"/>
  <c r="A2539" i="6"/>
  <c r="A2540" i="6"/>
  <c r="A2541" i="6"/>
  <c r="A2542" i="6"/>
  <c r="A2543" i="6"/>
  <c r="A2544" i="6"/>
  <c r="A2545" i="6"/>
  <c r="A2546" i="6"/>
  <c r="A2547" i="6"/>
  <c r="A2548" i="6"/>
  <c r="A2549" i="6"/>
  <c r="A2550" i="6"/>
  <c r="A2551" i="6"/>
  <c r="A2552" i="6"/>
  <c r="A2553" i="6"/>
  <c r="A2554" i="6"/>
  <c r="A2555" i="6"/>
  <c r="A2556" i="6"/>
  <c r="A2557" i="6"/>
  <c r="A2558" i="6"/>
  <c r="A2559" i="6"/>
  <c r="A2560" i="6"/>
  <c r="A2561" i="6"/>
  <c r="A2562" i="6"/>
  <c r="A2563" i="6"/>
  <c r="A2564" i="6"/>
  <c r="A2565" i="6"/>
  <c r="A2566" i="6"/>
  <c r="A2567" i="6"/>
  <c r="A2568" i="6"/>
  <c r="A2569" i="6"/>
  <c r="A2570" i="6"/>
  <c r="A2571" i="6"/>
  <c r="A2572" i="6"/>
  <c r="A2573" i="6"/>
  <c r="A2574" i="6"/>
  <c r="A2575" i="6"/>
  <c r="A2576" i="6"/>
  <c r="A2577" i="6"/>
  <c r="A2578" i="6"/>
  <c r="A2579" i="6"/>
  <c r="A2580" i="6"/>
  <c r="A2581" i="6"/>
  <c r="A2582" i="6"/>
  <c r="A2583" i="6"/>
  <c r="A2584" i="6"/>
  <c r="A2585" i="6"/>
  <c r="A2586" i="6"/>
  <c r="A2587" i="6"/>
  <c r="A2588" i="6"/>
  <c r="A2589" i="6"/>
  <c r="A2590" i="6"/>
  <c r="A2591" i="6"/>
  <c r="A2592" i="6"/>
  <c r="A2593" i="6"/>
  <c r="A2594" i="6"/>
  <c r="A2595" i="6"/>
  <c r="A2596" i="6"/>
  <c r="A2597" i="6"/>
  <c r="A2598" i="6"/>
  <c r="A2599" i="6"/>
  <c r="A2600" i="6"/>
  <c r="A2601" i="6"/>
  <c r="A2602" i="6"/>
  <c r="A2603" i="6"/>
  <c r="A2604" i="6"/>
  <c r="A2605" i="6"/>
  <c r="A2606" i="6"/>
  <c r="A2607" i="6"/>
  <c r="A2608" i="6"/>
  <c r="A2609" i="6"/>
  <c r="A2610" i="6"/>
  <c r="A2611" i="6"/>
  <c r="A2612" i="6"/>
  <c r="A2613" i="6"/>
  <c r="A2614" i="6"/>
  <c r="A2615" i="6"/>
  <c r="A2616" i="6"/>
  <c r="A2617" i="6"/>
  <c r="A2618" i="6"/>
  <c r="A2619" i="6"/>
  <c r="A2620" i="6"/>
  <c r="A2621" i="6"/>
  <c r="A2622" i="6"/>
  <c r="A2623" i="6"/>
  <c r="A2624" i="6"/>
  <c r="A2625" i="6"/>
  <c r="A2626" i="6"/>
  <c r="A2627" i="6"/>
  <c r="A2628" i="6"/>
  <c r="A2629" i="6"/>
  <c r="A2630" i="6"/>
  <c r="A2631" i="6"/>
  <c r="A2632" i="6"/>
  <c r="A2633" i="6"/>
  <c r="A2634" i="6"/>
  <c r="A2635" i="6"/>
  <c r="A2636" i="6"/>
  <c r="A2637" i="6"/>
  <c r="A2638" i="6"/>
  <c r="A2639" i="6"/>
  <c r="A2640" i="6"/>
  <c r="A2641" i="6"/>
  <c r="A2642" i="6"/>
  <c r="A2643" i="6"/>
  <c r="A2644" i="6"/>
  <c r="A2645" i="6"/>
  <c r="A2646" i="6"/>
  <c r="A2647" i="6"/>
  <c r="A2648" i="6"/>
  <c r="A2649" i="6"/>
  <c r="A2650" i="6"/>
  <c r="A2651" i="6"/>
  <c r="A2652" i="6"/>
  <c r="A2653" i="6"/>
  <c r="A2654" i="6"/>
  <c r="A2655" i="6"/>
  <c r="A2656" i="6"/>
  <c r="A2657" i="6"/>
  <c r="A2658" i="6"/>
  <c r="A2659" i="6"/>
  <c r="A2660" i="6"/>
  <c r="A2661" i="6"/>
  <c r="A2662" i="6"/>
  <c r="A2663" i="6"/>
  <c r="A2664" i="6"/>
  <c r="A2665" i="6"/>
  <c r="A2666" i="6"/>
  <c r="A2667" i="6"/>
  <c r="A2668" i="6"/>
  <c r="A2669" i="6"/>
  <c r="A2670" i="6"/>
  <c r="A2671" i="6"/>
  <c r="A2672" i="6"/>
  <c r="A2673" i="6"/>
  <c r="A2674" i="6"/>
  <c r="A2675" i="6"/>
  <c r="A2676" i="6"/>
  <c r="A2677" i="6"/>
  <c r="A2678" i="6"/>
  <c r="A2679" i="6"/>
  <c r="A2680" i="6"/>
  <c r="A2681" i="6"/>
  <c r="A2682" i="6"/>
  <c r="A2683" i="6"/>
  <c r="A2684" i="6"/>
  <c r="A2685" i="6"/>
  <c r="A2686" i="6"/>
  <c r="A2687" i="6"/>
  <c r="A2688" i="6"/>
  <c r="A2689" i="6"/>
  <c r="A2690" i="6"/>
  <c r="A2691" i="6"/>
  <c r="A2692" i="6"/>
  <c r="A2693" i="6"/>
  <c r="A2694" i="6"/>
  <c r="A2695" i="6"/>
  <c r="A2696" i="6"/>
  <c r="A2697" i="6"/>
  <c r="A2698" i="6"/>
  <c r="A2699" i="6"/>
  <c r="A2700" i="6"/>
  <c r="A2701" i="6"/>
  <c r="A2702" i="6"/>
  <c r="A2703" i="6"/>
  <c r="A2704" i="6"/>
  <c r="A2705" i="6"/>
  <c r="A2706" i="6"/>
  <c r="A2707" i="6"/>
  <c r="A2708" i="6"/>
  <c r="A2709" i="6"/>
  <c r="A2710" i="6"/>
  <c r="A2711" i="6"/>
  <c r="A2712" i="6"/>
  <c r="A2713" i="6"/>
  <c r="A2714" i="6"/>
  <c r="A2715" i="6"/>
  <c r="A2716" i="6"/>
  <c r="A2717" i="6"/>
  <c r="A2718" i="6"/>
  <c r="A2719" i="6"/>
  <c r="A2720" i="6"/>
  <c r="A2721" i="6"/>
  <c r="A2722" i="6"/>
  <c r="A2723" i="6"/>
  <c r="A2724" i="6"/>
  <c r="A2725" i="6"/>
  <c r="A2726" i="6"/>
  <c r="A2727" i="6"/>
  <c r="A2728" i="6"/>
  <c r="A2729" i="6"/>
  <c r="A2730" i="6"/>
  <c r="A2731" i="6"/>
  <c r="A2732" i="6"/>
  <c r="A2733" i="6"/>
  <c r="A2734" i="6"/>
  <c r="A2735" i="6"/>
  <c r="A2736" i="6"/>
  <c r="A2737" i="6"/>
  <c r="A2" i="6"/>
  <c r="I6" i="2" l="1"/>
  <c r="G6" i="2"/>
  <c r="D6" i="2"/>
</calcChain>
</file>

<file path=xl/sharedStrings.xml><?xml version="1.0" encoding="utf-8"?>
<sst xmlns="http://schemas.openxmlformats.org/spreadsheetml/2006/main" count="11114" uniqueCount="699">
  <si>
    <t>grant_number</t>
  </si>
  <si>
    <t>Question</t>
  </si>
  <si>
    <t>performance_2020</t>
  </si>
  <si>
    <t>performance_2021</t>
  </si>
  <si>
    <t>performance_2022</t>
  </si>
  <si>
    <t>performance_2023</t>
  </si>
  <si>
    <t>NY0193</t>
  </si>
  <si>
    <t>NA</t>
  </si>
  <si>
    <t>NY0194</t>
  </si>
  <si>
    <t>NY0195</t>
  </si>
  <si>
    <t>NY0196</t>
  </si>
  <si>
    <t>NY0199</t>
  </si>
  <si>
    <t>NY0200</t>
  </si>
  <si>
    <t>NY0201</t>
  </si>
  <si>
    <t>NY0202</t>
  </si>
  <si>
    <t>NY0203</t>
  </si>
  <si>
    <t>NY0208</t>
  </si>
  <si>
    <t>NY0224</t>
  </si>
  <si>
    <t>NY0209</t>
  </si>
  <si>
    <t>NY0211</t>
  </si>
  <si>
    <t>NY0216</t>
  </si>
  <si>
    <t>NY0218</t>
  </si>
  <si>
    <t>NY0220</t>
  </si>
  <si>
    <t>NY0227</t>
  </si>
  <si>
    <t>NY0228</t>
  </si>
  <si>
    <t>NY0230</t>
  </si>
  <si>
    <t>NY0232</t>
  </si>
  <si>
    <t>NY0234</t>
  </si>
  <si>
    <t>NY0255</t>
  </si>
  <si>
    <t>NY0236</t>
  </si>
  <si>
    <t>NY0237</t>
  </si>
  <si>
    <t>NY0238</t>
  </si>
  <si>
    <t>NY0239</t>
  </si>
  <si>
    <t>NY0242</t>
  </si>
  <si>
    <t>NY0246</t>
  </si>
  <si>
    <t>NY0249</t>
  </si>
  <si>
    <t>NY0233</t>
  </si>
  <si>
    <t>NY0253</t>
  </si>
  <si>
    <t>NY0257</t>
  </si>
  <si>
    <t>NY0258</t>
  </si>
  <si>
    <t>NY0263</t>
  </si>
  <si>
    <t>NY0264</t>
  </si>
  <si>
    <t>NY0267</t>
  </si>
  <si>
    <t>NY0269</t>
  </si>
  <si>
    <t>NY0271</t>
  </si>
  <si>
    <t>NY0272</t>
  </si>
  <si>
    <t>NY0282</t>
  </si>
  <si>
    <t>NY0286</t>
  </si>
  <si>
    <t>NY0287</t>
  </si>
  <si>
    <t>NY0290</t>
  </si>
  <si>
    <t>NY0292</t>
  </si>
  <si>
    <t>NY0293</t>
  </si>
  <si>
    <t>NY0294</t>
  </si>
  <si>
    <t>NY0295</t>
  </si>
  <si>
    <t>NY0296</t>
  </si>
  <si>
    <t>NY0297</t>
  </si>
  <si>
    <t>NY0298</t>
  </si>
  <si>
    <t>NY0300</t>
  </si>
  <si>
    <t>NY0301</t>
  </si>
  <si>
    <t>NY0302</t>
  </si>
  <si>
    <t>NY0303</t>
  </si>
  <si>
    <t>NY0305</t>
  </si>
  <si>
    <t>NY0309</t>
  </si>
  <si>
    <t>NY0310</t>
  </si>
  <si>
    <t>NY0314</t>
  </si>
  <si>
    <t>NY0321</t>
  </si>
  <si>
    <t>NY0322</t>
  </si>
  <si>
    <t>NY0323</t>
  </si>
  <si>
    <t>NY0324</t>
  </si>
  <si>
    <t>NY0325</t>
  </si>
  <si>
    <t>NY0326</t>
  </si>
  <si>
    <t>NY0327</t>
  </si>
  <si>
    <t>NY0329</t>
  </si>
  <si>
    <t>NY0332</t>
  </si>
  <si>
    <t>NY0335</t>
  </si>
  <si>
    <t>NY0340</t>
  </si>
  <si>
    <t>NY0343</t>
  </si>
  <si>
    <t>NY0347</t>
  </si>
  <si>
    <t>NY0350</t>
  </si>
  <si>
    <t>NY0352</t>
  </si>
  <si>
    <t>NY0357</t>
  </si>
  <si>
    <t>NY0361</t>
  </si>
  <si>
    <t>NY0363</t>
  </si>
  <si>
    <t>NY0364</t>
  </si>
  <si>
    <t>NY0372</t>
  </si>
  <si>
    <t>NY0373</t>
  </si>
  <si>
    <t>NY0374</t>
  </si>
  <si>
    <t>NY0375</t>
  </si>
  <si>
    <t>NY0377</t>
  </si>
  <si>
    <t>NY0387</t>
  </si>
  <si>
    <t>NY0389</t>
  </si>
  <si>
    <t>NY0390</t>
  </si>
  <si>
    <t>NY0394</t>
  </si>
  <si>
    <t>NY0395</t>
  </si>
  <si>
    <t>NY0396</t>
  </si>
  <si>
    <t>NY0397</t>
  </si>
  <si>
    <t>NY0402</t>
  </si>
  <si>
    <t>NY0407</t>
  </si>
  <si>
    <t>NY0408</t>
  </si>
  <si>
    <t>NY0411</t>
  </si>
  <si>
    <t>NY0412</t>
  </si>
  <si>
    <t>NY0415</t>
  </si>
  <si>
    <t>NY0225</t>
  </si>
  <si>
    <t>NY0417</t>
  </si>
  <si>
    <t>NY0420</t>
  </si>
  <si>
    <t>NY0421</t>
  </si>
  <si>
    <t>NY0423</t>
  </si>
  <si>
    <t>NY0594</t>
  </si>
  <si>
    <t>NY0595</t>
  </si>
  <si>
    <t>NY0597</t>
  </si>
  <si>
    <t>NY0599</t>
  </si>
  <si>
    <t>NY0601</t>
  </si>
  <si>
    <t>NY0604</t>
  </si>
  <si>
    <t>NY0607</t>
  </si>
  <si>
    <t>NY0719</t>
  </si>
  <si>
    <t>NY0721</t>
  </si>
  <si>
    <t>NY0722</t>
  </si>
  <si>
    <t>NY0723</t>
  </si>
  <si>
    <t>NY0725</t>
  </si>
  <si>
    <t>NY0726</t>
  </si>
  <si>
    <t>NY0727</t>
  </si>
  <si>
    <t>NY0729</t>
  </si>
  <si>
    <t>NY0730</t>
  </si>
  <si>
    <t>NY0732</t>
  </si>
  <si>
    <t>NY0733</t>
  </si>
  <si>
    <t>NY0785</t>
  </si>
  <si>
    <t>NY0786</t>
  </si>
  <si>
    <t>NY0787</t>
  </si>
  <si>
    <t>NY0810</t>
  </si>
  <si>
    <t>NY0852</t>
  </si>
  <si>
    <t>NY0854</t>
  </si>
  <si>
    <t>NY0877</t>
  </si>
  <si>
    <t>NY0882</t>
  </si>
  <si>
    <t>NY0883</t>
  </si>
  <si>
    <t>NY0884</t>
  </si>
  <si>
    <t>NY0901</t>
  </si>
  <si>
    <t>NY0912</t>
  </si>
  <si>
    <t>NY0920</t>
  </si>
  <si>
    <t>NY0927</t>
  </si>
  <si>
    <t>NY0928</t>
  </si>
  <si>
    <t>NY0929</t>
  </si>
  <si>
    <t>NY0936</t>
  </si>
  <si>
    <t>NY0937</t>
  </si>
  <si>
    <t>NY0206</t>
  </si>
  <si>
    <t>NY0205</t>
  </si>
  <si>
    <t>NY0938</t>
  </si>
  <si>
    <t>NY0939</t>
  </si>
  <si>
    <t>NY0940</t>
  </si>
  <si>
    <t>NY0941</t>
  </si>
  <si>
    <t>NY0942</t>
  </si>
  <si>
    <t>NY0943</t>
  </si>
  <si>
    <t>NY0266</t>
  </si>
  <si>
    <t>NY0947</t>
  </si>
  <si>
    <t>NY0982</t>
  </si>
  <si>
    <t>NY1007</t>
  </si>
  <si>
    <t>NY1039</t>
  </si>
  <si>
    <t>NY1040</t>
  </si>
  <si>
    <t>NY0405</t>
  </si>
  <si>
    <t>NY0410</t>
  </si>
  <si>
    <t>NY1041</t>
  </si>
  <si>
    <t>NY1042</t>
  </si>
  <si>
    <t>NY1043</t>
  </si>
  <si>
    <t>NY1046</t>
  </si>
  <si>
    <t>NY1047</t>
  </si>
  <si>
    <t>NY1106</t>
  </si>
  <si>
    <t>NY1113</t>
  </si>
  <si>
    <t>NY1114</t>
  </si>
  <si>
    <t>NY1044</t>
  </si>
  <si>
    <t>NY1109</t>
  </si>
  <si>
    <t>NY1110</t>
  </si>
  <si>
    <t>NY1164</t>
  </si>
  <si>
    <t>NY1166</t>
  </si>
  <si>
    <t>NY1167</t>
  </si>
  <si>
    <t>NY1223</t>
  </si>
  <si>
    <t>NY1224</t>
  </si>
  <si>
    <t>NY1225</t>
  </si>
  <si>
    <t>NY1226</t>
  </si>
  <si>
    <t>NY1296</t>
  </si>
  <si>
    <t>Consolidated into NY0340</t>
  </si>
  <si>
    <t>Consolidated into NY0249</t>
  </si>
  <si>
    <t>Consolidated into NY0194</t>
  </si>
  <si>
    <t>Consolidated into NY0205</t>
  </si>
  <si>
    <t>Gave up grant 2021 NOFO</t>
  </si>
  <si>
    <t>Gave up grant</t>
  </si>
  <si>
    <t>Consolidated into NY0322</t>
  </si>
  <si>
    <t>Eliminated in 2022 NOFO</t>
  </si>
  <si>
    <t>Consolidated into NY0936</t>
  </si>
  <si>
    <t>Eliminated in 2019 NOFO</t>
  </si>
  <si>
    <t>Eliminated in 2021 NOFO</t>
  </si>
  <si>
    <t>New Grant</t>
  </si>
  <si>
    <t>Transferred to NY1224</t>
  </si>
  <si>
    <t>Consolidated into NY1110</t>
  </si>
  <si>
    <t>Question 1</t>
  </si>
  <si>
    <t>Question 2</t>
  </si>
  <si>
    <t>Question 3</t>
  </si>
  <si>
    <t>Question 4</t>
  </si>
  <si>
    <t>Question 5</t>
  </si>
  <si>
    <t>Question 6</t>
  </si>
  <si>
    <t>Question 7</t>
  </si>
  <si>
    <t>Question 8</t>
  </si>
  <si>
    <t>Question 11</t>
  </si>
  <si>
    <t>Question 10A</t>
  </si>
  <si>
    <t>Question 10B</t>
  </si>
  <si>
    <t>Question 10C</t>
  </si>
  <si>
    <t>Question 10D</t>
  </si>
  <si>
    <t>Question 9AB</t>
  </si>
  <si>
    <t>Question 9C</t>
  </si>
  <si>
    <t>Question 9D</t>
  </si>
  <si>
    <t>Enter Grant Number:</t>
  </si>
  <si>
    <t>Question Information</t>
  </si>
  <si>
    <t>Has the program performed 12 monthly HMIS uploads</t>
  </si>
  <si>
    <t>Project Performance:</t>
  </si>
  <si>
    <t>Program Information:</t>
  </si>
  <si>
    <t>Program Type</t>
  </si>
  <si>
    <t>Program Name</t>
  </si>
  <si>
    <t>Notes:</t>
  </si>
  <si>
    <t>FY2020</t>
  </si>
  <si>
    <t>FY2021</t>
  </si>
  <si>
    <t>FY2022</t>
  </si>
  <si>
    <t>FY2023</t>
  </si>
  <si>
    <t>org_name_current</t>
  </si>
  <si>
    <t>project_name_current</t>
  </si>
  <si>
    <t>Jewish Board of Family and Children's Services, Inc.</t>
  </si>
  <si>
    <t>124th Street CR/SRO</t>
  </si>
  <si>
    <t>West Side Federation for Senior and Supportive Housing, Inc.</t>
  </si>
  <si>
    <t>129th Street Residence</t>
  </si>
  <si>
    <t>The Bridge, Inc.</t>
  </si>
  <si>
    <t>1885 Third Avenue Residence</t>
  </si>
  <si>
    <t>Housing Works, Inc.</t>
  </si>
  <si>
    <t>East New York  Residence Program</t>
  </si>
  <si>
    <t>City of New York Acting by and through its Department of Housing Preservation and Development (Community Access)</t>
  </si>
  <si>
    <t>Warren Street Residence</t>
  </si>
  <si>
    <t>631 East 6th Street Residence</t>
  </si>
  <si>
    <t>74th Street Home Expansion</t>
  </si>
  <si>
    <t>Postgraduate Center For Mental Health</t>
  </si>
  <si>
    <t>Richard Dicker Residence</t>
  </si>
  <si>
    <t>Vocational Instruction Project Community Services Inc (VIP Community Services)</t>
  </si>
  <si>
    <t>Abraham Apartments</t>
  </si>
  <si>
    <t>The Ali Forney Center</t>
  </si>
  <si>
    <t>Ali Forney Center (TLP-HMI) &amp; Ali Forney 11 (TLP CoC) - Consolidated</t>
  </si>
  <si>
    <t>Ali Forney 11 (TLP CoC)</t>
  </si>
  <si>
    <t xml:space="preserve">City of New York Acting by and through its Department of Housing Preservation and Development (Lantern Community Services) </t>
  </si>
  <si>
    <t>Lantern Consolidated (Amber Hall - HASA Single Adults (85) / Audubon Hall - HASA Single Adult (70) / Cedars Hall - Consolidated Families (6) / Clover Hall - HASA Single Adults (72) / Huntersmoon Hall - DOHMH Single Adults S+C (10) / Huntersmoon Hall - HASA Single Adults S+C (5) / Jasper Hall - Community Young Adults S+C (1) / Jasper Hall - DOHMH Families (30) / Schafer Hall - Bailey House (6) / Schafer Hall - HUD/HASA Single Adults (36))</t>
  </si>
  <si>
    <t>Anchor House, Inc.</t>
  </si>
  <si>
    <t xml:space="preserve">City of New York Acting by and through its Department of Housing Preservation and Development (Geel Community Services, Inc) </t>
  </si>
  <si>
    <t>Geel Consolidated</t>
  </si>
  <si>
    <t>Services for the UnderServed</t>
  </si>
  <si>
    <t>SUS Brooklyn Supported Housing(BSH - Beach HUD; BSH - Majestic HUD; BSH- Dewitt HUD SHP; BSH - Forensic HUD)</t>
  </si>
  <si>
    <t>Promesa, Inc. (Acacia Network)</t>
  </si>
  <si>
    <t>Promesa Shelter Plus Care</t>
  </si>
  <si>
    <t>Briarwood SRO</t>
  </si>
  <si>
    <t>Brooklyn Bureau of Community Service</t>
  </si>
  <si>
    <t>Brooklyn Bureau Voc/Ed Program</t>
  </si>
  <si>
    <t>Burnside Community Residence</t>
  </si>
  <si>
    <t xml:space="preserve">City of New York Acting by and through its Department of Housing Preservation and Development (Weston United) </t>
  </si>
  <si>
    <t>Casa Renacer</t>
  </si>
  <si>
    <t>Institute For Community Living, Inc.</t>
  </si>
  <si>
    <t>Cathedral Condos</t>
  </si>
  <si>
    <t>Palladia, Inc. (Services for the UnderServed, Inc.)</t>
  </si>
  <si>
    <t>Cedar Tremont House</t>
  </si>
  <si>
    <t xml:space="preserve">Palladia, Inc. (Services for the UnderServed, Inc) </t>
  </si>
  <si>
    <t>Chelsea Court</t>
  </si>
  <si>
    <t>Good Shepherd Services - Chelsea Foyer</t>
  </si>
  <si>
    <t>Good Shepherd Services - Chelsea Foyer NOFA 2017</t>
  </si>
  <si>
    <t>CUCS</t>
  </si>
  <si>
    <t>The Christopher</t>
  </si>
  <si>
    <t>Columba Kavanagh House, Inc.</t>
  </si>
  <si>
    <t>Columba Kavanagh House, Inc. (Columba Hall/ EGA Hall / GEMA Hall)</t>
  </si>
  <si>
    <t>Lutheran Social Services of New York</t>
  </si>
  <si>
    <t>Community House</t>
  </si>
  <si>
    <t>FACES NY</t>
  </si>
  <si>
    <t>Congregate Renewal Project application 2019</t>
  </si>
  <si>
    <t>Goddard Riverside Community Center (GRCC)</t>
  </si>
  <si>
    <t>Corner House</t>
  </si>
  <si>
    <t>Crotona SRO</t>
  </si>
  <si>
    <t>Dorothy Day</t>
  </si>
  <si>
    <t>East 9th Street Residence Program</t>
  </si>
  <si>
    <t>Bridging Access to Care</t>
  </si>
  <si>
    <t>NY-600-Ren-BAC CoC PSH Program FY2019 (BAC Shelter Plus Care - 13/ BAC Shelter plus Care - 9)</t>
  </si>
  <si>
    <t>El Regreso Foundation</t>
  </si>
  <si>
    <t>Emerson Family Development Center (Emerson Children/ Emerson ISAP/ Emerson SH)</t>
  </si>
  <si>
    <t>Emerson Family Supported (Emerson Family Scatter/ Emerson Family Scatter Children)</t>
  </si>
  <si>
    <t>Flatbush Avenue Residence</t>
  </si>
  <si>
    <t>Flora Vista</t>
  </si>
  <si>
    <t>The Fortune Society, Inc.</t>
  </si>
  <si>
    <t>Fortune Academy Residence (SHP)</t>
  </si>
  <si>
    <t>Fortune Academy S+C</t>
  </si>
  <si>
    <t xml:space="preserve">City of New York Acting by and through its Department of Housing Preservation and Development (CitiLeaf Housing HDFC) </t>
  </si>
  <si>
    <t>Gramercy Leaf</t>
  </si>
  <si>
    <t>Community, Counseling, &amp; Mediation</t>
  </si>
  <si>
    <t>Georgia's Place</t>
  </si>
  <si>
    <t>Housing Plus Solutions</t>
  </si>
  <si>
    <t>Grace House consolidated</t>
  </si>
  <si>
    <t>Hill House</t>
  </si>
  <si>
    <t>Housing Options</t>
  </si>
  <si>
    <t>Harlem United Community AIDS Center, Inc</t>
  </si>
  <si>
    <t>Harlem United Family PH</t>
  </si>
  <si>
    <t>Integrated Permanent Housing, Support Services, Employment Program</t>
  </si>
  <si>
    <t>Urban Pathways</t>
  </si>
  <si>
    <t>Ivan Shapiro House</t>
  </si>
  <si>
    <t>Iyana House</t>
  </si>
  <si>
    <t>City of New York Acting by and through its Department of Housing Preservation and Development (JHB Housing)</t>
  </si>
  <si>
    <t>JHB Housing (JHB II HDFC)</t>
  </si>
  <si>
    <t>Community Action For Human Services, Inc.</t>
  </si>
  <si>
    <t>JHB Housing, Inc. (JHB II HDFC)</t>
  </si>
  <si>
    <t>PCMH City Wide Homes</t>
  </si>
  <si>
    <t>Kenmore HDFC</t>
  </si>
  <si>
    <t>Kenmore Hall</t>
  </si>
  <si>
    <t>Kingsbridge CR/SRO</t>
  </si>
  <si>
    <t>Lawton Street Residence</t>
  </si>
  <si>
    <t>Lower Eastside Service Center, Inc.</t>
  </si>
  <si>
    <t>LESC House</t>
  </si>
  <si>
    <t>Lewis Ave Residence</t>
  </si>
  <si>
    <t>Jericho Project</t>
  </si>
  <si>
    <t>Loring Place Vocational Education</t>
  </si>
  <si>
    <t>Maple House CR/SRO</t>
  </si>
  <si>
    <t>Muhlenberg Residence</t>
  </si>
  <si>
    <t xml:space="preserve">City of New York Acting by and through its Department of Housing Preservation and Development (SUS) </t>
  </si>
  <si>
    <t>SUS Consolidated (SUS SC HPD - Mother Gaston 30; SUS SC HPD - New Life Homes- SplusC)</t>
  </si>
  <si>
    <t xml:space="preserve">City of New York Acting by and through its Department of Housing Preservation and Development (East New York Urban Youth Corps Inc.) </t>
  </si>
  <si>
    <t>North Core Studios</t>
  </si>
  <si>
    <t>City of New York Acting by and through its Department of Housing Preservation and Development (Odyssey House)</t>
  </si>
  <si>
    <t>Odyssey House Haven</t>
  </si>
  <si>
    <t>Shelter + Care '94 (First Street MICA SH, Manhattan Supported Housing, OMH E.98 St. Shelter Plus Care); &amp; '95 (OASAS East 98th Street, OASAS Scattersite) CONSOLIDATED</t>
  </si>
  <si>
    <t>Shelter + Care '95 (OASAS East 98th Street, OASAS Scattersite)</t>
  </si>
  <si>
    <t>OMH/SUS 12</t>
  </si>
  <si>
    <t>OMH/SUS 40</t>
  </si>
  <si>
    <t>NYS Office of Mental Health (Pibly Residential Programs Inc.)</t>
  </si>
  <si>
    <t>OMH/Pibly 2017</t>
  </si>
  <si>
    <t>OMH SUS Knick/Beach</t>
  </si>
  <si>
    <t>The Bridge S+C</t>
  </si>
  <si>
    <t>Bowery Residents' Committee, Inc.</t>
  </si>
  <si>
    <t>Palace Hotel SRO</t>
  </si>
  <si>
    <t>OASAS S+C</t>
  </si>
  <si>
    <t>Park West House II (1885 Third Avenue Residence; 631 East 6th Street; Pleasant Avenue House) - Consolidated</t>
  </si>
  <si>
    <t xml:space="preserve">City of New York Acting by and through its Department of Housing Preservation and Development (The Doe Fund, Inc.) </t>
  </si>
  <si>
    <t>Peter Jay Sharp Residence</t>
  </si>
  <si>
    <t>Pleasant Ave House</t>
  </si>
  <si>
    <t>The Prince George</t>
  </si>
  <si>
    <t>Housing + Solutions S+C</t>
  </si>
  <si>
    <t>Project Renewal, Inc.</t>
  </si>
  <si>
    <t>Shelter Plus Care</t>
  </si>
  <si>
    <t>Banana Kelly Community Improvement Assoc Inc</t>
  </si>
  <si>
    <t>Rental Assistance Program</t>
  </si>
  <si>
    <t>Rico's Place</t>
  </si>
  <si>
    <t>Praxis Housing Initiatives, Inc</t>
  </si>
  <si>
    <t>Riverside Place</t>
  </si>
  <si>
    <t>Community Access, Inc.</t>
  </si>
  <si>
    <t>255 East Broadway</t>
  </si>
  <si>
    <t>Scattered Sites</t>
  </si>
  <si>
    <t>Lantern Community Services</t>
  </si>
  <si>
    <t>Schafer Hall SHP</t>
  </si>
  <si>
    <t>Bailey House Inc.</t>
  </si>
  <si>
    <t>Schafer Hall Family Program Renewal 2019</t>
  </si>
  <si>
    <t>Women In Need, Inc.</t>
  </si>
  <si>
    <t>SHINE Families consolidated (Families in Shine, Shine Families, Shine Moms &amp; Children, Shine Stars)</t>
  </si>
  <si>
    <t>Project Hospitality</t>
  </si>
  <si>
    <t>Staten Island Scattered Site Housing Program (Scatter Site II)</t>
  </si>
  <si>
    <t>City of New York Acting by and through its Department of Housing Preservation and Development (SUS)</t>
  </si>
  <si>
    <t>Palladia consolidated (SC HPD - Hill House/ SC HPD - Stratford House)</t>
  </si>
  <si>
    <t>Stratford House</t>
  </si>
  <si>
    <t>City of New York Acting by and through its Department of Housing Preservation and Development (University Consultation &amp; Treatment Center)</t>
  </si>
  <si>
    <t>Ehrlich Residence</t>
  </si>
  <si>
    <t>University Consultation and Treatment Center, Inc.</t>
  </si>
  <si>
    <t>The Ehrlich Residence</t>
  </si>
  <si>
    <t>City of New York Acting by and through its Department of Housing Preservation and Development (Pratt Area Community Council)</t>
  </si>
  <si>
    <t>Gibb Mansion</t>
  </si>
  <si>
    <t>Association to Benefit Children</t>
  </si>
  <si>
    <t>ABC Permanent Supportive Housing Program</t>
  </si>
  <si>
    <t>United Bronx Parents, Inc (Promesa)</t>
  </si>
  <si>
    <t>United Bronx Parents Shelter Plus Care</t>
  </si>
  <si>
    <t>Urban Resource Institute</t>
  </si>
  <si>
    <t>Urban Center for Change</t>
  </si>
  <si>
    <t>Samaritan Daytop Village, Inc.</t>
  </si>
  <si>
    <t>Continuum of Care (SPC 1995)</t>
  </si>
  <si>
    <t>City of New York Acting by and through its Department of Housing Preservation and Development (CAMBA, Inc.)</t>
  </si>
  <si>
    <t>ARC Consolidated (CMB_James_Bryant/CMB_Vincent_Cyrus_57/CMB_Vincent_Cyrus_73)</t>
  </si>
  <si>
    <t>Violence Intervention Program, Inc.</t>
  </si>
  <si>
    <t>Casa Sandra Supportive Housing Program for Social Change FY2017</t>
  </si>
  <si>
    <t>Warren Street SRO</t>
  </si>
  <si>
    <t>West 74th Street Home</t>
  </si>
  <si>
    <t>White Plains Road CR/SRO</t>
  </si>
  <si>
    <t>WISH Families</t>
  </si>
  <si>
    <t>WWC renewal project 2019</t>
  </si>
  <si>
    <t>WIN Consolidated (Bronx Recovery, Brooklyn Recovery, Families in Recovery, Triangle House)</t>
  </si>
  <si>
    <t>Young Mothers Program 2 2017 Renewal</t>
  </si>
  <si>
    <t>City of New York Acting by and through its Department of Housing Preservation and Development (Henry Street Settlement )</t>
  </si>
  <si>
    <t>290 East 3rd Street Residence</t>
  </si>
  <si>
    <t>Camba Consolidated (CMBAnnaGonzalez / CMBMorrisManor)</t>
  </si>
  <si>
    <t>City of New York Acting by and through its Department of Housing Preservation and Development (Community Counseling Mediation)</t>
  </si>
  <si>
    <t>CCM Consolidated (Georgia's Place &amp; Rico's Place)</t>
  </si>
  <si>
    <t>City of New York Acting by and through its Department of Housing Preservation and Development (Project Renewal)</t>
  </si>
  <si>
    <t>Project Renewal Consolidated (St. Nicholas / Geffner House)</t>
  </si>
  <si>
    <t>City of New York Acting by and through its Department of Housing Preservation and Development (Acacia Network)</t>
  </si>
  <si>
    <t>Ilene R. Smith Residence</t>
  </si>
  <si>
    <t>City of New York Acting by and through its Department of Housing Preservation and Development (Sobro)</t>
  </si>
  <si>
    <t>Sobro Consolidated</t>
  </si>
  <si>
    <t>City of New York Acting by and through its Department of Housing Preservation and Development (Lutheran Social Services of New York)</t>
  </si>
  <si>
    <t>St. John's House II</t>
  </si>
  <si>
    <t>Stand Up Harlem Housing Program</t>
  </si>
  <si>
    <t>City of New York Acting by and through its Department of Housing Preservation and Development (Neighborhood Coalition for Shelter)</t>
  </si>
  <si>
    <t>NCS Consolidated (Louis Nine House/ NCS Residence - NYNY)</t>
  </si>
  <si>
    <t xml:space="preserve">City of New York Acting by and through its Department of Housing Preservation and Development (Saint Joseph's Medical Center) </t>
  </si>
  <si>
    <t>St. Joseph Consolidated (St. Joseph - Bishop Sullivan/ Immaculata Hall)</t>
  </si>
  <si>
    <t>City of New York Acting by and through its Department of Housing Preservation and Development (Lower Eastside Service Center, Inc.)</t>
  </si>
  <si>
    <t>Diversity Works</t>
  </si>
  <si>
    <t>Community Access Consolidated (SpC-1022 Rev James Polite Blvd -SRO Units /SpC-1189 Tinton Avenue/ SpC-1363 Franklin Avenue -SRO Units /SpC - 1750 Davidson Avenue / SpC - 29 East Second Street / SpC -29 East Second Street / SpC -910 DeKalb Avenue - SRO Units / SpC-Avenue D SRO / SpC-Gouverneur Court SRO)</t>
  </si>
  <si>
    <t>City of New York Acting by and through its Department of Housing Preservation and Development (VIP Community Services)</t>
  </si>
  <si>
    <t>VIP Consolidated (Crotona SRO SPC/ College Avenue SPC)</t>
  </si>
  <si>
    <t>City of New York Acting by and through its Department of Housing Preservation and Development (Community League of the Heights)</t>
  </si>
  <si>
    <t>Dorothy McGowan</t>
  </si>
  <si>
    <t>Fox Point</t>
  </si>
  <si>
    <t>In Homes Now Consolidated</t>
  </si>
  <si>
    <t>124th Street Residence Housing</t>
  </si>
  <si>
    <t>City of New York Acting by and through its Department of Housing Preservation and Development (CUCS)</t>
  </si>
  <si>
    <t>Lenniger</t>
  </si>
  <si>
    <t>City of New York Acting by and through its Department of Housing Preservation and Development (Jericho Project)</t>
  </si>
  <si>
    <t>Kingsbridge Terrace</t>
  </si>
  <si>
    <t>STARS II Renewal 2019</t>
  </si>
  <si>
    <t xml:space="preserve">City of New York Acting by and through its Department of Housing Preservation and Development (Jericho Project) </t>
  </si>
  <si>
    <t>Edith MacGuire Residence</t>
  </si>
  <si>
    <t>Cluster House</t>
  </si>
  <si>
    <t>Rustin Lindenguild Consolidated (Rustin House - DOHMH Single Adults HSN (60) / Rustin House - DOHMH Single Adults NYNY III (14))</t>
  </si>
  <si>
    <t>City of New York Acting by and through its Department of Housing Preservation and Development (Postgraduate Center for Mental Health)</t>
  </si>
  <si>
    <t>Bronx Park East Residence</t>
  </si>
  <si>
    <t xml:space="preserve">City of New York Acting by and through its Department of Housing Preservation and Development (Black Veterans For Social Justice INC) </t>
  </si>
  <si>
    <t>Wazobia House</t>
  </si>
  <si>
    <t>City of New York Acting by and through its Department of Housing Preservation and Development (Hudson Guild)</t>
  </si>
  <si>
    <t xml:space="preserve">Clinton Housing W. 42nd Street </t>
  </si>
  <si>
    <t>Liberty Avenue</t>
  </si>
  <si>
    <t>Covenant House New York/Under 21, Inc.</t>
  </si>
  <si>
    <t>New Covenant</t>
  </si>
  <si>
    <t>City of New York Acting by and through its Department of Housing Preservation and Development (Breaking Ground)</t>
  </si>
  <si>
    <t>Breaking Ground Consolidated (The Brook/Schermerhorn HUD Breaking Ground S Plus C Cons/Times Square HUD Breaking Ground S Plus C Cons/Lee HUD Breaking Ground S Plus C Consolidated/Lee S Plus C Foyer)</t>
  </si>
  <si>
    <t>Community Housing Program</t>
  </si>
  <si>
    <t>FACES NY 2011</t>
  </si>
  <si>
    <t>NSP Renewal project application 2019</t>
  </si>
  <si>
    <t>City of New York Acting by and through its Department of Housing Preservation and Development (Urban Pathways)</t>
  </si>
  <si>
    <t>Boston Road</t>
  </si>
  <si>
    <t>City of New York Acting by and through its Department of Housing Preservation and Development (WSFSSH)</t>
  </si>
  <si>
    <t>WSFSSH Consolidated (Euclid Hall COC / Westbourne HPD / Claremont)</t>
  </si>
  <si>
    <t>Project Hospitality, Inc.</t>
  </si>
  <si>
    <t>Permanent Housing 2/HUD Housing</t>
  </si>
  <si>
    <t>City of New York Acting by and through its Department of Housing Preservation and Development (Comunilife)</t>
  </si>
  <si>
    <t>El Rio</t>
  </si>
  <si>
    <t>Truxton</t>
  </si>
  <si>
    <t>Bronx Permanent Housing</t>
  </si>
  <si>
    <t>Project Hospitality Permanent Housing</t>
  </si>
  <si>
    <t>CCM Linden/Ruby’s Place</t>
  </si>
  <si>
    <t>Chelsea Leaf North</t>
  </si>
  <si>
    <t>Villa Ave</t>
  </si>
  <si>
    <t>HELP Social Service Corporation</t>
  </si>
  <si>
    <t>Genesis Homes Supportive Housing Program I</t>
  </si>
  <si>
    <t>Home</t>
  </si>
  <si>
    <t>HUD Jefferson Housing Program</t>
  </si>
  <si>
    <t>Havens</t>
  </si>
  <si>
    <t>SHIP - S.H.I.P. Singles and Families FY19</t>
  </si>
  <si>
    <t>STARS 4 - S.H.I.P. for Young Adults Renewal FY19</t>
  </si>
  <si>
    <t>Camba Gardens II</t>
  </si>
  <si>
    <t>Permanent Housing 3</t>
  </si>
  <si>
    <t>PRI Transitions</t>
  </si>
  <si>
    <t>Foundation for Research on Sexually Transmitted Diseases (Harlem United)</t>
  </si>
  <si>
    <t>Frost'd Scatter Site PH</t>
  </si>
  <si>
    <t>Stardom Hall</t>
  </si>
  <si>
    <t>SUS Broadway</t>
  </si>
  <si>
    <t>SUS Decatur</t>
  </si>
  <si>
    <t>Rapid Rehousing 2</t>
  </si>
  <si>
    <t>BronxWorks</t>
  </si>
  <si>
    <t>Stable Homes to Health( HUD Scattered Site)</t>
  </si>
  <si>
    <t>Sheltering Arms Children and Family Services</t>
  </si>
  <si>
    <t>Rapid Rehousing</t>
  </si>
  <si>
    <t>Rapid Re-Housing - Youth FY2019</t>
  </si>
  <si>
    <t>Kingsbridge Heights</t>
  </si>
  <si>
    <t>New Cov RRH FY19 Combined Renewal</t>
  </si>
  <si>
    <t>Bryce House TH-RRH Project</t>
  </si>
  <si>
    <t>New Destiny Housing Corporation</t>
  </si>
  <si>
    <t>HousingLink</t>
  </si>
  <si>
    <t>Gay Men's Health Crisis (GMHC)</t>
  </si>
  <si>
    <t>GMHC CoC RRH Project 1</t>
  </si>
  <si>
    <t>Harmony House</t>
  </si>
  <si>
    <t>City of New York Acting by and through its Department of Housing Preservation and Development
(CAMBA, Inc.)</t>
  </si>
  <si>
    <t>Camba Hegeman</t>
  </si>
  <si>
    <t>Notes</t>
  </si>
  <si>
    <t>Last grant in this series; subsequent renewal of this grant was consolidated into grant number: NY0340</t>
  </si>
  <si>
    <t>Last grant in this series; subsequent renewal of this grant was consolidated into grant number: NY0249</t>
  </si>
  <si>
    <t>Last grant in this series; subsequent renewal of this grant was consolidated into grant number: NY0194</t>
  </si>
  <si>
    <t>Surviving Grant: Consolidated with NY0206 (NY0205 Remaining)</t>
  </si>
  <si>
    <t>Last grant in this series; subsequent renewal of this grant was consolidated into grant number: NY0205</t>
  </si>
  <si>
    <t>Surviving Grant: NY1007, NY0196, NY0719 consolidated into this grant</t>
  </si>
  <si>
    <t>*Gave up grant</t>
  </si>
  <si>
    <t>Surviving Grant: Consolidated with NY0323 (NY0322 Remaining)</t>
  </si>
  <si>
    <t>Last grant in this series; subsequent renewal of this grant was consolidated into grant number: NY0322</t>
  </si>
  <si>
    <t>Surviving Grant: Consolidated with NY0347, NY0195 and NY0200 (NY0340 remaining)</t>
  </si>
  <si>
    <t>Last grant in this series; subsequent renewal of this grant was consolidated into grant number: NY0936</t>
  </si>
  <si>
    <t>Surviving Grant: NY0387 and NY1043 consolidated into NY0936</t>
  </si>
  <si>
    <t>New grant 2016 NOFO</t>
  </si>
  <si>
    <t>Surviving Grant: *Bailey House (NY1110) Bridges to Home transferred to Sheltering Arms FY2022 (NY1224), then consolidated back into NY1110 for FY2023
Consolidated grant which includes: NY1224</t>
  </si>
  <si>
    <t>*Bailey House (NY1110) Bridges to Home transferred to Sheltering Arms FY2022 (NY1224), then consolidated back into NY1110 for FY2023
Last grant in this series; subsequent renewal of this grant was consolidated into grant number: NY1110</t>
  </si>
  <si>
    <t>New Grant 2019 NOFO</t>
  </si>
  <si>
    <t>New Grant 2019 NOFO (PH Bonus)</t>
  </si>
  <si>
    <t>New grant 2017 NOFO</t>
  </si>
  <si>
    <t>New grant (DV Bonus)</t>
  </si>
  <si>
    <t>New grant as of 2019 NOFO</t>
  </si>
  <si>
    <t>New grant as of 2018 NOFO</t>
  </si>
  <si>
    <t>New grant as of 2019 NOFO (PH bonus)</t>
  </si>
  <si>
    <t>Organization Name</t>
  </si>
  <si>
    <t>ProgramType</t>
  </si>
  <si>
    <t>TH</t>
  </si>
  <si>
    <t>RRH</t>
  </si>
  <si>
    <t>TH-RRH</t>
  </si>
  <si>
    <t>PSH</t>
  </si>
  <si>
    <t>PSH &amp; TH: 85%
RRH: a) 80% b) 70%</t>
  </si>
  <si>
    <t>Benchmark</t>
  </si>
  <si>
    <t>Question Category</t>
  </si>
  <si>
    <t>Utilization</t>
  </si>
  <si>
    <t>Chronic Homelessness</t>
  </si>
  <si>
    <t>Literally Homeless</t>
  </si>
  <si>
    <t>Length of Stay</t>
  </si>
  <si>
    <t>Earned Income</t>
  </si>
  <si>
    <t>Other Income</t>
  </si>
  <si>
    <t>Non-Cash Benefits</t>
  </si>
  <si>
    <t>Health Insurance</t>
  </si>
  <si>
    <t>Exit to Permanent Housing</t>
  </si>
  <si>
    <t>Maintain or Exit to Permanent Housing</t>
  </si>
  <si>
    <t>Rate of Return to Homelessness</t>
  </si>
  <si>
    <t>Data Quality (personally identifiable information)</t>
  </si>
  <si>
    <t>Data Quality (universal data elements)</t>
  </si>
  <si>
    <t>Data Quality (income and housing data)</t>
  </si>
  <si>
    <t>Data Quality (chronic homelessness)</t>
  </si>
  <si>
    <t>Monthly Uploads</t>
  </si>
  <si>
    <t xml:space="preserve">PSH: % of new HoH who entered the program that are chronically homeless at placement into the program. </t>
  </si>
  <si>
    <t>PSH: ≥12 months
TH &amp; RRH: ≤ 24 months</t>
  </si>
  <si>
    <t>PSH, TH, RRH, TH-RRH: Average length of stay for participants served during recently completed FFY. Source: APR Q22.</t>
  </si>
  <si>
    <t>PSH, TH, RRH, TH-RRH: % of new HoH who entered the program from 10/1/21-9/30/22 only that are literally homeless at placement into the program. Source: Intake/Admission Living Situation Fields.</t>
  </si>
  <si>
    <t>PSH &amp; TH: 40%
RRH: 75%</t>
  </si>
  <si>
    <t>PSH &amp; TH: 75%
RRH: 40%</t>
  </si>
  <si>
    <t>PSH, TH, RRH, 
TH-RRH: 75%</t>
  </si>
  <si>
    <t>PSH, TH, RRH: adult stayers and adult exiters: % of adults that maintained or increased Earned income at latest status or exit. Source: APR Q19
*Note: in 2021, earned and other income were combined</t>
  </si>
  <si>
    <t>PSH, TH, RRH: adult stayers and adult exiters: % of adults that maintained or increased Other income at latest status or exit. Source: APR Q19
*Note: in 2021, earned and other income were combined</t>
  </si>
  <si>
    <t>PSH, TH, RRH, TH-RRH: adult stayer and all exiters: % of persons with 1 or more sources of non-cash benefits at latest status or exit. Source: APR Q20b</t>
  </si>
  <si>
    <t>PSH, TH, RRH, TH-RRH: Health insurance: % of persons with health insurance. Source: APR Q21</t>
  </si>
  <si>
    <t>PSH: 100%</t>
  </si>
  <si>
    <t>PSH, TH, RRH, 
TH-RRH: 100%</t>
  </si>
  <si>
    <t>PSH, TH: 100%</t>
  </si>
  <si>
    <t>PSH, RRH: 90%</t>
  </si>
  <si>
    <t>TH: % of leavers exiting to permanent housing; Source: APR Q.23c
PSH: % of leavers who exit to permanent housing (a/k/a "Moving On"). Source: APR Q23c</t>
  </si>
  <si>
    <t>PSH: % of participants who remain in PSH or exit to permanent housing. Source: APR Q.5 and Q.23c
RRH: % of participants who remain in PSH or exit to permanent housing. Source: APR Q.5 and Q.23a/b</t>
  </si>
  <si>
    <t>RRH: Total number of households successfully discharged who did return to homelessness duiring the time period, divided by the Total number of households that exited to permanent housing during the same time period</t>
  </si>
  <si>
    <t>RRH: &lt;15%</t>
  </si>
  <si>
    <t>PSH, TH, RRH, 
TH-RRH: &lt;10%</t>
  </si>
  <si>
    <t>PSH, TH, RRH, TH-RRH: One point if the overall missing or invalid data is less than or equal to 10%. Source: APR Q6a</t>
  </si>
  <si>
    <t>PSH, TH, RRH, TH-RRH: One point if the average missing or invalid data is less than or equal to 10%. Source: APR Q6b</t>
  </si>
  <si>
    <t>PSH, TH, RRH, TH-RRH:  One point if the average missing or invalid data is less than or equal to 10%. Source: APR Q6c</t>
  </si>
  <si>
    <t>PSH, TH, RRH, TH-RRH: One point if the average missing or invalid data is less than or equal to 10%. Source: APR Q6d</t>
  </si>
  <si>
    <t>Key</t>
  </si>
  <si>
    <t>eliminated</t>
  </si>
  <si>
    <t>Eliminted 2023 NOFO</t>
  </si>
  <si>
    <t>PSH &amp; TH: Average daily unit utilization rate during the FFY (PSH or TH)
RRH: a) Project works with the # of clients stated in their NOFO Application during the FFY and b) Project places # of clients stated in their NOFO Application during the FFY.</t>
  </si>
  <si>
    <t>Surviving</t>
  </si>
  <si>
    <t>Consolidated</t>
  </si>
  <si>
    <t>Eliminated</t>
  </si>
  <si>
    <t>New</t>
  </si>
  <si>
    <t>Q1. Unit Utilization Rate</t>
  </si>
  <si>
    <t>Q2. Serving chronically homeless</t>
  </si>
  <si>
    <t>Q4. Average length of stay</t>
  </si>
  <si>
    <t>Q5. Maintained or Increased EARNED Income - adult stayers and adult exiters</t>
  </si>
  <si>
    <t>Q6. Maintained or Increased OTHER Income - adult stayers and adult exiters</t>
  </si>
  <si>
    <t>Q7. Non-cash benefits- adult stayer and all exiters</t>
  </si>
  <si>
    <t>Q8. Health insurance</t>
  </si>
  <si>
    <t>Q9d. Rate of Return to Homelessness</t>
  </si>
  <si>
    <t>Q10a. Data Quality</t>
  </si>
  <si>
    <t>Q11. Monthly Uploads</t>
  </si>
  <si>
    <t>Q10b. Data Quality</t>
  </si>
  <si>
    <t>Q10c. Data Quality</t>
  </si>
  <si>
    <t>Q10d. Data Quality</t>
  </si>
  <si>
    <t>Q3. Serving literally homeless</t>
  </si>
  <si>
    <t>Total HMIS Tool Score</t>
  </si>
  <si>
    <t>project_type</t>
  </si>
  <si>
    <t>question_1</t>
  </si>
  <si>
    <t>question_2</t>
  </si>
  <si>
    <t>question_3</t>
  </si>
  <si>
    <t>question_4</t>
  </si>
  <si>
    <t>question_5</t>
  </si>
  <si>
    <t>question_6</t>
  </si>
  <si>
    <t>question_7</t>
  </si>
  <si>
    <t>question_8</t>
  </si>
  <si>
    <t>question_9ab</t>
  </si>
  <si>
    <t>question_9c</t>
  </si>
  <si>
    <t>question_9d</t>
  </si>
  <si>
    <t>question_10a</t>
  </si>
  <si>
    <t>question_10b</t>
  </si>
  <si>
    <t>question_10c</t>
  </si>
  <si>
    <t>question_10d</t>
  </si>
  <si>
    <t>question_11</t>
  </si>
  <si>
    <t>hmis_total</t>
  </si>
  <si>
    <t>total_adjusted</t>
  </si>
  <si>
    <t>n/a</t>
  </si>
  <si>
    <t xml:space="preserve">(a) 95.42% = 4.5 points
(b) 23.35% = 0 </t>
  </si>
  <si>
    <t>(a) 137% = 5 points
(b) 44% = 0 points</t>
  </si>
  <si>
    <t>TH = 0 points
RRH = 5 points</t>
  </si>
  <si>
    <t>TH = 14.5 points
RRH = 5 points</t>
  </si>
  <si>
    <t>(a) 614% = 5 points
(b) 146% = 5 points</t>
  </si>
  <si>
    <t>(a) 196% = 5 points
(b) 17% = 0 points</t>
  </si>
  <si>
    <t>TH = 3 points
RRH = 7.5 points</t>
  </si>
  <si>
    <t>exempt</t>
  </si>
  <si>
    <t>88.33%</t>
  </si>
  <si>
    <t>(NY followed by 4 numbers, ex. NY1000)</t>
  </si>
  <si>
    <t>Q9. Exit to Permanent Housing</t>
  </si>
  <si>
    <t>Q9. Maintain Permanent Housing or Exit to Permanent Housing</t>
  </si>
  <si>
    <t xml:space="preserve">Project Name </t>
  </si>
  <si>
    <t>Applicant Name</t>
  </si>
  <si>
    <t>Grant Number</t>
  </si>
  <si>
    <t xml:space="preserve">Program Type                                                                                                                                                                                                                                                                                                                                                                                                                                                                           </t>
  </si>
  <si>
    <t>Community Access Consolidated (Rev James Polite Blvd/Tinton Avenue/Franklin Avenue/Davidson Avenue /East Second Street /East Second Street /DeKalb Avenue/ SpC-Avenue D/ SpC-Gouverneur Court)</t>
  </si>
  <si>
    <t>Lantern Consolidated (Amber Hall / Audubon Hall / Cedars Hall / Clover / Huntersmoon Hall / Huntersmoon Hall) / Jasper Hall / Jasper Hall / Schafer Hall - Bailey House / Schafer Hall)</t>
  </si>
  <si>
    <t>Cylar House Consolidated (East 9th Street Residence Program, East New York Residence Program, HUD Jefferson Housing Program, Stand Up Harlem Housing Program)</t>
  </si>
  <si>
    <t>United Bronx Parents, Inc (Acacia; Promesa)</t>
  </si>
  <si>
    <t>*Scoring Rubric for CoC 2023 Annual Project Evaluation (HMIS Tool), Covering FFY2022</t>
  </si>
  <si>
    <t>Category</t>
  </si>
  <si>
    <t>Question Description</t>
  </si>
  <si>
    <t>Source</t>
  </si>
  <si>
    <t>Maximum Points</t>
  </si>
  <si>
    <t>1. Unit Utilization Rate</t>
  </si>
  <si>
    <t xml:space="preserve">Average daily unit utilization rate during the FFY. </t>
  </si>
  <si>
    <t>HMIS Bed/Unit Inventory</t>
  </si>
  <si>
    <t>1a. Unit Utilization Rate (a)</t>
  </si>
  <si>
    <t>Project works with the # of clients stated in their NOFO Application during the FFY.</t>
  </si>
  <si>
    <t>HMIS Bed/Unit Inventory and 2022 NOFO Renewal Application</t>
  </si>
  <si>
    <t>1b. Unit Utilization Rate (b)</t>
  </si>
  <si>
    <t>Project places # of clients stated in their NOFO Application during the FFY.</t>
  </si>
  <si>
    <t>Project Eligibility</t>
  </si>
  <si>
    <t>2. Chronically Homeless</t>
  </si>
  <si>
    <t>Intake/Admissions Data</t>
  </si>
  <si>
    <t>100% (All/
Nothing)</t>
  </si>
  <si>
    <t>3. Literally Homeless</t>
  </si>
  <si>
    <t>4. Average Length of Stay</t>
  </si>
  <si>
    <t>Average length of stay for participants served during recently completed FFY</t>
  </si>
  <si>
    <t>APR Q.22</t>
  </si>
  <si>
    <t>≥12 months</t>
  </si>
  <si>
    <t>≤ 24 months</t>
  </si>
  <si>
    <t>Income, Employment + Benefits</t>
  </si>
  <si>
    <t>5. Earned Income</t>
  </si>
  <si>
    <t>% of adults that maintained or increased Earned and Income at latest status or exit.</t>
  </si>
  <si>
    <t>APR Q.19</t>
  </si>
  <si>
    <t>6. Other Income</t>
  </si>
  <si>
    <t>% of adults that maintained or increased Other income at latest status or exit.</t>
  </si>
  <si>
    <t>7. Non-Cash Benefits</t>
  </si>
  <si>
    <t>% of persons with 1 or more sources of non-cash benefits at latest status or exit.</t>
  </si>
  <si>
    <t>APR Q.20b</t>
  </si>
  <si>
    <t>8. Health Insurance</t>
  </si>
  <si>
    <t xml:space="preserve">% of persons with health insurance </t>
  </si>
  <si>
    <t>APR Q.21</t>
  </si>
  <si>
    <t>Housing Stabilization</t>
  </si>
  <si>
    <t>9ab. Exit to Permanent Housing (PSH/TH)</t>
  </si>
  <si>
    <t xml:space="preserve"> % of leavers exiting to permanent housing</t>
  </si>
  <si>
    <t>APR Q.23c</t>
  </si>
  <si>
    <t>9c. Maintain Permanent Housing or Exit to Permanent Housing</t>
  </si>
  <si>
    <t>% of participants who remain in PSH or exit to permanent housing.</t>
  </si>
  <si>
    <t>APR Q.5 and Q.23c</t>
  </si>
  <si>
    <t>9d. Rate of Return to Homelessness</t>
  </si>
  <si>
    <t>Total number of households successfully discharged who did return to homelessness during time period divided by Total number of households exited to permanent housing during the same time period</t>
  </si>
  <si>
    <t>≤15% (All/
Nothing)</t>
  </si>
  <si>
    <t>Data Quality</t>
  </si>
  <si>
    <t>One point if the overall missing or invalid data is less than or equal to 10%</t>
  </si>
  <si>
    <t>APR Q.6a - Personally Identifiable Information</t>
  </si>
  <si>
    <t>&lt;10%</t>
  </si>
  <si>
    <t>APR Q.6b - Universal Data Elements</t>
  </si>
  <si>
    <t>APR Q.6c - Income and Housing Data Quality</t>
  </si>
  <si>
    <t>APR Q.6d - Chronic Homelessness</t>
  </si>
  <si>
    <t>Uploads</t>
  </si>
  <si>
    <t>Verification of a minimum of 12 monthly uploads to HMIS, each within the first 10 business days of the month.</t>
  </si>
  <si>
    <t>HMIS Maximum Total:</t>
  </si>
  <si>
    <t>**Consolidated into NY0340</t>
  </si>
  <si>
    <t>Last grant in this series in 2020; subsequent renewal of this grant was consolidated into grant number: NY0340</t>
  </si>
  <si>
    <t>**Consolidated into NY0194</t>
  </si>
  <si>
    <t>**Consolidated into NY0205</t>
  </si>
  <si>
    <t>**Gave up grant in 2021 NOFO</t>
  </si>
  <si>
    <t>**Gave up grant in 2022 NOFO</t>
  </si>
  <si>
    <t>**Consolidated into NY0322</t>
  </si>
  <si>
    <t>**Eliminated in 2023 NOFO</t>
  </si>
  <si>
    <t>**Eliminated in 2022 NOFO</t>
  </si>
  <si>
    <t>**Consolidated into NY0936</t>
  </si>
  <si>
    <t>**Eliminated in 2019 NOFO</t>
  </si>
  <si>
    <t>**Eliminated in 2021 NOFO</t>
  </si>
  <si>
    <t>**Consolidated into NY0719</t>
  </si>
  <si>
    <t>**Consolidated into NY0249</t>
  </si>
  <si>
    <t>**Consolidated into NY1110</t>
  </si>
  <si>
    <t>**Consolidated into NY1224</t>
  </si>
  <si>
    <t>New grant</t>
  </si>
  <si>
    <r>
      <t xml:space="preserve">% of new HoH who entered the program that are </t>
    </r>
    <r>
      <rPr>
        <b/>
        <sz val="11"/>
        <color theme="1"/>
        <rFont val="Calibri"/>
        <family val="2"/>
        <scheme val="minor"/>
      </rPr>
      <t>chronically homeless</t>
    </r>
    <r>
      <rPr>
        <sz val="11"/>
        <color theme="1"/>
        <rFont val="Calibri"/>
        <family val="2"/>
        <scheme val="minor"/>
      </rPr>
      <t xml:space="preserve"> at placement into the program</t>
    </r>
  </si>
  <si>
    <r>
      <t xml:space="preserve">% of new HoH who entered the program that are </t>
    </r>
    <r>
      <rPr>
        <b/>
        <sz val="11"/>
        <color theme="1"/>
        <rFont val="Calibri"/>
        <family val="2"/>
        <scheme val="minor"/>
      </rPr>
      <t>literally homeless</t>
    </r>
    <r>
      <rPr>
        <sz val="11"/>
        <color theme="1"/>
        <rFont val="Calibri"/>
        <family val="2"/>
        <scheme val="minor"/>
      </rPr>
      <t xml:space="preserve"> at placement into the program.</t>
    </r>
  </si>
  <si>
    <t>Surviving Grant: NY0201 and NY0412 consolidated into this grant
Exempt from Earned Income Question for 2020-2023 due to older population</t>
  </si>
  <si>
    <t>hmis_total_2022</t>
  </si>
  <si>
    <t>hmis_total_2023</t>
  </si>
  <si>
    <t>adjusted_score_2024</t>
  </si>
  <si>
    <t>2024 HMIS Score</t>
  </si>
  <si>
    <t>Combined w/ NY1041</t>
  </si>
  <si>
    <t>Annual CoC Evaluation Scores Look-Up Tool 2024</t>
  </si>
  <si>
    <t>Combined w/ NY0787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</si>
</sst>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quot;$&quot;#,##0"/>
    <numFmt numFmtId="165" formatCode="0.0%"/>
    <numFmt numFmtId="166" formatCode="0.0"/>
  </numFmts>
  <fonts count="40" x14ac:knownFonts="1">
    <font>
      <sz val="12"/>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sz val="11"/>
      <color rgb="FF000000"/>
      <name val="Calibri"/>
      <family val="2"/>
      <scheme val="minor"/>
    </font>
    <font>
      <b/>
      <sz val="13"/>
      <color theme="1"/>
      <name val="Calibri"/>
      <family val="2"/>
      <scheme val="minor"/>
    </font>
    <font>
      <b/>
      <sz val="14"/>
      <color rgb="FFC00000"/>
      <name val="Calibri"/>
      <family val="2"/>
      <scheme val="minor"/>
    </font>
    <font>
      <b/>
      <sz val="11.5"/>
      <color theme="1"/>
      <name val="Calibri"/>
      <family val="2"/>
      <scheme val="minor"/>
    </font>
    <font>
      <sz val="11.5"/>
      <name val="Calibri"/>
      <family val="2"/>
      <scheme val="minor"/>
    </font>
    <font>
      <sz val="11.5"/>
      <color theme="1"/>
      <name val="Calibri"/>
      <family val="2"/>
      <scheme val="minor"/>
    </font>
    <font>
      <sz val="11.5"/>
      <color rgb="FF7030A0"/>
      <name val="Calibri"/>
      <family val="2"/>
      <scheme val="minor"/>
    </font>
    <font>
      <b/>
      <sz val="14"/>
      <color theme="1"/>
      <name val="Calibri"/>
      <family val="2"/>
      <scheme val="minor"/>
    </font>
    <font>
      <b/>
      <sz val="16"/>
      <color theme="1"/>
      <name val="Calibri"/>
      <family val="2"/>
      <scheme val="minor"/>
    </font>
    <font>
      <sz val="10"/>
      <name val="Arial"/>
      <family val="2"/>
    </font>
    <font>
      <sz val="10"/>
      <color theme="1"/>
      <name val="Arial"/>
      <family val="2"/>
    </font>
    <font>
      <sz val="10"/>
      <color rgb="FFFFC000"/>
      <name val="Arial"/>
      <family val="2"/>
    </font>
    <font>
      <b/>
      <sz val="10"/>
      <color theme="1"/>
      <name val="Arial"/>
      <family val="2"/>
    </font>
    <font>
      <b/>
      <sz val="10"/>
      <color rgb="FFFFFF00"/>
      <name val="Arial"/>
      <family val="2"/>
    </font>
    <font>
      <sz val="11"/>
      <name val="Calibri"/>
      <family val="2"/>
      <scheme val="minor"/>
    </font>
    <font>
      <sz val="16"/>
      <color rgb="FF0070C0"/>
      <name val="Calibri"/>
      <family val="2"/>
      <scheme val="minor"/>
    </font>
    <font>
      <sz val="14"/>
      <color theme="1"/>
      <name val="Calibri"/>
      <family val="2"/>
      <scheme val="minor"/>
    </font>
    <font>
      <b/>
      <u/>
      <sz val="12"/>
      <color theme="0"/>
      <name val="Arial"/>
      <family val="2"/>
    </font>
    <font>
      <b/>
      <sz val="11"/>
      <color theme="1"/>
      <name val="Calibri"/>
      <family val="2"/>
      <scheme val="minor"/>
    </font>
    <font>
      <sz val="12"/>
      <name val="Calibri"/>
      <family val="2"/>
      <scheme val="minor"/>
    </font>
  </fonts>
  <fills count="5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4"/>
        <bgColor indexed="64"/>
      </patternFill>
    </fill>
    <fill>
      <patternFill patternType="solid">
        <fgColor rgb="FFEBA7A7"/>
        <bgColor indexed="64"/>
      </patternFill>
    </fill>
    <fill>
      <patternFill patternType="solid">
        <fgColor rgb="FFFF0000"/>
        <bgColor indexed="64"/>
      </patternFill>
    </fill>
    <fill>
      <patternFill patternType="solid">
        <fgColor rgb="FF7030A0"/>
        <bgColor indexed="64"/>
      </patternFill>
    </fill>
    <fill>
      <patternFill patternType="solid">
        <fgColor rgb="FFF3D7FB"/>
        <bgColor indexed="64"/>
      </patternFill>
    </fill>
    <fill>
      <patternFill patternType="solid">
        <fgColor theme="7" tint="0.59999389629810485"/>
        <bgColor indexed="64"/>
      </patternFill>
    </fill>
    <fill>
      <patternFill patternType="solid">
        <fgColor rgb="FFECA7A7"/>
        <bgColor indexed="64"/>
      </patternFill>
    </fill>
    <fill>
      <patternFill patternType="solid">
        <fgColor rgb="FFF0CDFF"/>
        <bgColor indexed="64"/>
      </patternFill>
    </fill>
    <fill>
      <patternFill patternType="solid">
        <fgColor theme="8" tint="0.39997558519241921"/>
        <bgColor indexed="64"/>
      </patternFill>
    </fill>
    <fill>
      <patternFill patternType="solid">
        <fgColor rgb="FF002060"/>
        <bgColor indexed="64"/>
      </patternFill>
    </fill>
    <fill>
      <patternFill patternType="solid">
        <fgColor rgb="FFFFFF00"/>
        <bgColor indexed="64"/>
      </patternFill>
    </fill>
    <fill>
      <patternFill patternType="solid">
        <fgColor rgb="FF00B050"/>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2"/>
        <bgColor indexed="64"/>
      </patternFill>
    </fill>
    <fill>
      <patternFill patternType="solid">
        <fgColor theme="6" tint="0.79998168889431442"/>
        <bgColor indexed="64"/>
      </patternFill>
    </fill>
    <fill>
      <patternFill patternType="solid">
        <fgColor theme="9" tint="0.39997558519241921"/>
        <bgColor indexed="64"/>
      </patternFill>
    </fill>
  </fills>
  <borders count="10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1"/>
      </left>
      <right style="thin">
        <color theme="1"/>
      </right>
      <top style="thin">
        <color theme="1"/>
      </top>
      <bottom style="thin">
        <color theme="1"/>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top style="thin">
        <color theme="0"/>
      </top>
      <bottom style="thin">
        <color theme="0"/>
      </bottom>
      <diagonal/>
    </border>
    <border>
      <left style="thin">
        <color theme="1"/>
      </left>
      <right style="thin">
        <color theme="0"/>
      </right>
      <top style="thin">
        <color theme="1"/>
      </top>
      <bottom style="thin">
        <color theme="0"/>
      </bottom>
      <diagonal/>
    </border>
    <border>
      <left style="thin">
        <color theme="0"/>
      </left>
      <right style="thin">
        <color theme="0"/>
      </right>
      <top style="thin">
        <color theme="1"/>
      </top>
      <bottom style="thin">
        <color theme="0"/>
      </bottom>
      <diagonal/>
    </border>
    <border>
      <left style="thin">
        <color theme="0"/>
      </left>
      <right style="thin">
        <color theme="1"/>
      </right>
      <top style="thin">
        <color theme="1"/>
      </top>
      <bottom style="thin">
        <color theme="0"/>
      </bottom>
      <diagonal/>
    </border>
    <border>
      <left style="thin">
        <color theme="1"/>
      </left>
      <right style="thin">
        <color theme="0"/>
      </right>
      <top style="thin">
        <color theme="0"/>
      </top>
      <bottom style="thin">
        <color theme="0"/>
      </bottom>
      <diagonal/>
    </border>
    <border>
      <left style="thin">
        <color theme="0"/>
      </left>
      <right style="thin">
        <color theme="1"/>
      </right>
      <top style="thin">
        <color theme="0"/>
      </top>
      <bottom style="thin">
        <color theme="0"/>
      </bottom>
      <diagonal/>
    </border>
    <border>
      <left style="thin">
        <color theme="0"/>
      </left>
      <right style="thin">
        <color theme="0"/>
      </right>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0"/>
      </top>
      <bottom style="thin">
        <color theme="0"/>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theme="1"/>
      </right>
      <top style="thin">
        <color theme="0"/>
      </top>
      <bottom style="thin">
        <color theme="0"/>
      </bottom>
      <diagonal/>
    </border>
    <border>
      <left style="thin">
        <color indexed="64"/>
      </left>
      <right style="thin">
        <color indexed="64"/>
      </right>
      <top/>
      <bottom style="thin">
        <color indexed="64"/>
      </bottom>
      <diagonal/>
    </border>
    <border>
      <left/>
      <right style="thin">
        <color theme="1"/>
      </right>
      <top/>
      <bottom style="thin">
        <color theme="1"/>
      </bottom>
      <diagonal/>
    </border>
    <border>
      <left style="thin">
        <color theme="0"/>
      </left>
      <right style="thin">
        <color theme="0"/>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theme="0"/>
      </left>
      <right/>
      <top style="thin">
        <color indexed="64"/>
      </top>
      <bottom style="thin">
        <color indexed="64"/>
      </bottom>
      <diagonal/>
    </border>
    <border>
      <left style="thin">
        <color theme="0"/>
      </left>
      <right/>
      <top/>
      <bottom style="thin">
        <color indexed="64"/>
      </bottom>
      <diagonal/>
    </border>
    <border>
      <left style="thin">
        <color theme="0"/>
      </left>
      <right style="thin">
        <color theme="0"/>
      </right>
      <top/>
      <bottom style="thin">
        <color indexed="64"/>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theme="0"/>
      </right>
      <top style="thin">
        <color indexed="64"/>
      </top>
      <bottom style="thin">
        <color indexed="64"/>
      </bottom>
      <diagonal/>
    </border>
    <border>
      <left style="thin">
        <color theme="0"/>
      </left>
      <right style="medium">
        <color indexed="64"/>
      </right>
      <top style="thin">
        <color indexed="64"/>
      </top>
      <bottom style="thin">
        <color indexed="64"/>
      </bottom>
      <diagonal/>
    </border>
    <border>
      <left style="medium">
        <color indexed="64"/>
      </left>
      <right style="thin">
        <color theme="0"/>
      </right>
      <top/>
      <bottom style="thin">
        <color indexed="64"/>
      </bottom>
      <diagonal/>
    </border>
    <border>
      <left style="thin">
        <color theme="0"/>
      </left>
      <right style="medium">
        <color indexed="64"/>
      </right>
      <top/>
      <bottom style="thin">
        <color indexed="64"/>
      </bottom>
      <diagonal/>
    </border>
    <border>
      <left style="medium">
        <color indexed="64"/>
      </left>
      <right/>
      <top style="thin">
        <color indexed="64"/>
      </top>
      <bottom style="thin">
        <color indexed="64"/>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style="thin">
        <color theme="1"/>
      </left>
      <right style="thin">
        <color theme="1"/>
      </right>
      <top style="thin">
        <color theme="1"/>
      </top>
      <bottom/>
      <diagonal/>
    </border>
    <border>
      <left/>
      <right style="thin">
        <color indexed="64"/>
      </right>
      <top style="thin">
        <color indexed="64"/>
      </top>
      <bottom/>
      <diagonal/>
    </border>
    <border>
      <left/>
      <right style="thin">
        <color indexed="64"/>
      </right>
      <top/>
      <bottom style="thin">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style="thin">
        <color theme="0" tint="-0.14999847407452621"/>
      </top>
      <bottom/>
      <diagonal/>
    </border>
    <border>
      <left style="medium">
        <color rgb="FFFF0000"/>
      </left>
      <right style="medium">
        <color rgb="FFFF0000"/>
      </right>
      <top style="medium">
        <color indexed="64"/>
      </top>
      <bottom/>
      <diagonal/>
    </border>
    <border>
      <left style="medium">
        <color rgb="FFFF0000"/>
      </left>
      <right style="medium">
        <color rgb="FFFF0000"/>
      </right>
      <top/>
      <bottom style="medium">
        <color rgb="FFFF0000"/>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theme="0" tint="-0.14999847407452621"/>
      </right>
      <top/>
      <bottom style="thin">
        <color theme="0" tint="-0.14999847407452621"/>
      </bottom>
      <diagonal/>
    </border>
    <border>
      <left style="thin">
        <color theme="0" tint="-0.14999847407452621"/>
      </left>
      <right style="thin">
        <color indexed="64"/>
      </right>
      <top/>
      <bottom style="thin">
        <color theme="0" tint="-0.14999847407452621"/>
      </bottom>
      <diagonal/>
    </border>
    <border>
      <left style="thin">
        <color theme="0" tint="-0.14999847407452621"/>
      </left>
      <right style="medium">
        <color indexed="64"/>
      </right>
      <top/>
      <bottom style="thin">
        <color theme="0" tint="-0.14999847407452621"/>
      </bottom>
      <diagonal/>
    </border>
    <border>
      <left style="medium">
        <color indexed="64"/>
      </left>
      <right style="medium">
        <color indexed="64"/>
      </right>
      <top/>
      <bottom/>
      <diagonal/>
    </border>
    <border>
      <left style="thin">
        <color indexed="64"/>
      </left>
      <right/>
      <top style="thin">
        <color theme="0" tint="-0.14999847407452621"/>
      </top>
      <bottom style="thin">
        <color theme="0" tint="-0.14999847407452621"/>
      </bottom>
      <diagonal/>
    </border>
    <border>
      <left style="thin">
        <color theme="0" tint="-0.14999847407452621"/>
      </left>
      <right style="thin">
        <color indexed="64"/>
      </right>
      <top style="thin">
        <color theme="0" tint="-0.14999847407452621"/>
      </top>
      <bottom style="thin">
        <color theme="0" tint="-0.14999847407452621"/>
      </bottom>
      <diagonal/>
    </border>
    <border>
      <left style="thin">
        <color indexed="64"/>
      </left>
      <right style="thin">
        <color theme="0" tint="-0.14999847407452621"/>
      </right>
      <top style="thin">
        <color theme="0" tint="-0.14999847407452621"/>
      </top>
      <bottom style="thin">
        <color theme="0" tint="-0.14999847407452621"/>
      </bottom>
      <diagonal/>
    </border>
    <border>
      <left style="thin">
        <color theme="0" tint="-0.14999847407452621"/>
      </left>
      <right style="medium">
        <color indexed="64"/>
      </right>
      <top style="thin">
        <color theme="0" tint="-0.14999847407452621"/>
      </top>
      <bottom style="thin">
        <color theme="0" tint="-0.1499984740745262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style="thin">
        <color theme="0"/>
      </right>
      <top style="thin">
        <color theme="0"/>
      </top>
      <bottom style="thin">
        <color indexed="64"/>
      </bottom>
      <diagonal/>
    </border>
    <border>
      <left style="thin">
        <color theme="0"/>
      </left>
      <right style="thin">
        <color theme="1"/>
      </right>
      <top style="thin">
        <color theme="0"/>
      </top>
      <bottom style="thin">
        <color indexed="64"/>
      </bottom>
      <diagonal/>
    </border>
    <border>
      <left style="thin">
        <color theme="1"/>
      </left>
      <right style="thin">
        <color theme="0"/>
      </right>
      <top style="thin">
        <color theme="0"/>
      </top>
      <bottom style="thin">
        <color indexed="64"/>
      </bottom>
      <diagonal/>
    </border>
    <border>
      <left style="thin">
        <color indexed="64"/>
      </left>
      <right/>
      <top/>
      <bottom/>
      <diagonal/>
    </border>
    <border>
      <left style="thin">
        <color theme="1"/>
      </left>
      <right/>
      <top style="thin">
        <color indexed="64"/>
      </top>
      <bottom/>
      <diagonal/>
    </border>
    <border>
      <left/>
      <right/>
      <top style="thin">
        <color indexed="64"/>
      </top>
      <bottom/>
      <diagonal/>
    </border>
    <border>
      <left style="thin">
        <color theme="0"/>
      </left>
      <right style="thin">
        <color theme="1"/>
      </right>
      <top style="thin">
        <color theme="0"/>
      </top>
      <bottom/>
      <diagonal/>
    </border>
  </borders>
  <cellStyleXfs count="44">
    <xf numFmtId="0" fontId="0"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6" fillId="0" borderId="0" applyNumberFormat="0" applyFill="0" applyBorder="0" applyAlignment="0" applyProtection="0"/>
    <xf numFmtId="0" fontId="3" fillId="8" borderId="8" applyNumberFormat="0" applyFon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9"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9"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9"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9"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9"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43" fontId="3" fillId="0" borderId="0" applyFont="0" applyFill="0" applyBorder="0" applyAlignment="0" applyProtection="0"/>
    <xf numFmtId="9" fontId="3" fillId="0" borderId="0" applyFont="0" applyFill="0" applyBorder="0" applyAlignment="0" applyProtection="0"/>
  </cellStyleXfs>
  <cellXfs count="380">
    <xf numFmtId="0" fontId="0" fillId="0" borderId="0" xfId="0"/>
    <xf numFmtId="0" fontId="0" fillId="0" borderId="0" xfId="0" applyAlignment="1">
      <alignment horizontal="center"/>
    </xf>
    <xf numFmtId="0" fontId="0" fillId="33" borderId="0" xfId="0" applyFill="1" applyAlignment="1">
      <alignment horizontal="center"/>
    </xf>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18" fillId="0" borderId="16" xfId="0" applyFont="1" applyBorder="1"/>
    <xf numFmtId="0" fontId="0" fillId="0" borderId="22" xfId="0" applyBorder="1"/>
    <xf numFmtId="0" fontId="0" fillId="0" borderId="17" xfId="0" applyBorder="1"/>
    <xf numFmtId="0" fontId="0" fillId="0" borderId="18" xfId="0" applyBorder="1"/>
    <xf numFmtId="0" fontId="0" fillId="0" borderId="19" xfId="0" applyBorder="1"/>
    <xf numFmtId="0" fontId="0" fillId="0" borderId="26" xfId="0" applyBorder="1"/>
    <xf numFmtId="0" fontId="0" fillId="0" borderId="21" xfId="0" applyBorder="1"/>
    <xf numFmtId="0" fontId="0" fillId="0" borderId="20" xfId="0" applyBorder="1"/>
    <xf numFmtId="0" fontId="0" fillId="0" borderId="0" xfId="0" applyAlignment="1">
      <alignment wrapText="1"/>
    </xf>
    <xf numFmtId="0" fontId="0" fillId="0" borderId="28" xfId="0" applyBorder="1"/>
    <xf numFmtId="0" fontId="20" fillId="0" borderId="28" xfId="0" applyFont="1" applyBorder="1" applyAlignment="1">
      <alignment wrapText="1"/>
    </xf>
    <xf numFmtId="0" fontId="0" fillId="0" borderId="28" xfId="0" applyBorder="1" applyAlignment="1">
      <alignment wrapText="1"/>
    </xf>
    <xf numFmtId="0" fontId="0" fillId="0" borderId="43" xfId="0" applyBorder="1" applyAlignment="1">
      <alignment wrapText="1"/>
    </xf>
    <xf numFmtId="0" fontId="0" fillId="0" borderId="28" xfId="0" applyBorder="1" applyAlignment="1">
      <alignment horizontal="center"/>
    </xf>
    <xf numFmtId="0" fontId="0" fillId="0" borderId="28" xfId="0" applyBorder="1" applyAlignment="1">
      <alignment horizontal="center" wrapText="1"/>
    </xf>
    <xf numFmtId="9" fontId="0" fillId="0" borderId="28" xfId="0" applyNumberFormat="1" applyBorder="1" applyAlignment="1">
      <alignment horizontal="center"/>
    </xf>
    <xf numFmtId="9" fontId="0" fillId="0" borderId="28" xfId="0" applyNumberFormat="1" applyBorder="1" applyAlignment="1">
      <alignment horizontal="center" wrapText="1"/>
    </xf>
    <xf numFmtId="0" fontId="0" fillId="44" borderId="0" xfId="0" applyFill="1" applyAlignment="1">
      <alignment horizontal="center"/>
    </xf>
    <xf numFmtId="0" fontId="0" fillId="44" borderId="0" xfId="0" applyFill="1"/>
    <xf numFmtId="0" fontId="18" fillId="0" borderId="0" xfId="0" applyFont="1" applyProtection="1">
      <protection locked="0"/>
    </xf>
    <xf numFmtId="0" fontId="18" fillId="0" borderId="0" xfId="0" applyFont="1" applyAlignment="1" applyProtection="1">
      <alignment horizontal="center"/>
      <protection locked="0"/>
    </xf>
    <xf numFmtId="0" fontId="0" fillId="0" borderId="0" xfId="0" applyProtection="1">
      <protection locked="0"/>
    </xf>
    <xf numFmtId="0" fontId="0" fillId="0" borderId="53" xfId="0" applyBorder="1"/>
    <xf numFmtId="0" fontId="0" fillId="0" borderId="28" xfId="0" applyBorder="1" applyAlignment="1">
      <alignment vertical="center" wrapText="1"/>
    </xf>
    <xf numFmtId="0" fontId="18" fillId="0" borderId="0" xfId="0" applyFont="1" applyAlignment="1" applyProtection="1">
      <alignment vertical="center"/>
      <protection locked="0"/>
    </xf>
    <xf numFmtId="0" fontId="23" fillId="0" borderId="40" xfId="0" applyFont="1" applyBorder="1" applyAlignment="1" applyProtection="1">
      <alignment horizontal="center" vertical="center"/>
      <protection locked="0"/>
    </xf>
    <xf numFmtId="0" fontId="23" fillId="0" borderId="41" xfId="0" applyFont="1" applyBorder="1" applyAlignment="1" applyProtection="1">
      <alignment horizontal="center" vertical="center"/>
      <protection locked="0"/>
    </xf>
    <xf numFmtId="0" fontId="23" fillId="0" borderId="42" xfId="0" applyFont="1" applyBorder="1" applyAlignment="1" applyProtection="1">
      <alignment horizontal="center" vertical="center"/>
      <protection locked="0"/>
    </xf>
    <xf numFmtId="0" fontId="23" fillId="0" borderId="43" xfId="0" applyFont="1" applyBorder="1" applyAlignment="1" applyProtection="1">
      <alignment horizontal="center" vertical="center"/>
      <protection locked="0"/>
    </xf>
    <xf numFmtId="0" fontId="23" fillId="0" borderId="0" xfId="0" applyFont="1" applyAlignment="1" applyProtection="1">
      <alignment horizontal="center" vertical="center"/>
      <protection locked="0"/>
    </xf>
    <xf numFmtId="0" fontId="0" fillId="0" borderId="0" xfId="0" applyAlignment="1" applyProtection="1">
      <alignment vertical="center"/>
      <protection locked="0"/>
    </xf>
    <xf numFmtId="0" fontId="24" fillId="0" borderId="47" xfId="0" applyFont="1" applyBorder="1" applyAlignment="1">
      <alignment horizontal="center" wrapText="1"/>
    </xf>
    <xf numFmtId="0" fontId="24" fillId="0" borderId="48" xfId="0" applyFont="1" applyBorder="1" applyAlignment="1">
      <alignment horizontal="center" wrapText="1"/>
    </xf>
    <xf numFmtId="0" fontId="25" fillId="0" borderId="49" xfId="0" applyFont="1" applyBorder="1" applyAlignment="1">
      <alignment horizontal="center" wrapText="1"/>
    </xf>
    <xf numFmtId="0" fontId="25" fillId="0" borderId="48" xfId="0" applyFont="1" applyBorder="1" applyAlignment="1">
      <alignment horizontal="center" wrapText="1"/>
    </xf>
    <xf numFmtId="0" fontId="24" fillId="0" borderId="52" xfId="0" applyFont="1" applyBorder="1" applyAlignment="1">
      <alignment horizontal="left" wrapText="1"/>
    </xf>
    <xf numFmtId="0" fontId="24" fillId="37" borderId="27" xfId="0" applyFont="1" applyFill="1" applyBorder="1" applyAlignment="1">
      <alignment horizontal="center" wrapText="1"/>
    </xf>
    <xf numFmtId="0" fontId="24" fillId="37" borderId="28" xfId="0" applyFont="1" applyFill="1" applyBorder="1" applyAlignment="1">
      <alignment horizontal="center" wrapText="1"/>
    </xf>
    <xf numFmtId="0" fontId="25" fillId="37" borderId="38" xfId="0" applyFont="1" applyFill="1" applyBorder="1" applyAlignment="1">
      <alignment horizontal="center" wrapText="1"/>
    </xf>
    <xf numFmtId="0" fontId="25" fillId="0" borderId="28" xfId="0" applyFont="1" applyBorder="1" applyAlignment="1">
      <alignment horizontal="center" wrapText="1"/>
    </xf>
    <xf numFmtId="0" fontId="24" fillId="37" borderId="35" xfId="0" applyFont="1" applyFill="1" applyBorder="1" applyAlignment="1">
      <alignment horizontal="left" wrapText="1"/>
    </xf>
    <xf numFmtId="0" fontId="24" fillId="38" borderId="27" xfId="0" applyFont="1" applyFill="1" applyBorder="1" applyAlignment="1">
      <alignment horizontal="center" wrapText="1"/>
    </xf>
    <xf numFmtId="0" fontId="25" fillId="39" borderId="28" xfId="0" applyFont="1" applyFill="1" applyBorder="1" applyAlignment="1">
      <alignment horizontal="center" wrapText="1"/>
    </xf>
    <xf numFmtId="0" fontId="25" fillId="39" borderId="38" xfId="0" applyFont="1" applyFill="1" applyBorder="1" applyAlignment="1">
      <alignment horizontal="center" wrapText="1"/>
    </xf>
    <xf numFmtId="0" fontId="24" fillId="38" borderId="35" xfId="0" applyFont="1" applyFill="1" applyBorder="1" applyAlignment="1">
      <alignment horizontal="left" wrapText="1"/>
    </xf>
    <xf numFmtId="0" fontId="24" fillId="38" borderId="28" xfId="0" applyFont="1" applyFill="1" applyBorder="1" applyAlignment="1">
      <alignment horizontal="center" wrapText="1"/>
    </xf>
    <xf numFmtId="0" fontId="24" fillId="0" borderId="27" xfId="0" applyFont="1" applyBorder="1" applyAlignment="1">
      <alignment horizontal="center" wrapText="1"/>
    </xf>
    <xf numFmtId="0" fontId="24" fillId="0" borderId="28" xfId="0" applyFont="1" applyBorder="1" applyAlignment="1">
      <alignment horizontal="center" wrapText="1"/>
    </xf>
    <xf numFmtId="0" fontId="25" fillId="0" borderId="38" xfId="0" applyFont="1" applyBorder="1" applyAlignment="1">
      <alignment horizontal="center" wrapText="1"/>
    </xf>
    <xf numFmtId="0" fontId="24" fillId="0" borderId="35" xfId="0" applyFont="1" applyBorder="1" applyAlignment="1">
      <alignment horizontal="left" wrapText="1"/>
    </xf>
    <xf numFmtId="0" fontId="24" fillId="40" borderId="27" xfId="0" applyFont="1" applyFill="1" applyBorder="1" applyAlignment="1">
      <alignment horizontal="center" wrapText="1"/>
    </xf>
    <xf numFmtId="0" fontId="24" fillId="40" borderId="28" xfId="0" applyFont="1" applyFill="1" applyBorder="1" applyAlignment="1">
      <alignment horizontal="center" wrapText="1"/>
    </xf>
    <xf numFmtId="0" fontId="25" fillId="40" borderId="28" xfId="0" applyFont="1" applyFill="1" applyBorder="1" applyAlignment="1">
      <alignment horizontal="center" wrapText="1"/>
    </xf>
    <xf numFmtId="0" fontId="25" fillId="41" borderId="38" xfId="0" applyFont="1" applyFill="1" applyBorder="1" applyAlignment="1">
      <alignment horizontal="center" wrapText="1"/>
    </xf>
    <xf numFmtId="0" fontId="24" fillId="40" borderId="35" xfId="0" applyFont="1" applyFill="1" applyBorder="1" applyAlignment="1">
      <alignment horizontal="left" wrapText="1"/>
    </xf>
    <xf numFmtId="0" fontId="25" fillId="38" borderId="35" xfId="0" applyFont="1" applyFill="1" applyBorder="1" applyAlignment="1">
      <alignment wrapText="1"/>
    </xf>
    <xf numFmtId="0" fontId="25" fillId="0" borderId="35" xfId="0" applyFont="1" applyBorder="1" applyAlignment="1">
      <alignment wrapText="1"/>
    </xf>
    <xf numFmtId="0" fontId="25" fillId="37" borderId="35" xfId="0" applyFont="1" applyFill="1" applyBorder="1" applyAlignment="1">
      <alignment wrapText="1"/>
    </xf>
    <xf numFmtId="0" fontId="24" fillId="40" borderId="35" xfId="0" applyFont="1" applyFill="1" applyBorder="1" applyAlignment="1">
      <alignment wrapText="1"/>
    </xf>
    <xf numFmtId="0" fontId="24" fillId="35" borderId="27" xfId="0" applyFont="1" applyFill="1" applyBorder="1" applyAlignment="1">
      <alignment horizontal="center" wrapText="1"/>
    </xf>
    <xf numFmtId="0" fontId="25" fillId="35" borderId="35" xfId="0" applyFont="1" applyFill="1" applyBorder="1" applyAlignment="1">
      <alignment wrapText="1"/>
    </xf>
    <xf numFmtId="0" fontId="24" fillId="45" borderId="27" xfId="0" applyFont="1" applyFill="1" applyBorder="1" applyAlignment="1">
      <alignment horizontal="center" wrapText="1"/>
    </xf>
    <xf numFmtId="0" fontId="24" fillId="45" borderId="28" xfId="0" applyFont="1" applyFill="1" applyBorder="1" applyAlignment="1">
      <alignment horizontal="center" wrapText="1"/>
    </xf>
    <xf numFmtId="0" fontId="25" fillId="45" borderId="38" xfId="0" applyFont="1" applyFill="1" applyBorder="1" applyAlignment="1">
      <alignment horizontal="center" wrapText="1"/>
    </xf>
    <xf numFmtId="0" fontId="25" fillId="45" borderId="35" xfId="0" applyFont="1" applyFill="1" applyBorder="1" applyAlignment="1">
      <alignment wrapText="1"/>
    </xf>
    <xf numFmtId="0" fontId="24" fillId="41" borderId="38" xfId="0" applyFont="1" applyFill="1" applyBorder="1" applyAlignment="1">
      <alignment horizontal="center" wrapText="1"/>
    </xf>
    <xf numFmtId="0" fontId="25" fillId="40" borderId="35" xfId="0" applyFont="1" applyFill="1" applyBorder="1" applyAlignment="1">
      <alignment wrapText="1"/>
    </xf>
    <xf numFmtId="0" fontId="25" fillId="41" borderId="28" xfId="0" applyFont="1" applyFill="1" applyBorder="1" applyAlignment="1">
      <alignment horizontal="center" wrapText="1"/>
    </xf>
    <xf numFmtId="9" fontId="24" fillId="0" borderId="27" xfId="0" applyNumberFormat="1" applyFont="1" applyBorder="1" applyAlignment="1">
      <alignment horizontal="center" wrapText="1"/>
    </xf>
    <xf numFmtId="9" fontId="24" fillId="0" borderId="28" xfId="0" applyNumberFormat="1" applyFont="1" applyBorder="1" applyAlignment="1">
      <alignment horizontal="center" wrapText="1"/>
    </xf>
    <xf numFmtId="0" fontId="25" fillId="38" borderId="36" xfId="0" applyFont="1" applyFill="1" applyBorder="1" applyAlignment="1">
      <alignment wrapText="1"/>
    </xf>
    <xf numFmtId="0" fontId="25" fillId="43" borderId="27" xfId="0" applyFont="1" applyFill="1" applyBorder="1" applyAlignment="1">
      <alignment horizontal="center" wrapText="1"/>
    </xf>
    <xf numFmtId="0" fontId="25" fillId="42" borderId="27" xfId="0" applyFont="1" applyFill="1" applyBorder="1" applyAlignment="1">
      <alignment horizontal="center" wrapText="1"/>
    </xf>
    <xf numFmtId="0" fontId="25" fillId="43" borderId="28" xfId="0" applyFont="1" applyFill="1" applyBorder="1" applyAlignment="1">
      <alignment horizontal="center" wrapText="1"/>
    </xf>
    <xf numFmtId="0" fontId="24" fillId="43" borderId="28" xfId="0" applyFont="1" applyFill="1" applyBorder="1" applyAlignment="1">
      <alignment horizontal="center" wrapText="1"/>
    </xf>
    <xf numFmtId="0" fontId="25" fillId="43" borderId="38" xfId="0" applyFont="1" applyFill="1" applyBorder="1" applyAlignment="1">
      <alignment horizontal="center" wrapText="1"/>
    </xf>
    <xf numFmtId="0" fontId="0" fillId="43" borderId="35" xfId="0" applyFill="1" applyBorder="1" applyAlignment="1">
      <alignment wrapText="1"/>
    </xf>
    <xf numFmtId="0" fontId="25" fillId="43" borderId="35" xfId="0" applyFont="1" applyFill="1" applyBorder="1" applyAlignment="1">
      <alignment wrapText="1"/>
    </xf>
    <xf numFmtId="0" fontId="25" fillId="37" borderId="27" xfId="0" applyFont="1" applyFill="1" applyBorder="1" applyAlignment="1">
      <alignment horizontal="center" wrapText="1"/>
    </xf>
    <xf numFmtId="0" fontId="25" fillId="37" borderId="28" xfId="0" applyFont="1" applyFill="1" applyBorder="1" applyAlignment="1">
      <alignment horizontal="center" wrapText="1"/>
    </xf>
    <xf numFmtId="0" fontId="25" fillId="38" borderId="27" xfId="0" applyFont="1" applyFill="1" applyBorder="1" applyAlignment="1">
      <alignment horizontal="center" wrapText="1"/>
    </xf>
    <xf numFmtId="0" fontId="25" fillId="38" borderId="28" xfId="0" applyFont="1" applyFill="1" applyBorder="1" applyAlignment="1">
      <alignment horizontal="center" wrapText="1"/>
    </xf>
    <xf numFmtId="0" fontId="25" fillId="38" borderId="38" xfId="0" applyFont="1" applyFill="1" applyBorder="1" applyAlignment="1">
      <alignment horizontal="center" wrapText="1"/>
    </xf>
    <xf numFmtId="0" fontId="24" fillId="43" borderId="27" xfId="0" applyFont="1" applyFill="1" applyBorder="1" applyAlignment="1">
      <alignment horizontal="center" wrapText="1"/>
    </xf>
    <xf numFmtId="0" fontId="25" fillId="42" borderId="28" xfId="0" applyFont="1" applyFill="1" applyBorder="1" applyAlignment="1">
      <alignment horizontal="center" wrapText="1"/>
    </xf>
    <xf numFmtId="0" fontId="26" fillId="42" borderId="27" xfId="0" applyFont="1" applyFill="1" applyBorder="1" applyAlignment="1">
      <alignment horizontal="center" wrapText="1"/>
    </xf>
    <xf numFmtId="0" fontId="26" fillId="42" borderId="28" xfId="0" applyFont="1" applyFill="1" applyBorder="1" applyAlignment="1">
      <alignment horizontal="center" wrapText="1"/>
    </xf>
    <xf numFmtId="0" fontId="25" fillId="43" borderId="37" xfId="0" applyFont="1" applyFill="1" applyBorder="1" applyAlignment="1">
      <alignment horizontal="center" wrapText="1"/>
    </xf>
    <xf numFmtId="0" fontId="25" fillId="42" borderId="31" xfId="0" applyFont="1" applyFill="1" applyBorder="1" applyAlignment="1">
      <alignment horizontal="center" wrapText="1"/>
    </xf>
    <xf numFmtId="0" fontId="25" fillId="42" borderId="32" xfId="0" applyFont="1" applyFill="1" applyBorder="1" applyAlignment="1">
      <alignment horizontal="center" wrapText="1"/>
    </xf>
    <xf numFmtId="0" fontId="25" fillId="43" borderId="39" xfId="0" applyFont="1" applyFill="1" applyBorder="1" applyAlignment="1">
      <alignment horizontal="center" wrapText="1"/>
    </xf>
    <xf numFmtId="0" fontId="25" fillId="0" borderId="32" xfId="0" applyFont="1" applyBorder="1" applyAlignment="1">
      <alignment horizontal="center" wrapText="1"/>
    </xf>
    <xf numFmtId="0" fontId="25" fillId="43" borderId="37" xfId="0" applyFont="1" applyFill="1" applyBorder="1" applyAlignment="1">
      <alignment wrapText="1"/>
    </xf>
    <xf numFmtId="0" fontId="0" fillId="37" borderId="28" xfId="0" applyFill="1" applyBorder="1" applyAlignment="1" applyProtection="1">
      <alignment horizontal="center" vertical="center"/>
      <protection locked="0"/>
    </xf>
    <xf numFmtId="0" fontId="0" fillId="38" borderId="28" xfId="0" applyFill="1" applyBorder="1" applyAlignment="1" applyProtection="1">
      <alignment horizontal="center" vertical="center"/>
      <protection locked="0"/>
    </xf>
    <xf numFmtId="0" fontId="0" fillId="45" borderId="28" xfId="0" applyFill="1" applyBorder="1" applyAlignment="1" applyProtection="1">
      <alignment horizontal="center" vertical="center"/>
      <protection locked="0"/>
    </xf>
    <xf numFmtId="0" fontId="0" fillId="46" borderId="28" xfId="0" applyFill="1" applyBorder="1" applyAlignment="1" applyProtection="1">
      <alignment horizontal="center" vertical="center"/>
      <protection locked="0"/>
    </xf>
    <xf numFmtId="0" fontId="23" fillId="0" borderId="44" xfId="0" applyFont="1" applyBorder="1" applyAlignment="1" applyProtection="1">
      <alignment horizontal="center" vertical="center" wrapText="1"/>
      <protection locked="0"/>
    </xf>
    <xf numFmtId="0" fontId="23" fillId="0" borderId="45" xfId="0" applyFont="1" applyBorder="1" applyAlignment="1" applyProtection="1">
      <alignment horizontal="center" vertical="center" wrapText="1"/>
      <protection locked="0"/>
    </xf>
    <xf numFmtId="0" fontId="23" fillId="0" borderId="46" xfId="0" applyFont="1" applyBorder="1" applyAlignment="1" applyProtection="1">
      <alignment horizontal="center" vertical="center" wrapText="1"/>
      <protection locked="0"/>
    </xf>
    <xf numFmtId="0" fontId="24" fillId="0" borderId="50" xfId="0" applyFont="1" applyBorder="1" applyAlignment="1">
      <alignment horizontal="left" wrapText="1"/>
    </xf>
    <xf numFmtId="0" fontId="24" fillId="0" borderId="51" xfId="0" applyFont="1" applyBorder="1" applyAlignment="1">
      <alignment horizontal="left" wrapText="1"/>
    </xf>
    <xf numFmtId="0" fontId="24" fillId="37" borderId="30" xfId="0" applyFont="1" applyFill="1" applyBorder="1" applyAlignment="1">
      <alignment horizontal="left" wrapText="1"/>
    </xf>
    <xf numFmtId="0" fontId="24" fillId="37" borderId="29" xfId="0" applyFont="1" applyFill="1" applyBorder="1" applyAlignment="1">
      <alignment horizontal="left" wrapText="1"/>
    </xf>
    <xf numFmtId="0" fontId="24" fillId="38" borderId="30" xfId="0" applyFont="1" applyFill="1" applyBorder="1" applyAlignment="1">
      <alignment horizontal="left" wrapText="1"/>
    </xf>
    <xf numFmtId="0" fontId="24" fillId="38" borderId="29" xfId="0" applyFont="1" applyFill="1" applyBorder="1" applyAlignment="1">
      <alignment horizontal="left" wrapText="1"/>
    </xf>
    <xf numFmtId="0" fontId="24" fillId="0" borderId="30" xfId="0" applyFont="1" applyBorder="1" applyAlignment="1">
      <alignment horizontal="left" wrapText="1"/>
    </xf>
    <xf numFmtId="0" fontId="24" fillId="0" borderId="29" xfId="0" applyFont="1" applyBorder="1" applyAlignment="1">
      <alignment horizontal="left" wrapText="1"/>
    </xf>
    <xf numFmtId="0" fontId="24" fillId="40" borderId="30" xfId="0" applyFont="1" applyFill="1" applyBorder="1" applyAlignment="1">
      <alignment horizontal="left" wrapText="1"/>
    </xf>
    <xf numFmtId="0" fontId="24" fillId="40" borderId="29" xfId="0" applyFont="1" applyFill="1" applyBorder="1" applyAlignment="1">
      <alignment horizontal="left" wrapText="1"/>
    </xf>
    <xf numFmtId="0" fontId="24" fillId="0" borderId="29" xfId="0" applyFont="1" applyBorder="1" applyAlignment="1">
      <alignment wrapText="1"/>
    </xf>
    <xf numFmtId="0" fontId="24" fillId="35" borderId="30" xfId="0" applyFont="1" applyFill="1" applyBorder="1" applyAlignment="1">
      <alignment horizontal="left" wrapText="1"/>
    </xf>
    <xf numFmtId="0" fontId="24" fillId="35" borderId="29" xfId="0" applyFont="1" applyFill="1" applyBorder="1" applyAlignment="1">
      <alignment horizontal="left" wrapText="1"/>
    </xf>
    <xf numFmtId="0" fontId="24" fillId="45" borderId="30" xfId="0" applyFont="1" applyFill="1" applyBorder="1" applyAlignment="1">
      <alignment horizontal="left" wrapText="1"/>
    </xf>
    <xf numFmtId="0" fontId="24" fillId="45" borderId="29" xfId="0" applyFont="1" applyFill="1" applyBorder="1" applyAlignment="1">
      <alignment horizontal="left" wrapText="1"/>
    </xf>
    <xf numFmtId="0" fontId="24" fillId="0" borderId="30" xfId="0" applyFont="1" applyBorder="1" applyAlignment="1">
      <alignment wrapText="1"/>
    </xf>
    <xf numFmtId="0" fontId="24" fillId="43" borderId="30" xfId="0" applyFont="1" applyFill="1" applyBorder="1" applyAlignment="1">
      <alignment horizontal="left" wrapText="1"/>
    </xf>
    <xf numFmtId="0" fontId="24" fillId="43" borderId="29" xfId="0" applyFont="1" applyFill="1" applyBorder="1" applyAlignment="1">
      <alignment horizontal="left" wrapText="1"/>
    </xf>
    <xf numFmtId="0" fontId="25" fillId="37" borderId="29" xfId="0" applyFont="1" applyFill="1" applyBorder="1" applyAlignment="1">
      <alignment horizontal="left" wrapText="1"/>
    </xf>
    <xf numFmtId="0" fontId="25" fillId="38" borderId="29" xfId="0" applyFont="1" applyFill="1" applyBorder="1" applyAlignment="1">
      <alignment horizontal="left" wrapText="1"/>
    </xf>
    <xf numFmtId="0" fontId="24" fillId="43" borderId="34" xfId="0" applyFont="1" applyFill="1" applyBorder="1" applyAlignment="1">
      <alignment horizontal="left" wrapText="1"/>
    </xf>
    <xf numFmtId="0" fontId="24" fillId="43" borderId="33" xfId="0" applyFont="1" applyFill="1" applyBorder="1" applyAlignment="1">
      <alignment horizontal="left" wrapText="1"/>
    </xf>
    <xf numFmtId="0" fontId="29" fillId="0" borderId="28" xfId="0" applyFont="1" applyBorder="1" applyAlignment="1" applyProtection="1">
      <alignment horizontal="center"/>
      <protection locked="0"/>
    </xf>
    <xf numFmtId="164" fontId="29" fillId="0" borderId="28" xfId="0" applyNumberFormat="1" applyFont="1" applyBorder="1" applyAlignment="1" applyProtection="1">
      <alignment horizontal="center"/>
      <protection locked="0"/>
    </xf>
    <xf numFmtId="10" fontId="30" fillId="0" borderId="28" xfId="0" applyNumberFormat="1" applyFont="1" applyBorder="1" applyAlignment="1">
      <alignment horizontal="center" wrapText="1"/>
    </xf>
    <xf numFmtId="10" fontId="30" fillId="0" borderId="28" xfId="0" applyNumberFormat="1" applyFont="1" applyBorder="1" applyAlignment="1">
      <alignment horizontal="center"/>
    </xf>
    <xf numFmtId="2" fontId="30" fillId="0" borderId="28" xfId="0" applyNumberFormat="1" applyFont="1" applyBorder="1" applyAlignment="1">
      <alignment horizontal="center"/>
    </xf>
    <xf numFmtId="1" fontId="30" fillId="0" borderId="28" xfId="0" applyNumberFormat="1" applyFont="1" applyBorder="1" applyAlignment="1">
      <alignment horizontal="center"/>
    </xf>
    <xf numFmtId="2" fontId="31" fillId="48" borderId="28" xfId="0" applyNumberFormat="1" applyFont="1" applyFill="1" applyBorder="1" applyAlignment="1">
      <alignment horizontal="center"/>
    </xf>
    <xf numFmtId="165" fontId="0" fillId="0" borderId="0" xfId="43" applyNumberFormat="1" applyFont="1" applyAlignment="1"/>
    <xf numFmtId="10" fontId="29" fillId="0" borderId="28" xfId="0" applyNumberFormat="1" applyFont="1" applyBorder="1" applyAlignment="1">
      <alignment horizontal="center"/>
    </xf>
    <xf numFmtId="1" fontId="29" fillId="0" borderId="28" xfId="0" applyNumberFormat="1" applyFont="1" applyBorder="1" applyAlignment="1">
      <alignment horizontal="center"/>
    </xf>
    <xf numFmtId="0" fontId="29" fillId="49" borderId="28" xfId="0" applyFont="1" applyFill="1" applyBorder="1" applyAlignment="1" applyProtection="1">
      <alignment horizontal="center"/>
      <protection locked="0"/>
    </xf>
    <xf numFmtId="10" fontId="29" fillId="0" borderId="28" xfId="0" applyNumberFormat="1" applyFont="1" applyBorder="1" applyAlignment="1">
      <alignment horizontal="center" wrapText="1"/>
    </xf>
    <xf numFmtId="2" fontId="29" fillId="0" borderId="28" xfId="0" applyNumberFormat="1" applyFont="1" applyBorder="1" applyAlignment="1">
      <alignment horizontal="center"/>
    </xf>
    <xf numFmtId="0" fontId="29" fillId="0" borderId="54" xfId="0" applyFont="1" applyBorder="1" applyAlignment="1" applyProtection="1">
      <alignment horizontal="center"/>
      <protection locked="0"/>
    </xf>
    <xf numFmtId="164" fontId="29" fillId="0" borderId="54" xfId="0" applyNumberFormat="1" applyFont="1" applyBorder="1" applyAlignment="1" applyProtection="1">
      <alignment horizontal="center"/>
      <protection locked="0"/>
    </xf>
    <xf numFmtId="10" fontId="30" fillId="0" borderId="54" xfId="0" applyNumberFormat="1" applyFont="1" applyBorder="1" applyAlignment="1">
      <alignment horizontal="center"/>
    </xf>
    <xf numFmtId="1" fontId="29" fillId="0" borderId="54" xfId="0" applyNumberFormat="1" applyFont="1" applyBorder="1" applyAlignment="1">
      <alignment horizontal="center"/>
    </xf>
    <xf numFmtId="2" fontId="31" fillId="48" borderId="54" xfId="0" applyNumberFormat="1" applyFont="1" applyFill="1" applyBorder="1" applyAlignment="1">
      <alignment horizontal="center"/>
    </xf>
    <xf numFmtId="9" fontId="30" fillId="0" borderId="28" xfId="0" applyNumberFormat="1" applyFont="1" applyBorder="1" applyAlignment="1">
      <alignment horizontal="center"/>
    </xf>
    <xf numFmtId="10" fontId="30" fillId="0" borderId="54" xfId="0" applyNumberFormat="1" applyFont="1" applyBorder="1" applyAlignment="1">
      <alignment horizontal="center" wrapText="1"/>
    </xf>
    <xf numFmtId="2" fontId="30" fillId="0" borderId="54" xfId="0" applyNumberFormat="1" applyFont="1" applyBorder="1" applyAlignment="1">
      <alignment horizontal="center"/>
    </xf>
    <xf numFmtId="0" fontId="29" fillId="0" borderId="43" xfId="0" applyFont="1" applyBorder="1" applyAlignment="1" applyProtection="1">
      <alignment horizontal="center"/>
      <protection locked="0"/>
    </xf>
    <xf numFmtId="164" fontId="29" fillId="0" borderId="43" xfId="0" applyNumberFormat="1" applyFont="1" applyBorder="1" applyAlignment="1" applyProtection="1">
      <alignment horizontal="center"/>
      <protection locked="0"/>
    </xf>
    <xf numFmtId="10" fontId="30" fillId="0" borderId="43" xfId="0" applyNumberFormat="1" applyFont="1" applyBorder="1" applyAlignment="1">
      <alignment horizontal="center" wrapText="1"/>
    </xf>
    <xf numFmtId="10" fontId="30" fillId="0" borderId="43" xfId="0" applyNumberFormat="1" applyFont="1" applyBorder="1" applyAlignment="1">
      <alignment horizontal="center"/>
    </xf>
    <xf numFmtId="2" fontId="30" fillId="0" borderId="43" xfId="0" applyNumberFormat="1" applyFont="1" applyBorder="1" applyAlignment="1">
      <alignment horizontal="center"/>
    </xf>
    <xf numFmtId="1" fontId="30" fillId="0" borderId="43" xfId="0" applyNumberFormat="1" applyFont="1" applyBorder="1" applyAlignment="1">
      <alignment horizontal="center"/>
    </xf>
    <xf numFmtId="2" fontId="31" fillId="48" borderId="43" xfId="0" applyNumberFormat="1" applyFont="1" applyFill="1" applyBorder="1" applyAlignment="1">
      <alignment horizontal="center"/>
    </xf>
    <xf numFmtId="0" fontId="29" fillId="0" borderId="28" xfId="0" applyFont="1" applyBorder="1" applyAlignment="1">
      <alignment horizontal="center"/>
    </xf>
    <xf numFmtId="1" fontId="29" fillId="0" borderId="43" xfId="0" applyNumberFormat="1" applyFont="1" applyBorder="1" applyAlignment="1">
      <alignment horizontal="center"/>
    </xf>
    <xf numFmtId="1" fontId="30" fillId="0" borderId="54" xfId="0" applyNumberFormat="1" applyFont="1" applyBorder="1" applyAlignment="1">
      <alignment horizontal="center"/>
    </xf>
    <xf numFmtId="164" fontId="29" fillId="0" borderId="63" xfId="0" applyNumberFormat="1" applyFont="1" applyBorder="1" applyAlignment="1" applyProtection="1">
      <alignment horizontal="center"/>
      <protection locked="0"/>
    </xf>
    <xf numFmtId="10" fontId="30" fillId="0" borderId="63" xfId="0" applyNumberFormat="1" applyFont="1" applyBorder="1" applyAlignment="1">
      <alignment horizontal="center"/>
    </xf>
    <xf numFmtId="2" fontId="30" fillId="0" borderId="63" xfId="0" applyNumberFormat="1" applyFont="1" applyBorder="1" applyAlignment="1">
      <alignment horizontal="center"/>
    </xf>
    <xf numFmtId="1" fontId="30" fillId="0" borderId="63" xfId="0" applyNumberFormat="1" applyFont="1" applyBorder="1" applyAlignment="1">
      <alignment horizontal="center"/>
    </xf>
    <xf numFmtId="2" fontId="31" fillId="48" borderId="63" xfId="0" applyNumberFormat="1" applyFont="1" applyFill="1" applyBorder="1" applyAlignment="1">
      <alignment horizontal="center"/>
    </xf>
    <xf numFmtId="10" fontId="29" fillId="0" borderId="54" xfId="0" applyNumberFormat="1" applyFont="1" applyBorder="1" applyAlignment="1">
      <alignment horizontal="center" wrapText="1"/>
    </xf>
    <xf numFmtId="2" fontId="29" fillId="0" borderId="54" xfId="0" applyNumberFormat="1" applyFont="1" applyBorder="1" applyAlignment="1">
      <alignment horizontal="center"/>
    </xf>
    <xf numFmtId="10" fontId="29" fillId="0" borderId="54" xfId="0" applyNumberFormat="1" applyFont="1" applyBorder="1" applyAlignment="1">
      <alignment horizontal="center"/>
    </xf>
    <xf numFmtId="9" fontId="29" fillId="0" borderId="28" xfId="0" applyNumberFormat="1" applyFont="1" applyBorder="1" applyAlignment="1" applyProtection="1">
      <alignment horizontal="center"/>
      <protection locked="0"/>
    </xf>
    <xf numFmtId="0" fontId="30" fillId="0" borderId="28" xfId="0" applyFont="1" applyBorder="1" applyAlignment="1" applyProtection="1">
      <alignment horizontal="center"/>
      <protection locked="0"/>
    </xf>
    <xf numFmtId="0" fontId="30" fillId="0" borderId="28" xfId="0" applyFont="1" applyBorder="1" applyAlignment="1">
      <alignment horizontal="center"/>
    </xf>
    <xf numFmtId="164" fontId="29" fillId="0" borderId="28" xfId="0" applyNumberFormat="1" applyFont="1" applyBorder="1" applyAlignment="1" applyProtection="1">
      <alignment horizontal="center" wrapText="1"/>
      <protection locked="0"/>
    </xf>
    <xf numFmtId="9" fontId="0" fillId="0" borderId="0" xfId="43" applyFont="1"/>
    <xf numFmtId="166" fontId="30" fillId="0" borderId="28" xfId="0" applyNumberFormat="1" applyFont="1" applyBorder="1" applyAlignment="1">
      <alignment horizontal="center"/>
    </xf>
    <xf numFmtId="2" fontId="30" fillId="0" borderId="28" xfId="0" applyNumberFormat="1" applyFont="1" applyBorder="1" applyAlignment="1">
      <alignment horizontal="center" wrapText="1"/>
    </xf>
    <xf numFmtId="166" fontId="30" fillId="0" borderId="28" xfId="0" applyNumberFormat="1" applyFont="1" applyBorder="1" applyAlignment="1">
      <alignment horizontal="center" wrapText="1"/>
    </xf>
    <xf numFmtId="2" fontId="29" fillId="0" borderId="28" xfId="0" applyNumberFormat="1" applyFont="1" applyBorder="1" applyAlignment="1">
      <alignment horizontal="center" wrapText="1"/>
    </xf>
    <xf numFmtId="166" fontId="29" fillId="0" borderId="28" xfId="0" applyNumberFormat="1" applyFont="1" applyBorder="1" applyAlignment="1">
      <alignment horizontal="center"/>
    </xf>
    <xf numFmtId="165" fontId="30" fillId="0" borderId="28" xfId="0" applyNumberFormat="1" applyFont="1" applyBorder="1" applyAlignment="1">
      <alignment horizontal="center"/>
    </xf>
    <xf numFmtId="165" fontId="0" fillId="0" borderId="0" xfId="43" applyNumberFormat="1" applyFont="1"/>
    <xf numFmtId="165" fontId="29" fillId="0" borderId="28" xfId="0" applyNumberFormat="1" applyFont="1" applyBorder="1" applyAlignment="1">
      <alignment horizontal="center"/>
    </xf>
    <xf numFmtId="164" fontId="29" fillId="50" borderId="28" xfId="0" applyNumberFormat="1" applyFont="1" applyFill="1" applyBorder="1" applyAlignment="1" applyProtection="1">
      <alignment horizontal="center" wrapText="1"/>
      <protection locked="0"/>
    </xf>
    <xf numFmtId="10" fontId="30" fillId="50" borderId="28" xfId="0" applyNumberFormat="1" applyFont="1" applyFill="1" applyBorder="1" applyAlignment="1">
      <alignment horizontal="center"/>
    </xf>
    <xf numFmtId="165" fontId="30" fillId="50" borderId="28" xfId="0" applyNumberFormat="1" applyFont="1" applyFill="1" applyBorder="1" applyAlignment="1">
      <alignment horizontal="center"/>
    </xf>
    <xf numFmtId="2" fontId="30" fillId="50" borderId="28" xfId="0" applyNumberFormat="1" applyFont="1" applyFill="1" applyBorder="1" applyAlignment="1">
      <alignment horizontal="center"/>
    </xf>
    <xf numFmtId="0" fontId="30" fillId="50" borderId="28" xfId="0" applyFont="1" applyFill="1" applyBorder="1" applyAlignment="1">
      <alignment horizontal="center"/>
    </xf>
    <xf numFmtId="2" fontId="31" fillId="50" borderId="28" xfId="0" applyNumberFormat="1" applyFont="1" applyFill="1" applyBorder="1" applyAlignment="1">
      <alignment horizontal="center"/>
    </xf>
    <xf numFmtId="0" fontId="32" fillId="0" borderId="28" xfId="0" applyFont="1" applyBorder="1" applyAlignment="1">
      <alignment horizontal="center"/>
    </xf>
    <xf numFmtId="10" fontId="0" fillId="0" borderId="28" xfId="0" applyNumberFormat="1" applyBorder="1" applyAlignment="1">
      <alignment horizontal="center"/>
    </xf>
    <xf numFmtId="165" fontId="0" fillId="0" borderId="28" xfId="0" applyNumberFormat="1" applyBorder="1" applyAlignment="1">
      <alignment horizontal="center"/>
    </xf>
    <xf numFmtId="2" fontId="0" fillId="0" borderId="28" xfId="0" applyNumberFormat="1" applyBorder="1" applyAlignment="1">
      <alignment horizontal="center"/>
    </xf>
    <xf numFmtId="0" fontId="33" fillId="48" borderId="28" xfId="0" applyFont="1" applyFill="1" applyBorder="1" applyAlignment="1">
      <alignment horizontal="center" vertical="center" wrapText="1"/>
    </xf>
    <xf numFmtId="10" fontId="34" fillId="0" borderId="28" xfId="0" applyNumberFormat="1" applyFont="1" applyBorder="1" applyAlignment="1">
      <alignment horizontal="center"/>
    </xf>
    <xf numFmtId="9" fontId="34" fillId="0" borderId="28" xfId="0" applyNumberFormat="1" applyFont="1" applyBorder="1" applyAlignment="1">
      <alignment horizontal="center"/>
    </xf>
    <xf numFmtId="1" fontId="34" fillId="0" borderId="28" xfId="0" applyNumberFormat="1" applyFont="1" applyBorder="1" applyAlignment="1">
      <alignment horizontal="center"/>
    </xf>
    <xf numFmtId="0" fontId="34" fillId="0" borderId="28" xfId="0" applyFont="1" applyBorder="1" applyAlignment="1">
      <alignment horizontal="center"/>
    </xf>
    <xf numFmtId="2" fontId="34" fillId="51" borderId="28" xfId="0" applyNumberFormat="1" applyFont="1" applyFill="1" applyBorder="1" applyAlignment="1">
      <alignment horizontal="center"/>
    </xf>
    <xf numFmtId="165" fontId="0" fillId="0" borderId="0" xfId="43" applyNumberFormat="1" applyFont="1" applyAlignment="1">
      <alignment horizontal="center"/>
    </xf>
    <xf numFmtId="9" fontId="34" fillId="0" borderId="28" xfId="0" applyNumberFormat="1" applyFont="1" applyBorder="1" applyAlignment="1">
      <alignment horizontal="center" vertical="center" wrapText="1"/>
    </xf>
    <xf numFmtId="0" fontId="34" fillId="0" borderId="28" xfId="0" applyFont="1" applyBorder="1" applyAlignment="1">
      <alignment horizontal="center" vertical="center" wrapText="1"/>
    </xf>
    <xf numFmtId="165" fontId="34" fillId="0" borderId="28" xfId="0" applyNumberFormat="1" applyFont="1" applyBorder="1" applyAlignment="1">
      <alignment horizontal="center"/>
    </xf>
    <xf numFmtId="1" fontId="0" fillId="0" borderId="28" xfId="0" applyNumberFormat="1" applyBorder="1" applyAlignment="1">
      <alignment horizontal="center"/>
    </xf>
    <xf numFmtId="2" fontId="0" fillId="51" borderId="28" xfId="0" applyNumberFormat="1" applyFill="1" applyBorder="1" applyAlignment="1">
      <alignment horizontal="center"/>
    </xf>
    <xf numFmtId="2" fontId="34" fillId="0" borderId="28" xfId="0" applyNumberFormat="1" applyFont="1" applyBorder="1" applyAlignment="1">
      <alignment horizontal="center"/>
    </xf>
    <xf numFmtId="0" fontId="0" fillId="0" borderId="26" xfId="0" applyBorder="1" applyAlignment="1">
      <alignment vertical="center"/>
    </xf>
    <xf numFmtId="0" fontId="0" fillId="0" borderId="16" xfId="0" applyBorder="1" applyAlignment="1">
      <alignment vertical="center"/>
    </xf>
    <xf numFmtId="0" fontId="0" fillId="0" borderId="53" xfId="0" applyBorder="1" applyAlignment="1">
      <alignment vertical="center"/>
    </xf>
    <xf numFmtId="0" fontId="0" fillId="0" borderId="0" xfId="0" applyAlignment="1">
      <alignment vertical="center"/>
    </xf>
    <xf numFmtId="165" fontId="0" fillId="36" borderId="56" xfId="43" applyNumberFormat="1" applyFont="1" applyFill="1" applyBorder="1" applyAlignment="1">
      <alignment horizontal="center" vertical="center" wrapText="1"/>
    </xf>
    <xf numFmtId="165" fontId="0" fillId="0" borderId="56" xfId="43" applyNumberFormat="1" applyFont="1" applyBorder="1" applyAlignment="1">
      <alignment horizontal="center" vertical="center"/>
    </xf>
    <xf numFmtId="165" fontId="0" fillId="36" borderId="56" xfId="43" applyNumberFormat="1" applyFont="1" applyFill="1" applyBorder="1" applyAlignment="1">
      <alignment horizontal="center" vertical="center"/>
    </xf>
    <xf numFmtId="0" fontId="0" fillId="0" borderId="56" xfId="0" applyBorder="1" applyAlignment="1">
      <alignment horizontal="center" vertical="center"/>
    </xf>
    <xf numFmtId="0" fontId="0" fillId="0" borderId="62" xfId="0" applyBorder="1" applyAlignment="1">
      <alignment horizontal="center" vertical="center"/>
    </xf>
    <xf numFmtId="165" fontId="0" fillId="36" borderId="69" xfId="43" applyNumberFormat="1" applyFont="1" applyFill="1" applyBorder="1" applyAlignment="1">
      <alignment horizontal="center" vertical="center" wrapText="1"/>
    </xf>
    <xf numFmtId="165" fontId="0" fillId="0" borderId="69" xfId="43" applyNumberFormat="1" applyFont="1" applyBorder="1" applyAlignment="1">
      <alignment horizontal="center" vertical="center"/>
    </xf>
    <xf numFmtId="165" fontId="0" fillId="36" borderId="69" xfId="43" applyNumberFormat="1" applyFont="1" applyFill="1" applyBorder="1" applyAlignment="1">
      <alignment horizontal="center" vertical="center"/>
    </xf>
    <xf numFmtId="0" fontId="0" fillId="0" borderId="69" xfId="0" applyBorder="1" applyAlignment="1">
      <alignment horizontal="center" vertical="center"/>
    </xf>
    <xf numFmtId="0" fontId="0" fillId="0" borderId="71" xfId="0" applyBorder="1" applyAlignment="1">
      <alignment horizontal="center" vertical="center"/>
    </xf>
    <xf numFmtId="0" fontId="21" fillId="34" borderId="56" xfId="0" applyFont="1" applyFill="1" applyBorder="1" applyAlignment="1">
      <alignment horizontal="center"/>
    </xf>
    <xf numFmtId="0" fontId="21" fillId="34" borderId="69" xfId="0" applyFont="1" applyFill="1" applyBorder="1" applyAlignment="1">
      <alignment horizontal="center"/>
    </xf>
    <xf numFmtId="0" fontId="22" fillId="34" borderId="79" xfId="0" applyFont="1" applyFill="1" applyBorder="1" applyAlignment="1">
      <alignment vertical="center"/>
    </xf>
    <xf numFmtId="0" fontId="0" fillId="34" borderId="80" xfId="0" applyFill="1" applyBorder="1" applyAlignment="1">
      <alignment vertical="center" wrapText="1"/>
    </xf>
    <xf numFmtId="166" fontId="36" fillId="47" borderId="56" xfId="0" applyNumberFormat="1" applyFont="1" applyFill="1" applyBorder="1" applyAlignment="1">
      <alignment horizontal="center" vertical="center"/>
    </xf>
    <xf numFmtId="166" fontId="36" fillId="47" borderId="69" xfId="0" applyNumberFormat="1" applyFont="1" applyFill="1" applyBorder="1" applyAlignment="1">
      <alignment horizontal="center" vertical="center"/>
    </xf>
    <xf numFmtId="0" fontId="21" fillId="36" borderId="25" xfId="0" applyFont="1" applyFill="1" applyBorder="1" applyAlignment="1">
      <alignment horizontal="center" vertical="center" wrapText="1"/>
    </xf>
    <xf numFmtId="0" fontId="37" fillId="48" borderId="43" xfId="0" applyFont="1" applyFill="1" applyBorder="1" applyAlignment="1">
      <alignment vertical="center" wrapText="1"/>
    </xf>
    <xf numFmtId="0" fontId="37" fillId="48" borderId="43" xfId="0" applyFont="1" applyFill="1" applyBorder="1" applyAlignment="1">
      <alignment horizontal="center" vertical="center" wrapText="1"/>
    </xf>
    <xf numFmtId="0" fontId="29" fillId="0" borderId="28" xfId="0" applyFont="1" applyBorder="1" applyAlignment="1">
      <alignment horizontal="left" wrapText="1"/>
    </xf>
    <xf numFmtId="0" fontId="29" fillId="0" borderId="28" xfId="0" applyFont="1" applyBorder="1" applyAlignment="1">
      <alignment horizontal="center" wrapText="1"/>
    </xf>
    <xf numFmtId="164" fontId="29" fillId="0" borderId="28" xfId="0" applyNumberFormat="1" applyFont="1" applyBorder="1" applyAlignment="1">
      <alignment horizontal="center" wrapText="1"/>
    </xf>
    <xf numFmtId="9" fontId="29" fillId="0" borderId="28" xfId="0" applyNumberFormat="1" applyFont="1" applyBorder="1" applyAlignment="1">
      <alignment horizontal="center" wrapText="1"/>
    </xf>
    <xf numFmtId="0" fontId="30" fillId="0" borderId="28" xfId="0" applyFont="1" applyBorder="1" applyAlignment="1">
      <alignment horizontal="center" wrapText="1"/>
    </xf>
    <xf numFmtId="0" fontId="29" fillId="0" borderId="28" xfId="0" applyFont="1" applyBorder="1" applyAlignment="1">
      <alignment wrapText="1"/>
    </xf>
    <xf numFmtId="0" fontId="29" fillId="0" borderId="54" xfId="0" applyFont="1" applyBorder="1" applyAlignment="1">
      <alignment horizontal="left" wrapText="1"/>
    </xf>
    <xf numFmtId="0" fontId="29" fillId="0" borderId="54" xfId="0" applyFont="1" applyBorder="1" applyAlignment="1">
      <alignment horizontal="center" wrapText="1"/>
    </xf>
    <xf numFmtId="164" fontId="29" fillId="0" borderId="54" xfId="0" applyNumberFormat="1" applyFont="1" applyBorder="1" applyAlignment="1">
      <alignment horizontal="center" wrapText="1"/>
    </xf>
    <xf numFmtId="0" fontId="29" fillId="0" borderId="43" xfId="0" applyFont="1" applyBorder="1" applyAlignment="1">
      <alignment horizontal="left" wrapText="1"/>
    </xf>
    <xf numFmtId="0" fontId="29" fillId="0" borderId="43" xfId="0" applyFont="1" applyBorder="1" applyAlignment="1">
      <alignment horizontal="center" wrapText="1"/>
    </xf>
    <xf numFmtId="164" fontId="29" fillId="0" borderId="43" xfId="0" applyNumberFormat="1" applyFont="1" applyBorder="1" applyAlignment="1">
      <alignment horizontal="center" wrapText="1"/>
    </xf>
    <xf numFmtId="0" fontId="30" fillId="0" borderId="28" xfId="0" applyFont="1" applyBorder="1" applyAlignment="1">
      <alignment horizontal="left" wrapText="1"/>
    </xf>
    <xf numFmtId="0" fontId="18" fillId="0" borderId="0" xfId="0" applyFont="1" applyAlignment="1">
      <alignment vertical="center"/>
    </xf>
    <xf numFmtId="0" fontId="0" fillId="0" borderId="83" xfId="0" applyBorder="1"/>
    <xf numFmtId="0" fontId="0" fillId="0" borderId="84" xfId="0" applyBorder="1"/>
    <xf numFmtId="0" fontId="0" fillId="0" borderId="84" xfId="0" applyBorder="1" applyAlignment="1">
      <alignment wrapText="1"/>
    </xf>
    <xf numFmtId="0" fontId="38" fillId="0" borderId="85" xfId="0" applyFont="1" applyBorder="1" applyAlignment="1">
      <alignment wrapText="1"/>
    </xf>
    <xf numFmtId="0" fontId="38" fillId="0" borderId="0" xfId="0" applyFont="1" applyAlignment="1">
      <alignment wrapText="1"/>
    </xf>
    <xf numFmtId="0" fontId="38" fillId="0" borderId="86" xfId="0" applyFont="1" applyBorder="1" applyAlignment="1">
      <alignment horizontal="left" wrapText="1"/>
    </xf>
    <xf numFmtId="0" fontId="38" fillId="0" borderId="87" xfId="0" applyFont="1" applyBorder="1" applyAlignment="1">
      <alignment horizontal="left" wrapText="1"/>
    </xf>
    <xf numFmtId="0" fontId="38" fillId="0" borderId="88" xfId="0" applyFont="1" applyBorder="1" applyAlignment="1">
      <alignment horizontal="left" wrapText="1"/>
    </xf>
    <xf numFmtId="0" fontId="38" fillId="0" borderId="89" xfId="0" applyFont="1" applyBorder="1" applyAlignment="1">
      <alignment horizontal="left" wrapText="1"/>
    </xf>
    <xf numFmtId="0" fontId="38" fillId="0" borderId="90" xfId="0" applyFont="1" applyBorder="1" applyAlignment="1">
      <alignment horizontal="left" wrapText="1"/>
    </xf>
    <xf numFmtId="9" fontId="0" fillId="52" borderId="91" xfId="0" applyNumberFormat="1" applyFill="1" applyBorder="1" applyAlignment="1">
      <alignment horizontal="center" vertical="center" wrapText="1"/>
    </xf>
    <xf numFmtId="0" fontId="0" fillId="52" borderId="92" xfId="0" applyFill="1" applyBorder="1" applyAlignment="1">
      <alignment horizontal="center" vertical="center" wrapText="1"/>
    </xf>
    <xf numFmtId="9" fontId="0" fillId="33" borderId="91" xfId="0" applyNumberFormat="1" applyFill="1" applyBorder="1" applyAlignment="1">
      <alignment horizontal="center" vertical="center" wrapText="1"/>
    </xf>
    <xf numFmtId="0" fontId="0" fillId="33" borderId="92" xfId="0" applyFill="1" applyBorder="1" applyAlignment="1">
      <alignment horizontal="center" vertical="center" wrapText="1"/>
    </xf>
    <xf numFmtId="0" fontId="0" fillId="38" borderId="91" xfId="0" applyFill="1" applyBorder="1" applyAlignment="1">
      <alignment horizontal="center" vertical="center" wrapText="1"/>
    </xf>
    <xf numFmtId="0" fontId="0" fillId="38" borderId="93" xfId="0" applyFill="1" applyBorder="1" applyAlignment="1">
      <alignment horizontal="center" vertical="center" wrapText="1"/>
    </xf>
    <xf numFmtId="0" fontId="0" fillId="52" borderId="95" xfId="0" applyFill="1" applyBorder="1" applyAlignment="1">
      <alignment horizontal="center" vertical="center" wrapText="1"/>
    </xf>
    <xf numFmtId="0" fontId="0" fillId="52" borderId="96" xfId="0" applyFill="1" applyBorder="1" applyAlignment="1">
      <alignment horizontal="center" vertical="center" wrapText="1"/>
    </xf>
    <xf numFmtId="0" fontId="0" fillId="33" borderId="97" xfId="0" applyFill="1" applyBorder="1" applyAlignment="1">
      <alignment horizontal="center" vertical="center" wrapText="1"/>
    </xf>
    <xf numFmtId="0" fontId="0" fillId="33" borderId="96" xfId="0" applyFill="1" applyBorder="1" applyAlignment="1">
      <alignment horizontal="center" vertical="center" wrapText="1"/>
    </xf>
    <xf numFmtId="9" fontId="0" fillId="38" borderId="97" xfId="0" applyNumberFormat="1" applyFill="1" applyBorder="1" applyAlignment="1">
      <alignment horizontal="center" vertical="center" wrapText="1"/>
    </xf>
    <xf numFmtId="0" fontId="0" fillId="38" borderId="98" xfId="0" applyFill="1" applyBorder="1" applyAlignment="1">
      <alignment horizontal="center" vertical="center" wrapText="1"/>
    </xf>
    <xf numFmtId="0" fontId="0" fillId="33" borderId="97" xfId="0" applyFill="1" applyBorder="1" applyAlignment="1">
      <alignment horizontal="center" vertical="center"/>
    </xf>
    <xf numFmtId="0" fontId="0" fillId="33" borderId="96" xfId="0" applyFill="1" applyBorder="1" applyAlignment="1">
      <alignment horizontal="center" vertical="center"/>
    </xf>
    <xf numFmtId="9" fontId="0" fillId="38" borderId="97" xfId="0" applyNumberFormat="1" applyFill="1" applyBorder="1" applyAlignment="1">
      <alignment horizontal="center" vertical="center"/>
    </xf>
    <xf numFmtId="0" fontId="0" fillId="38" borderId="98" xfId="0" applyFill="1" applyBorder="1" applyAlignment="1">
      <alignment horizontal="center" vertical="center"/>
    </xf>
    <xf numFmtId="0" fontId="38" fillId="34" borderId="88" xfId="0" applyFont="1" applyFill="1" applyBorder="1" applyAlignment="1">
      <alignment horizontal="center" vertical="center" wrapText="1"/>
    </xf>
    <xf numFmtId="0" fontId="38" fillId="34" borderId="87" xfId="0" applyFont="1" applyFill="1" applyBorder="1" applyAlignment="1">
      <alignment horizontal="center" vertical="center"/>
    </xf>
    <xf numFmtId="0" fontId="38" fillId="34" borderId="88" xfId="0" applyFont="1" applyFill="1" applyBorder="1" applyAlignment="1">
      <alignment horizontal="center" vertical="center"/>
    </xf>
    <xf numFmtId="0" fontId="38" fillId="34" borderId="90" xfId="0" applyFont="1" applyFill="1" applyBorder="1" applyAlignment="1">
      <alignment horizontal="center" vertical="center"/>
    </xf>
    <xf numFmtId="0" fontId="0" fillId="52" borderId="91" xfId="0" applyFill="1" applyBorder="1" applyAlignment="1">
      <alignment horizontal="center" vertical="center" wrapText="1"/>
    </xf>
    <xf numFmtId="0" fontId="0" fillId="52" borderId="92" xfId="0" applyFill="1" applyBorder="1" applyAlignment="1">
      <alignment horizontal="center" vertical="center"/>
    </xf>
    <xf numFmtId="0" fontId="0" fillId="33" borderId="91" xfId="0" applyFill="1" applyBorder="1" applyAlignment="1">
      <alignment horizontal="center" vertical="center"/>
    </xf>
    <xf numFmtId="0" fontId="0" fillId="33" borderId="92" xfId="0" applyFill="1" applyBorder="1" applyAlignment="1">
      <alignment horizontal="center" vertical="center"/>
    </xf>
    <xf numFmtId="0" fontId="0" fillId="38" borderId="91" xfId="0" applyFill="1" applyBorder="1" applyAlignment="1">
      <alignment horizontal="center" vertical="center"/>
    </xf>
    <xf numFmtId="0" fontId="0" fillId="38" borderId="93" xfId="0" applyFill="1" applyBorder="1" applyAlignment="1">
      <alignment horizontal="center" vertical="center"/>
    </xf>
    <xf numFmtId="0" fontId="0" fillId="52" borderId="96" xfId="0" applyFill="1" applyBorder="1" applyAlignment="1">
      <alignment horizontal="center" vertical="center"/>
    </xf>
    <xf numFmtId="0" fontId="0" fillId="38" borderId="97" xfId="0" applyFill="1" applyBorder="1" applyAlignment="1">
      <alignment horizontal="center" vertical="center" wrapText="1"/>
    </xf>
    <xf numFmtId="0" fontId="38" fillId="53" borderId="88" xfId="0" applyFont="1" applyFill="1" applyBorder="1" applyAlignment="1">
      <alignment horizontal="center" vertical="center" wrapText="1"/>
    </xf>
    <xf numFmtId="0" fontId="38" fillId="53" borderId="87" xfId="0" applyFont="1" applyFill="1" applyBorder="1" applyAlignment="1">
      <alignment horizontal="center" vertical="center"/>
    </xf>
    <xf numFmtId="0" fontId="38" fillId="53" borderId="88" xfId="0" applyFont="1" applyFill="1" applyBorder="1" applyAlignment="1">
      <alignment horizontal="center" vertical="center"/>
    </xf>
    <xf numFmtId="0" fontId="38" fillId="53" borderId="90" xfId="0" applyFont="1" applyFill="1" applyBorder="1" applyAlignment="1">
      <alignment horizontal="center" vertical="center"/>
    </xf>
    <xf numFmtId="9" fontId="0" fillId="33" borderId="91" xfId="0" applyNumberFormat="1" applyFill="1" applyBorder="1" applyAlignment="1">
      <alignment horizontal="center" vertical="center"/>
    </xf>
    <xf numFmtId="9" fontId="0" fillId="38" borderId="91" xfId="0" applyNumberFormat="1" applyFill="1" applyBorder="1" applyAlignment="1">
      <alignment horizontal="center" vertical="center"/>
    </xf>
    <xf numFmtId="9" fontId="0" fillId="52" borderId="97" xfId="0" applyNumberFormat="1" applyFill="1" applyBorder="1" applyAlignment="1">
      <alignment horizontal="center" vertical="center" wrapText="1"/>
    </xf>
    <xf numFmtId="9" fontId="0" fillId="33" borderId="97" xfId="0" applyNumberFormat="1" applyFill="1" applyBorder="1" applyAlignment="1">
      <alignment horizontal="center" vertical="center"/>
    </xf>
    <xf numFmtId="0" fontId="38" fillId="54" borderId="88" xfId="0" applyFont="1" applyFill="1" applyBorder="1" applyAlignment="1">
      <alignment horizontal="center" vertical="center" wrapText="1"/>
    </xf>
    <xf numFmtId="0" fontId="38" fillId="54" borderId="87" xfId="0" applyFont="1" applyFill="1" applyBorder="1" applyAlignment="1">
      <alignment horizontal="center" vertical="center"/>
    </xf>
    <xf numFmtId="0" fontId="38" fillId="54" borderId="88" xfId="0" applyFont="1" applyFill="1" applyBorder="1" applyAlignment="1">
      <alignment horizontal="center" vertical="center"/>
    </xf>
    <xf numFmtId="0" fontId="38" fillId="54" borderId="90" xfId="0" applyFont="1" applyFill="1" applyBorder="1" applyAlignment="1">
      <alignment horizontal="center" vertical="center"/>
    </xf>
    <xf numFmtId="0" fontId="0" fillId="52" borderId="97" xfId="0" applyFill="1" applyBorder="1" applyAlignment="1">
      <alignment horizontal="center" vertical="center" wrapText="1"/>
    </xf>
    <xf numFmtId="0" fontId="0" fillId="33" borderId="91" xfId="0" applyFill="1" applyBorder="1" applyAlignment="1">
      <alignment horizontal="center" vertical="center" wrapText="1"/>
    </xf>
    <xf numFmtId="0" fontId="38" fillId="54" borderId="88" xfId="0" applyFont="1" applyFill="1" applyBorder="1" applyAlignment="1">
      <alignment horizontal="center" wrapText="1"/>
    </xf>
    <xf numFmtId="0" fontId="38" fillId="54" borderId="87" xfId="0" applyFont="1" applyFill="1" applyBorder="1" applyAlignment="1">
      <alignment horizontal="center"/>
    </xf>
    <xf numFmtId="0" fontId="38" fillId="54" borderId="88" xfId="0" applyFont="1" applyFill="1" applyBorder="1" applyAlignment="1">
      <alignment horizontal="center"/>
    </xf>
    <xf numFmtId="0" fontId="38" fillId="54" borderId="90" xfId="0" applyFont="1" applyFill="1" applyBorder="1" applyAlignment="1">
      <alignment horizontal="center"/>
    </xf>
    <xf numFmtId="0" fontId="0" fillId="34" borderId="99" xfId="0" applyFill="1" applyBorder="1" applyAlignment="1">
      <alignment wrapText="1"/>
    </xf>
    <xf numFmtId="0" fontId="0" fillId="34" borderId="100" xfId="0" applyFill="1" applyBorder="1"/>
    <xf numFmtId="0" fontId="0" fillId="34" borderId="100" xfId="0" applyFill="1" applyBorder="1" applyAlignment="1">
      <alignment wrapText="1"/>
    </xf>
    <xf numFmtId="0" fontId="0" fillId="34" borderId="100" xfId="0" applyFill="1" applyBorder="1" applyAlignment="1">
      <alignment horizontal="right" wrapText="1"/>
    </xf>
    <xf numFmtId="0" fontId="0" fillId="34" borderId="100" xfId="0" applyFill="1" applyBorder="1" applyAlignment="1">
      <alignment horizontal="center" wrapText="1"/>
    </xf>
    <xf numFmtId="0" fontId="0" fillId="34" borderId="100" xfId="0" applyFill="1" applyBorder="1" applyAlignment="1">
      <alignment horizontal="center"/>
    </xf>
    <xf numFmtId="0" fontId="0" fillId="34" borderId="101" xfId="0" applyFill="1" applyBorder="1" applyAlignment="1">
      <alignment horizontal="center"/>
    </xf>
    <xf numFmtId="0" fontId="2" fillId="0" borderId="0" xfId="0" applyFont="1" applyAlignment="1">
      <alignment horizontal="center"/>
    </xf>
    <xf numFmtId="0" fontId="2" fillId="0" borderId="83" xfId="0" applyFont="1" applyBorder="1" applyAlignment="1">
      <alignment vertical="center" wrapText="1"/>
    </xf>
    <xf numFmtId="0" fontId="2" fillId="0" borderId="84" xfId="0" applyFont="1" applyBorder="1" applyAlignment="1">
      <alignment vertical="center" wrapText="1"/>
    </xf>
    <xf numFmtId="0" fontId="2" fillId="0" borderId="85" xfId="0" applyFont="1" applyBorder="1" applyAlignment="1">
      <alignment vertical="center" wrapText="1"/>
    </xf>
    <xf numFmtId="0" fontId="2" fillId="0" borderId="0" xfId="0" applyFont="1" applyAlignment="1">
      <alignment vertical="center" wrapText="1"/>
    </xf>
    <xf numFmtId="0" fontId="2" fillId="34" borderId="86" xfId="0" applyFont="1" applyFill="1" applyBorder="1" applyAlignment="1">
      <alignment vertical="center" wrapText="1"/>
    </xf>
    <xf numFmtId="0" fontId="2" fillId="34" borderId="89" xfId="0" applyFont="1" applyFill="1" applyBorder="1" applyAlignment="1">
      <alignment vertical="center" wrapText="1"/>
    </xf>
    <xf numFmtId="0" fontId="2" fillId="0" borderId="0" xfId="0" applyFont="1" applyAlignment="1">
      <alignment horizontal="left" vertical="center" wrapText="1"/>
    </xf>
    <xf numFmtId="0" fontId="2" fillId="34" borderId="89" xfId="0" applyFont="1" applyFill="1" applyBorder="1" applyAlignment="1">
      <alignment wrapText="1"/>
    </xf>
    <xf numFmtId="0" fontId="2" fillId="53" borderId="89" xfId="0" applyFont="1" applyFill="1" applyBorder="1" applyAlignment="1">
      <alignment vertical="center" wrapText="1"/>
    </xf>
    <xf numFmtId="0" fontId="2" fillId="53" borderId="89" xfId="0" applyFont="1" applyFill="1" applyBorder="1" applyAlignment="1">
      <alignment wrapText="1"/>
    </xf>
    <xf numFmtId="0" fontId="2" fillId="54" borderId="89" xfId="0" applyFont="1" applyFill="1" applyBorder="1" applyAlignment="1">
      <alignment wrapText="1"/>
    </xf>
    <xf numFmtId="0" fontId="2" fillId="54" borderId="89" xfId="0" applyFont="1" applyFill="1" applyBorder="1" applyAlignment="1">
      <alignment vertical="center" wrapText="1"/>
    </xf>
    <xf numFmtId="0" fontId="2" fillId="54" borderId="89" xfId="0" applyFont="1" applyFill="1" applyBorder="1"/>
    <xf numFmtId="0" fontId="21" fillId="35" borderId="65" xfId="0" applyFont="1" applyFill="1" applyBorder="1" applyAlignment="1">
      <alignment vertical="center"/>
    </xf>
    <xf numFmtId="0" fontId="21" fillId="35" borderId="66" xfId="0" applyFont="1" applyFill="1" applyBorder="1" applyAlignment="1">
      <alignment vertical="center"/>
    </xf>
    <xf numFmtId="0" fontId="0" fillId="0" borderId="102" xfId="0" applyBorder="1"/>
    <xf numFmtId="0" fontId="0" fillId="0" borderId="62" xfId="0" applyBorder="1"/>
    <xf numFmtId="0" fontId="0" fillId="0" borderId="103" xfId="0" applyBorder="1"/>
    <xf numFmtId="0" fontId="0" fillId="0" borderId="104" xfId="0" applyBorder="1"/>
    <xf numFmtId="0" fontId="0" fillId="0" borderId="105" xfId="0" applyBorder="1"/>
    <xf numFmtId="0" fontId="0" fillId="0" borderId="106" xfId="0" applyBorder="1"/>
    <xf numFmtId="0" fontId="0" fillId="0" borderId="108" xfId="0" applyBorder="1"/>
    <xf numFmtId="0" fontId="0" fillId="0" borderId="107" xfId="0" applyBorder="1"/>
    <xf numFmtId="0" fontId="21" fillId="35" borderId="67" xfId="0" applyFont="1" applyFill="1" applyBorder="1" applyAlignment="1">
      <alignment vertical="center"/>
    </xf>
    <xf numFmtId="0" fontId="39" fillId="0" borderId="0" xfId="0" applyFont="1"/>
    <xf numFmtId="0" fontId="39" fillId="0" borderId="28" xfId="0" applyFont="1" applyBorder="1"/>
    <xf numFmtId="2" fontId="0" fillId="0" borderId="0" xfId="0" applyNumberFormat="1"/>
    <xf numFmtId="0" fontId="0" fillId="0" borderId="0" xfId="0" applyFill="1"/>
    <xf numFmtId="0" fontId="27" fillId="34" borderId="72" xfId="0" applyFont="1" applyFill="1" applyBorder="1" applyAlignment="1">
      <alignment horizontal="left"/>
    </xf>
    <xf numFmtId="0" fontId="27" fillId="34" borderId="57" xfId="0" applyFont="1" applyFill="1" applyBorder="1" applyAlignment="1">
      <alignment horizontal="left"/>
    </xf>
    <xf numFmtId="0" fontId="27" fillId="55" borderId="28" xfId="0" applyFont="1" applyFill="1" applyBorder="1" applyAlignment="1">
      <alignment horizontal="center"/>
    </xf>
    <xf numFmtId="2" fontId="27" fillId="55" borderId="28" xfId="0" applyNumberFormat="1" applyFont="1" applyFill="1" applyBorder="1" applyAlignment="1">
      <alignment horizontal="center"/>
    </xf>
    <xf numFmtId="0" fontId="36" fillId="47" borderId="72" xfId="0" applyFont="1" applyFill="1" applyBorder="1" applyAlignment="1">
      <alignment horizontal="center" vertical="center"/>
    </xf>
    <xf numFmtId="0" fontId="36" fillId="47" borderId="30" xfId="0" applyFont="1" applyFill="1" applyBorder="1" applyAlignment="1">
      <alignment horizontal="center" vertical="center"/>
    </xf>
    <xf numFmtId="0" fontId="0" fillId="0" borderId="68" xfId="0" applyBorder="1" applyAlignment="1">
      <alignment horizontal="center" vertical="center" wrapText="1"/>
    </xf>
    <xf numFmtId="0" fontId="0" fillId="0" borderId="60" xfId="0" applyBorder="1" applyAlignment="1">
      <alignment horizontal="center" vertical="center" wrapText="1"/>
    </xf>
    <xf numFmtId="0" fontId="0" fillId="36" borderId="68" xfId="0" applyFill="1" applyBorder="1" applyAlignment="1">
      <alignment horizontal="center" vertical="center" wrapText="1"/>
    </xf>
    <xf numFmtId="0" fontId="0" fillId="36" borderId="60" xfId="0" applyFill="1" applyBorder="1" applyAlignment="1">
      <alignment horizontal="center" vertical="center" wrapText="1"/>
    </xf>
    <xf numFmtId="0" fontId="0" fillId="0" borderId="70" xfId="0" applyBorder="1" applyAlignment="1">
      <alignment horizontal="center" vertical="center" wrapText="1"/>
    </xf>
    <xf numFmtId="0" fontId="0" fillId="0" borderId="61" xfId="0" applyBorder="1" applyAlignment="1">
      <alignment horizontal="center" vertical="center" wrapText="1"/>
    </xf>
    <xf numFmtId="0" fontId="28" fillId="0" borderId="23" xfId="0" applyFont="1" applyBorder="1" applyAlignment="1">
      <alignment horizontal="center" vertical="center"/>
    </xf>
    <xf numFmtId="0" fontId="28" fillId="0" borderId="24" xfId="0" applyFont="1" applyBorder="1" applyAlignment="1">
      <alignment horizontal="center" vertical="center"/>
    </xf>
    <xf numFmtId="0" fontId="28" fillId="0" borderId="25" xfId="0" applyFont="1" applyBorder="1" applyAlignment="1">
      <alignment horizontal="center" vertical="center"/>
    </xf>
    <xf numFmtId="0" fontId="21" fillId="36" borderId="10" xfId="0" applyFont="1" applyFill="1" applyBorder="1" applyAlignment="1">
      <alignment horizontal="center" vertical="center" wrapText="1"/>
    </xf>
    <xf numFmtId="0" fontId="21" fillId="36" borderId="23"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23" xfId="0" applyBorder="1" applyAlignment="1">
      <alignment horizontal="center" vertical="center" wrapText="1"/>
    </xf>
    <xf numFmtId="0" fontId="0" fillId="0" borderId="25" xfId="0" applyBorder="1" applyAlignment="1">
      <alignment horizontal="center" vertical="center"/>
    </xf>
    <xf numFmtId="0" fontId="21" fillId="35" borderId="10" xfId="0" applyFont="1" applyFill="1" applyBorder="1" applyAlignment="1">
      <alignment horizontal="left" vertical="center"/>
    </xf>
    <xf numFmtId="0" fontId="21" fillId="35" borderId="76" xfId="0" applyFont="1" applyFill="1" applyBorder="1" applyAlignment="1">
      <alignment horizontal="left" vertical="center"/>
    </xf>
    <xf numFmtId="43" fontId="0" fillId="0" borderId="73" xfId="42" applyFont="1" applyBorder="1" applyAlignment="1">
      <alignment horizontal="center" vertical="center" wrapText="1"/>
    </xf>
    <xf numFmtId="43" fontId="0" fillId="0" borderId="74" xfId="42" applyFont="1" applyBorder="1" applyAlignment="1">
      <alignment horizontal="center" vertical="center" wrapText="1"/>
    </xf>
    <xf numFmtId="43" fontId="0" fillId="0" borderId="75" xfId="42" applyFont="1" applyBorder="1" applyAlignment="1">
      <alignment horizontal="center" vertical="center" wrapText="1"/>
    </xf>
    <xf numFmtId="43" fontId="0" fillId="0" borderId="55" xfId="42" applyFont="1" applyBorder="1" applyAlignment="1">
      <alignment horizontal="center" vertical="center" wrapText="1"/>
    </xf>
    <xf numFmtId="0" fontId="21" fillId="36" borderId="23" xfId="0" applyFont="1" applyFill="1" applyBorder="1" applyAlignment="1">
      <alignment horizontal="left" vertical="center" wrapText="1"/>
    </xf>
    <xf numFmtId="0" fontId="21" fillId="36" borderId="25" xfId="0" applyFont="1" applyFill="1" applyBorder="1" applyAlignment="1">
      <alignment horizontal="left" vertical="center" wrapText="1"/>
    </xf>
    <xf numFmtId="0" fontId="21" fillId="36" borderId="38" xfId="0" applyFont="1" applyFill="1" applyBorder="1" applyAlignment="1">
      <alignment horizontal="center" vertical="center" wrapText="1"/>
    </xf>
    <xf numFmtId="0" fontId="21" fillId="36" borderId="30" xfId="0" applyFont="1" applyFill="1" applyBorder="1" applyAlignment="1">
      <alignment horizontal="center" vertical="center" wrapText="1"/>
    </xf>
    <xf numFmtId="0" fontId="25" fillId="0" borderId="58" xfId="0" applyFont="1" applyBorder="1" applyAlignment="1">
      <alignment horizontal="center" vertical="center" wrapText="1"/>
    </xf>
    <xf numFmtId="0" fontId="25" fillId="0" borderId="77" xfId="0" applyFont="1" applyBorder="1" applyAlignment="1">
      <alignment horizontal="center" vertical="center" wrapText="1"/>
    </xf>
    <xf numFmtId="0" fontId="25" fillId="0" borderId="59" xfId="0" applyFont="1" applyBorder="1" applyAlignment="1">
      <alignment horizontal="center" vertical="center" wrapText="1"/>
    </xf>
    <xf numFmtId="0" fontId="25" fillId="0" borderId="78" xfId="0" applyFont="1" applyBorder="1" applyAlignment="1">
      <alignment horizontal="center" vertical="center" wrapText="1"/>
    </xf>
    <xf numFmtId="0" fontId="35" fillId="0" borderId="81" xfId="0" applyFont="1" applyBorder="1" applyAlignment="1" applyProtection="1">
      <alignment horizontal="left" vertical="center"/>
      <protection locked="0"/>
    </xf>
    <xf numFmtId="0" fontId="35" fillId="0" borderId="82" xfId="0" applyFont="1" applyBorder="1" applyAlignment="1" applyProtection="1">
      <alignment horizontal="left" vertical="center"/>
      <protection locked="0"/>
    </xf>
    <xf numFmtId="0" fontId="0" fillId="0" borderId="94" xfId="0" applyBorder="1" applyAlignment="1">
      <alignment horizontal="center" vertical="center" wrapText="1"/>
    </xf>
    <xf numFmtId="0" fontId="0" fillId="0" borderId="64" xfId="0" applyBorder="1" applyAlignment="1">
      <alignment horizontal="center" vertical="center" wrapText="1"/>
    </xf>
    <xf numFmtId="0" fontId="18" fillId="0" borderId="65" xfId="0" applyFont="1" applyBorder="1" applyAlignment="1">
      <alignment horizontal="center" wrapText="1"/>
    </xf>
    <xf numFmtId="0" fontId="18" fillId="0" borderId="50" xfId="0" applyFont="1" applyBorder="1" applyAlignment="1">
      <alignment horizontal="center" wrapText="1"/>
    </xf>
    <xf numFmtId="0" fontId="18" fillId="0" borderId="49" xfId="0" applyFont="1" applyBorder="1" applyAlignment="1">
      <alignment horizontal="center"/>
    </xf>
    <xf numFmtId="0" fontId="18" fillId="0" borderId="50" xfId="0" applyFont="1" applyBorder="1" applyAlignment="1">
      <alignment horizontal="center"/>
    </xf>
    <xf numFmtId="0" fontId="18" fillId="0" borderId="66" xfId="0" applyFont="1" applyBorder="1" applyAlignment="1">
      <alignment horizontal="center"/>
    </xf>
    <xf numFmtId="0" fontId="18" fillId="0" borderId="67" xfId="0" applyFont="1" applyBorder="1" applyAlignment="1">
      <alignment horizontal="center"/>
    </xf>
    <xf numFmtId="0" fontId="0" fillId="0" borderId="46" xfId="0" applyBorder="1" applyAlignment="1">
      <alignment horizontal="center" vertical="center"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3" builtinId="5"/>
    <cellStyle name="Title" xfId="1" builtinId="15" customBuiltin="1"/>
    <cellStyle name="Total" xfId="17" builtinId="25" customBuiltin="1"/>
    <cellStyle name="Warning Text" xfId="14" builtinId="11" customBuiltin="1"/>
  </cellStyles>
  <dxfs count="9">
    <dxf>
      <fill>
        <patternFill>
          <bgColor rgb="FFCAFFCA"/>
        </patternFill>
      </fill>
    </dxf>
    <dxf>
      <fill>
        <patternFill>
          <bgColor rgb="FFCAFFCA"/>
        </patternFill>
      </fill>
    </dxf>
    <dxf>
      <fill>
        <patternFill>
          <bgColor rgb="FFCAFFCA"/>
        </patternFill>
      </fill>
    </dxf>
    <dxf>
      <fill>
        <patternFill>
          <bgColor rgb="FFCAFFCA"/>
        </patternFill>
      </fill>
    </dxf>
    <dxf>
      <fill>
        <patternFill>
          <bgColor rgb="FFCAFFCA"/>
        </patternFill>
      </fill>
    </dxf>
    <dxf>
      <fill>
        <patternFill>
          <bgColor rgb="FFCAFFCA"/>
        </patternFill>
      </fill>
    </dxf>
    <dxf>
      <fill>
        <patternFill>
          <bgColor rgb="FFCAFFCA"/>
        </patternFill>
      </fill>
    </dxf>
    <dxf>
      <fill>
        <patternFill>
          <bgColor rgb="FFCAFFCA"/>
        </patternFill>
      </fill>
    </dxf>
    <dxf>
      <fill>
        <patternFill>
          <bgColor rgb="FFCAFFCA"/>
        </patternFill>
      </fill>
    </dxf>
  </dxfs>
  <tableStyles count="0" defaultTableStyle="TableStyleMedium2" defaultPivotStyle="PivotStyleLight16"/>
  <colors>
    <mruColors>
      <color rgb="FFF0CDFF"/>
      <color rgb="FFECA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eahrobinson\Library\CloudStorage\Box-Box\DSS\Evaluation\Four%20Year%20Lookback\long_format.csv"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L30"/>
  <sheetViews>
    <sheetView tabSelected="1" zoomScale="80" zoomScaleNormal="80" workbookViewId="0">
      <pane ySplit="10" topLeftCell="A24" activePane="bottomLeft" state="frozen"/>
      <selection pane="bottomLeft" activeCell="B8" sqref="B8"/>
    </sheetView>
  </sheetViews>
  <sheetFormatPr defaultColWidth="11" defaultRowHeight="15.75" x14ac:dyDescent="0.25"/>
  <cols>
    <col min="1" max="1" width="5" customWidth="1"/>
    <col min="2" max="2" width="29.875" customWidth="1"/>
    <col min="3" max="3" width="5.625" customWidth="1"/>
    <col min="4" max="4" width="24.625" customWidth="1"/>
    <col min="5" max="9" width="22.625" customWidth="1"/>
    <col min="10" max="10" width="14.5" customWidth="1"/>
    <col min="11" max="11" width="19" customWidth="1"/>
    <col min="12" max="12" width="4.875" customWidth="1"/>
  </cols>
  <sheetData>
    <row r="1" spans="1:12" ht="32.1" customHeight="1" x14ac:dyDescent="0.25">
      <c r="A1" s="347" t="s">
        <v>697</v>
      </c>
      <c r="B1" s="348"/>
      <c r="C1" s="348"/>
      <c r="D1" s="348"/>
      <c r="E1" s="348"/>
      <c r="F1" s="348"/>
      <c r="G1" s="348"/>
      <c r="H1" s="348"/>
      <c r="I1" s="348"/>
      <c r="J1" s="348"/>
      <c r="K1" s="348"/>
      <c r="L1" s="349"/>
    </row>
    <row r="2" spans="1:12" x14ac:dyDescent="0.25">
      <c r="A2" s="11"/>
      <c r="B2" s="12"/>
      <c r="C2" s="12"/>
      <c r="D2" s="12"/>
      <c r="E2" s="12"/>
      <c r="F2" s="12"/>
      <c r="G2" s="12"/>
      <c r="H2" s="12"/>
      <c r="I2" s="12"/>
      <c r="J2" s="12"/>
      <c r="K2" s="12"/>
      <c r="L2" s="13"/>
    </row>
    <row r="3" spans="1:12" ht="6.75" customHeight="1" thickBot="1" x14ac:dyDescent="0.3">
      <c r="A3" s="16"/>
      <c r="C3" s="3"/>
      <c r="D3" s="6"/>
      <c r="E3" s="6"/>
      <c r="F3" s="6"/>
      <c r="G3" s="6"/>
      <c r="H3" s="6"/>
      <c r="I3" s="6"/>
      <c r="J3" s="6"/>
      <c r="K3" s="6"/>
      <c r="L3" s="15"/>
    </row>
    <row r="4" spans="1:12" ht="24.75" customHeight="1" x14ac:dyDescent="0.25">
      <c r="A4" s="14"/>
      <c r="B4" s="222" t="s">
        <v>208</v>
      </c>
      <c r="C4" s="8"/>
      <c r="D4" s="355" t="s">
        <v>212</v>
      </c>
      <c r="E4" s="355"/>
      <c r="F4" s="355"/>
      <c r="G4" s="356"/>
      <c r="H4" s="356"/>
      <c r="I4" s="355"/>
      <c r="J4" s="355"/>
      <c r="K4" s="355"/>
      <c r="L4" s="31"/>
    </row>
    <row r="5" spans="1:12" ht="33.75" customHeight="1" thickBot="1" x14ac:dyDescent="0.3">
      <c r="A5" s="14"/>
      <c r="B5" s="223" t="s">
        <v>606</v>
      </c>
      <c r="C5" s="9"/>
      <c r="D5" s="350" t="s">
        <v>214</v>
      </c>
      <c r="E5" s="350"/>
      <c r="F5" s="351"/>
      <c r="G5" s="363" t="s">
        <v>505</v>
      </c>
      <c r="H5" s="364"/>
      <c r="I5" s="226" t="s">
        <v>213</v>
      </c>
      <c r="J5" s="361" t="s">
        <v>215</v>
      </c>
      <c r="K5" s="362"/>
      <c r="L5" s="31"/>
    </row>
    <row r="6" spans="1:12" s="209" customFormat="1" ht="33.75" customHeight="1" x14ac:dyDescent="0.25">
      <c r="A6" s="206"/>
      <c r="B6" s="369" t="s">
        <v>13</v>
      </c>
      <c r="C6" s="207"/>
      <c r="D6" s="352" t="str">
        <f>VLOOKUP($B$6,project_info,8,FALSE)</f>
        <v>74th Street Home Expansion</v>
      </c>
      <c r="E6" s="352"/>
      <c r="F6" s="353"/>
      <c r="G6" s="365" t="str">
        <f>VLOOKUP($B$6,project_info,7,FALSE)</f>
        <v>West Side Federation for Senior and Supportive Housing, Inc.</v>
      </c>
      <c r="H6" s="366"/>
      <c r="I6" s="354" t="str">
        <f>VLOOKUP($B$6,project_info,6,FALSE)</f>
        <v>PSH</v>
      </c>
      <c r="J6" s="357" t="str">
        <f>VLOOKUP($B$6,project_info,9,FALSE)</f>
        <v>Last grant in this series; subsequent renewal of this grant was consolidated into grant number: NY0194</v>
      </c>
      <c r="K6" s="358"/>
      <c r="L6" s="208"/>
    </row>
    <row r="7" spans="1:12" ht="55.5" customHeight="1" thickBot="1" x14ac:dyDescent="0.3">
      <c r="A7" s="14"/>
      <c r="B7" s="370"/>
      <c r="C7" s="8"/>
      <c r="D7" s="352"/>
      <c r="E7" s="352"/>
      <c r="F7" s="353"/>
      <c r="G7" s="367"/>
      <c r="H7" s="368"/>
      <c r="I7" s="354"/>
      <c r="J7" s="359"/>
      <c r="K7" s="360"/>
      <c r="L7" s="31"/>
    </row>
    <row r="8" spans="1:12" ht="16.5" thickBot="1" x14ac:dyDescent="0.3">
      <c r="A8" s="16"/>
      <c r="B8" s="7"/>
      <c r="C8" s="3"/>
      <c r="D8" s="10"/>
      <c r="E8" s="10"/>
      <c r="F8" s="10"/>
      <c r="G8" s="10"/>
      <c r="H8" s="10"/>
      <c r="I8" s="10"/>
      <c r="J8" s="7"/>
      <c r="K8" s="10"/>
      <c r="L8" s="328"/>
    </row>
    <row r="9" spans="1:12" ht="20.100000000000001" customHeight="1" x14ac:dyDescent="0.25">
      <c r="A9" s="16"/>
      <c r="B9" s="3"/>
      <c r="C9" s="4"/>
      <c r="D9" s="320" t="s">
        <v>211</v>
      </c>
      <c r="E9" s="321"/>
      <c r="F9" s="321"/>
      <c r="G9" s="330"/>
      <c r="H9" s="5"/>
      <c r="I9" s="3"/>
      <c r="J9" s="15"/>
      <c r="K9" s="327"/>
      <c r="L9" s="329"/>
    </row>
    <row r="10" spans="1:12" ht="24.95" customHeight="1" x14ac:dyDescent="0.3">
      <c r="A10" s="16"/>
      <c r="B10" s="3"/>
      <c r="C10" s="4"/>
      <c r="D10" s="335" t="s">
        <v>1</v>
      </c>
      <c r="E10" s="336"/>
      <c r="F10" s="220">
        <v>2022</v>
      </c>
      <c r="G10" s="221">
        <v>2023</v>
      </c>
      <c r="H10" s="5"/>
      <c r="I10" s="3"/>
      <c r="J10" s="4"/>
      <c r="K10" s="326"/>
    </row>
    <row r="11" spans="1:12" ht="32.25" customHeight="1" x14ac:dyDescent="0.25">
      <c r="A11" s="16"/>
      <c r="B11" s="3"/>
      <c r="C11" s="4"/>
      <c r="D11" s="343" t="s">
        <v>562</v>
      </c>
      <c r="E11" s="344"/>
      <c r="F11" s="210">
        <f>VLOOKUP($B$6,scores_2022,3,FALSE)</f>
        <v>0.67230000000000001</v>
      </c>
      <c r="G11" s="215" t="str">
        <f>VLOOKUP($B$6,scores_23,3,FALSE)</f>
        <v>**Consolidated into NY0194</v>
      </c>
      <c r="H11" s="5"/>
      <c r="I11" s="3"/>
      <c r="J11" s="15"/>
    </row>
    <row r="12" spans="1:12" ht="28.5" customHeight="1" x14ac:dyDescent="0.25">
      <c r="A12" s="16"/>
      <c r="B12" s="3"/>
      <c r="C12" s="4"/>
      <c r="D12" s="341" t="s">
        <v>563</v>
      </c>
      <c r="E12" s="342"/>
      <c r="F12" s="211">
        <f>VLOOKUP($B$6,scores_2022,4,FALSE)</f>
        <v>1</v>
      </c>
      <c r="G12" s="216">
        <f>VLOOKUP($B$6,scores_23,4,FALSE)</f>
        <v>0</v>
      </c>
      <c r="H12" s="5"/>
      <c r="I12" s="3"/>
      <c r="J12" s="15"/>
    </row>
    <row r="13" spans="1:12" ht="28.5" customHeight="1" x14ac:dyDescent="0.25">
      <c r="A13" s="16"/>
      <c r="B13" s="3"/>
      <c r="C13" s="4"/>
      <c r="D13" s="343" t="s">
        <v>575</v>
      </c>
      <c r="E13" s="344"/>
      <c r="F13" s="212">
        <f>VLOOKUP($B$6,scores_2022,5,FALSE)</f>
        <v>1</v>
      </c>
      <c r="G13" s="217">
        <f>VLOOKUP($B$6,scores_23,5,FALSE)</f>
        <v>0</v>
      </c>
      <c r="H13" s="5"/>
      <c r="I13" s="3"/>
      <c r="J13" s="15"/>
    </row>
    <row r="14" spans="1:12" ht="28.5" customHeight="1" x14ac:dyDescent="0.25">
      <c r="A14" s="16"/>
      <c r="B14" s="3"/>
      <c r="C14" s="4"/>
      <c r="D14" s="341" t="s">
        <v>564</v>
      </c>
      <c r="E14" s="342"/>
      <c r="F14" s="213">
        <f>VLOOKUP($B$6,scores_2022,6,FALSE)</f>
        <v>94.08</v>
      </c>
      <c r="G14" s="218">
        <f>VLOOKUP($B$6,scores_23,6,FALSE)</f>
        <v>0</v>
      </c>
      <c r="H14" s="5"/>
      <c r="I14" s="3"/>
      <c r="J14" s="15"/>
    </row>
    <row r="15" spans="1:12" ht="44.25" customHeight="1" x14ac:dyDescent="0.25">
      <c r="A15" s="16"/>
      <c r="B15" s="3"/>
      <c r="C15" s="4"/>
      <c r="D15" s="343" t="s">
        <v>565</v>
      </c>
      <c r="E15" s="344"/>
      <c r="F15" s="212">
        <f>VLOOKUP($B$6,scores_2022,7,FALSE)</f>
        <v>0</v>
      </c>
      <c r="G15" s="217">
        <f>VLOOKUP($B$6,scores_23,7,FALSE)</f>
        <v>0</v>
      </c>
      <c r="H15" s="5"/>
      <c r="I15" s="3"/>
      <c r="J15" s="15"/>
    </row>
    <row r="16" spans="1:12" ht="47.25" customHeight="1" x14ac:dyDescent="0.25">
      <c r="A16" s="16"/>
      <c r="B16" s="3"/>
      <c r="C16" s="4"/>
      <c r="D16" s="341" t="s">
        <v>566</v>
      </c>
      <c r="E16" s="342"/>
      <c r="F16" s="211">
        <f>VLOOKUP($B$6,scores_2022,8,FALSE)</f>
        <v>1</v>
      </c>
      <c r="G16" s="216">
        <f>VLOOKUP($B$6,scores_23,8,FALSE)</f>
        <v>0</v>
      </c>
      <c r="H16" s="5"/>
      <c r="I16" s="3"/>
      <c r="J16" s="15"/>
    </row>
    <row r="17" spans="1:10" ht="31.5" customHeight="1" x14ac:dyDescent="0.25">
      <c r="A17" s="16"/>
      <c r="B17" s="3"/>
      <c r="C17" s="4"/>
      <c r="D17" s="343" t="s">
        <v>567</v>
      </c>
      <c r="E17" s="344"/>
      <c r="F17" s="212">
        <f>VLOOKUP($B$6,scores_2022,9,FALSE)</f>
        <v>0</v>
      </c>
      <c r="G17" s="217">
        <f>VLOOKUP($B$6,scores_23,9,FALSE)</f>
        <v>0</v>
      </c>
      <c r="H17" s="5"/>
      <c r="I17" s="3"/>
      <c r="J17" s="15"/>
    </row>
    <row r="18" spans="1:10" ht="27" customHeight="1" x14ac:dyDescent="0.25">
      <c r="A18" s="16"/>
      <c r="B18" s="3"/>
      <c r="C18" s="4"/>
      <c r="D18" s="341" t="s">
        <v>568</v>
      </c>
      <c r="E18" s="342"/>
      <c r="F18" s="211">
        <f>VLOOKUP($B$6,scores_2022,10,FALSE)</f>
        <v>1</v>
      </c>
      <c r="G18" s="216">
        <f>VLOOKUP($B$6,scores_23,10,FALSE)</f>
        <v>0</v>
      </c>
      <c r="H18" s="5"/>
      <c r="I18" s="3"/>
      <c r="J18" s="15"/>
    </row>
    <row r="19" spans="1:10" ht="31.5" customHeight="1" x14ac:dyDescent="0.25">
      <c r="A19" s="16"/>
      <c r="B19" s="3"/>
      <c r="C19" s="4"/>
      <c r="D19" s="343" t="s">
        <v>607</v>
      </c>
      <c r="E19" s="344"/>
      <c r="F19" s="212">
        <f>VLOOKUP($B$6,scores_2022,11,FALSE)</f>
        <v>1</v>
      </c>
      <c r="G19" s="217">
        <f>VLOOKUP($B$6,scores_23,11,FALSE)</f>
        <v>0</v>
      </c>
      <c r="H19" s="5"/>
      <c r="I19" s="3"/>
      <c r="J19" s="15"/>
    </row>
    <row r="20" spans="1:10" ht="43.5" customHeight="1" x14ac:dyDescent="0.25">
      <c r="A20" s="16"/>
      <c r="B20" s="3"/>
      <c r="C20" s="4"/>
      <c r="D20" s="341" t="s">
        <v>608</v>
      </c>
      <c r="E20" s="342"/>
      <c r="F20" s="211">
        <f>VLOOKUP($B$6,scores_2022,12,FALSE)</f>
        <v>1</v>
      </c>
      <c r="G20" s="216">
        <f>VLOOKUP($B$6,scores_23,12,FALSE)</f>
        <v>0</v>
      </c>
      <c r="H20" s="5"/>
      <c r="I20" s="3"/>
      <c r="J20" s="15"/>
    </row>
    <row r="21" spans="1:10" ht="31.5" customHeight="1" x14ac:dyDescent="0.25">
      <c r="A21" s="16"/>
      <c r="B21" s="3"/>
      <c r="C21" s="4"/>
      <c r="D21" s="343" t="s">
        <v>569</v>
      </c>
      <c r="E21" s="344"/>
      <c r="F21" s="212" t="str">
        <f>VLOOKUP($B$6,scores_2022,13,FALSE)</f>
        <v>n/a</v>
      </c>
      <c r="G21" s="217">
        <f>VLOOKUP($B$6,scores_23,13,FALSE)</f>
        <v>0</v>
      </c>
      <c r="H21" s="5"/>
      <c r="I21" s="3"/>
      <c r="J21" s="15"/>
    </row>
    <row r="22" spans="1:10" ht="26.25" customHeight="1" x14ac:dyDescent="0.25">
      <c r="A22" s="16"/>
      <c r="B22" s="3"/>
      <c r="C22" s="4"/>
      <c r="D22" s="341" t="s">
        <v>570</v>
      </c>
      <c r="E22" s="342"/>
      <c r="F22" s="211">
        <f>VLOOKUP($B$6,scores_2022,14,FALSE)</f>
        <v>0</v>
      </c>
      <c r="G22" s="216">
        <f>VLOOKUP($B$6,scores_23,14,FALSE)</f>
        <v>0</v>
      </c>
      <c r="H22" s="5"/>
      <c r="I22" s="3"/>
      <c r="J22" s="15"/>
    </row>
    <row r="23" spans="1:10" ht="26.25" customHeight="1" x14ac:dyDescent="0.25">
      <c r="A23" s="16"/>
      <c r="B23" s="3"/>
      <c r="C23" s="4"/>
      <c r="D23" s="343" t="s">
        <v>572</v>
      </c>
      <c r="E23" s="344"/>
      <c r="F23" s="212">
        <f>VLOOKUP($B$6,scores_2022,15,FALSE)</f>
        <v>0</v>
      </c>
      <c r="G23" s="217">
        <f>VLOOKUP($B$6,scores_23,15,FALSE)</f>
        <v>0</v>
      </c>
      <c r="H23" s="5"/>
      <c r="I23" s="3"/>
      <c r="J23" s="15"/>
    </row>
    <row r="24" spans="1:10" ht="26.25" customHeight="1" x14ac:dyDescent="0.25">
      <c r="A24" s="16"/>
      <c r="B24" s="3"/>
      <c r="C24" s="4"/>
      <c r="D24" s="341" t="s">
        <v>573</v>
      </c>
      <c r="E24" s="342"/>
      <c r="F24" s="211">
        <f>VLOOKUP($B$6,scores_2022,16,FALSE)</f>
        <v>0</v>
      </c>
      <c r="G24" s="216">
        <f>VLOOKUP($B$6,scores_23,16,FALSE)</f>
        <v>0</v>
      </c>
      <c r="H24" s="5"/>
      <c r="I24" s="3"/>
      <c r="J24" s="15"/>
    </row>
    <row r="25" spans="1:10" ht="26.25" customHeight="1" x14ac:dyDescent="0.25">
      <c r="A25" s="16"/>
      <c r="B25" s="3"/>
      <c r="C25" s="4"/>
      <c r="D25" s="343" t="s">
        <v>574</v>
      </c>
      <c r="E25" s="344"/>
      <c r="F25" s="212">
        <f>VLOOKUP($B$6,scores_2022,17,FALSE)</f>
        <v>0</v>
      </c>
      <c r="G25" s="217">
        <f>VLOOKUP($B$6,scores_23,17,FALSE)</f>
        <v>0</v>
      </c>
      <c r="H25" s="5"/>
      <c r="I25" s="3"/>
      <c r="J25" s="15"/>
    </row>
    <row r="26" spans="1:10" ht="26.25" customHeight="1" x14ac:dyDescent="0.25">
      <c r="A26" s="16"/>
      <c r="B26" s="3"/>
      <c r="C26" s="4"/>
      <c r="D26" s="345" t="s">
        <v>571</v>
      </c>
      <c r="E26" s="346"/>
      <c r="F26" s="214">
        <f>VLOOKUP($B$6,scores_2022,18,FALSE)</f>
        <v>12</v>
      </c>
      <c r="G26" s="219">
        <f>VLOOKUP($B$6,scores_23,18,FALSE)</f>
        <v>0</v>
      </c>
      <c r="H26" s="5"/>
      <c r="I26" s="3"/>
      <c r="J26" s="15"/>
    </row>
    <row r="27" spans="1:10" ht="23.25" customHeight="1" x14ac:dyDescent="0.25">
      <c r="A27" s="16"/>
      <c r="B27" s="3"/>
      <c r="C27" s="4"/>
      <c r="D27" s="339" t="s">
        <v>576</v>
      </c>
      <c r="E27" s="340"/>
      <c r="F27" s="224" t="e">
        <f>VLOOKUP($B$6,adjusted_scores,2,FALSE)</f>
        <v>#N/A</v>
      </c>
      <c r="G27" s="225" t="e">
        <f>VLOOKUP($B$6,adjusted_scores,3,FALSE)</f>
        <v>#N/A</v>
      </c>
      <c r="H27" s="5"/>
      <c r="I27" s="3"/>
      <c r="J27" s="15"/>
    </row>
    <row r="28" spans="1:10" x14ac:dyDescent="0.25">
      <c r="A28" s="16"/>
      <c r="B28" s="3"/>
      <c r="C28" s="3"/>
      <c r="D28" s="10"/>
      <c r="E28" s="10"/>
      <c r="F28" s="10"/>
      <c r="G28" s="10"/>
      <c r="H28" s="7"/>
      <c r="I28" s="7"/>
      <c r="J28" s="15"/>
    </row>
    <row r="29" spans="1:10" ht="18.75" x14ac:dyDescent="0.3">
      <c r="A29" s="16"/>
      <c r="B29" s="3"/>
      <c r="C29" s="4"/>
      <c r="D29" s="337" t="s">
        <v>695</v>
      </c>
      <c r="E29" s="337"/>
      <c r="F29" s="338" t="e">
        <f>VLOOKUP($B$6,adjusted_scores,4,FALSE)</f>
        <v>#N/A</v>
      </c>
      <c r="G29" s="338"/>
      <c r="H29" s="5"/>
      <c r="I29" s="3"/>
      <c r="J29" s="15"/>
    </row>
    <row r="30" spans="1:10" x14ac:dyDescent="0.25">
      <c r="A30" s="325"/>
      <c r="B30" s="322"/>
      <c r="C30" s="322"/>
      <c r="D30" s="323"/>
      <c r="E30" s="323"/>
      <c r="F30" s="323"/>
      <c r="G30" s="323"/>
      <c r="H30" s="322"/>
      <c r="I30" s="322"/>
      <c r="J30" s="324"/>
    </row>
  </sheetData>
  <sheetProtection selectLockedCells="1"/>
  <mergeCells count="30">
    <mergeCell ref="D19:E19"/>
    <mergeCell ref="D20:E20"/>
    <mergeCell ref="D21:E21"/>
    <mergeCell ref="D22:E22"/>
    <mergeCell ref="A1:L1"/>
    <mergeCell ref="D5:F5"/>
    <mergeCell ref="D6:F7"/>
    <mergeCell ref="I6:I7"/>
    <mergeCell ref="D4:K4"/>
    <mergeCell ref="J6:K7"/>
    <mergeCell ref="J5:K5"/>
    <mergeCell ref="G5:H5"/>
    <mergeCell ref="G6:H7"/>
    <mergeCell ref="B6:B7"/>
    <mergeCell ref="D10:E10"/>
    <mergeCell ref="D29:E29"/>
    <mergeCell ref="F29:G29"/>
    <mergeCell ref="D27:E27"/>
    <mergeCell ref="D24:E24"/>
    <mergeCell ref="D25:E25"/>
    <mergeCell ref="D26:E26"/>
    <mergeCell ref="D11:E11"/>
    <mergeCell ref="D12:E12"/>
    <mergeCell ref="D13:E13"/>
    <mergeCell ref="D14:E14"/>
    <mergeCell ref="D15:E15"/>
    <mergeCell ref="D16:E16"/>
    <mergeCell ref="D17:E17"/>
    <mergeCell ref="D23:E23"/>
    <mergeCell ref="D18:E18"/>
  </mergeCells>
  <pageMargins left="0.7" right="0.7" top="0.75" bottom="0.75" header="0.3" footer="0.3"/>
  <pageSetup orientation="portrait" verticalDpi="599"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EDD49-52CB-4E55-8370-8C2CC6A0FEB4}">
  <sheetPr codeName="Sheet12"/>
  <dimension ref="A1:P140"/>
  <sheetViews>
    <sheetView workbookViewId="0">
      <selection activeCell="M16" sqref="M16"/>
    </sheetView>
  </sheetViews>
  <sheetFormatPr defaultColWidth="8.875" defaultRowHeight="15.75" x14ac:dyDescent="0.25"/>
  <cols>
    <col min="1" max="1" width="11.875" customWidth="1"/>
    <col min="2" max="2" width="9" style="331"/>
    <col min="3" max="3" width="9.5" style="331" customWidth="1"/>
  </cols>
  <sheetData>
    <row r="1" spans="1:16" x14ac:dyDescent="0.25">
      <c r="A1" s="18" t="s">
        <v>0</v>
      </c>
      <c r="B1" s="332" t="s">
        <v>692</v>
      </c>
      <c r="C1" s="332" t="s">
        <v>693</v>
      </c>
      <c r="D1" t="s">
        <v>694</v>
      </c>
    </row>
    <row r="2" spans="1:16" x14ac:dyDescent="0.25">
      <c r="A2" s="131" t="s">
        <v>6</v>
      </c>
      <c r="B2" s="143">
        <v>76.5</v>
      </c>
      <c r="C2" s="143">
        <v>68.5</v>
      </c>
      <c r="D2" s="333">
        <f>IF(C2&gt;B2,(B2*0.3)+(C2*0.7),AVERAGE(B2,C2))</f>
        <v>72.5</v>
      </c>
    </row>
    <row r="3" spans="1:16" x14ac:dyDescent="0.25">
      <c r="A3" s="131" t="s">
        <v>8</v>
      </c>
      <c r="B3" s="143">
        <v>64.5</v>
      </c>
      <c r="C3" s="143">
        <v>66</v>
      </c>
      <c r="D3" s="333">
        <f t="shared" ref="D3:D63" si="0">IF(C3&gt;B3,(B3*0.3)+(C3*0.7),AVERAGE(B3,C3))</f>
        <v>65.55</v>
      </c>
    </row>
    <row r="4" spans="1:16" x14ac:dyDescent="0.25">
      <c r="A4" s="131" t="s">
        <v>11</v>
      </c>
      <c r="B4" s="143">
        <v>71</v>
      </c>
      <c r="C4" s="143">
        <v>60.5</v>
      </c>
      <c r="D4" s="333">
        <f t="shared" si="0"/>
        <v>65.75</v>
      </c>
    </row>
    <row r="5" spans="1:16" x14ac:dyDescent="0.25">
      <c r="A5" s="131" t="s">
        <v>15</v>
      </c>
      <c r="B5" s="143">
        <v>77</v>
      </c>
      <c r="C5" s="143">
        <v>71</v>
      </c>
      <c r="D5" s="333">
        <f t="shared" si="0"/>
        <v>74</v>
      </c>
    </row>
    <row r="6" spans="1:16" x14ac:dyDescent="0.25">
      <c r="A6" s="131" t="s">
        <v>144</v>
      </c>
      <c r="B6" s="143">
        <v>67.5</v>
      </c>
      <c r="C6" s="143">
        <v>50</v>
      </c>
      <c r="D6" s="333">
        <f t="shared" si="0"/>
        <v>58.75</v>
      </c>
    </row>
    <row r="7" spans="1:16" x14ac:dyDescent="0.25">
      <c r="A7" s="131" t="s">
        <v>16</v>
      </c>
      <c r="B7" s="143">
        <v>67</v>
      </c>
      <c r="C7" s="143">
        <v>64</v>
      </c>
      <c r="D7" s="333">
        <f t="shared" si="0"/>
        <v>65.5</v>
      </c>
    </row>
    <row r="8" spans="1:16" x14ac:dyDescent="0.25">
      <c r="A8" s="131" t="s">
        <v>19</v>
      </c>
      <c r="B8" s="143">
        <v>74.5</v>
      </c>
      <c r="C8" s="143">
        <v>72.5</v>
      </c>
      <c r="D8" s="333">
        <f t="shared" si="0"/>
        <v>73.5</v>
      </c>
    </row>
    <row r="9" spans="1:16" x14ac:dyDescent="0.25">
      <c r="A9" s="131" t="s">
        <v>20</v>
      </c>
      <c r="B9" s="143">
        <v>61</v>
      </c>
      <c r="C9" s="143">
        <v>68</v>
      </c>
      <c r="D9" s="333">
        <f t="shared" si="0"/>
        <v>65.899999999999991</v>
      </c>
    </row>
    <row r="10" spans="1:16" x14ac:dyDescent="0.25">
      <c r="A10" s="131" t="s">
        <v>21</v>
      </c>
      <c r="B10" s="143">
        <v>58.5</v>
      </c>
      <c r="C10" s="143">
        <v>67.5</v>
      </c>
      <c r="D10" s="333">
        <f t="shared" si="0"/>
        <v>64.8</v>
      </c>
    </row>
    <row r="11" spans="1:16" x14ac:dyDescent="0.25">
      <c r="A11" s="131" t="s">
        <v>22</v>
      </c>
      <c r="B11" s="143">
        <v>74.5</v>
      </c>
      <c r="C11" s="143">
        <v>72</v>
      </c>
      <c r="D11" s="333">
        <f t="shared" si="0"/>
        <v>73.25</v>
      </c>
    </row>
    <row r="12" spans="1:16" x14ac:dyDescent="0.25">
      <c r="A12" s="131" t="s">
        <v>102</v>
      </c>
      <c r="B12" s="143">
        <v>52</v>
      </c>
      <c r="C12" s="143">
        <v>56.5</v>
      </c>
      <c r="D12" s="333">
        <f t="shared" si="0"/>
        <v>55.15</v>
      </c>
      <c r="O12" s="334"/>
      <c r="P12" s="334"/>
    </row>
    <row r="13" spans="1:16" x14ac:dyDescent="0.25">
      <c r="A13" s="131" t="s">
        <v>23</v>
      </c>
      <c r="B13" s="143">
        <v>74</v>
      </c>
      <c r="C13" s="143">
        <v>74</v>
      </c>
      <c r="D13" s="333">
        <f t="shared" si="0"/>
        <v>74</v>
      </c>
      <c r="O13" s="334"/>
      <c r="P13" s="334"/>
    </row>
    <row r="14" spans="1:16" x14ac:dyDescent="0.25">
      <c r="A14" s="131" t="s">
        <v>24</v>
      </c>
      <c r="B14" s="143">
        <v>70</v>
      </c>
      <c r="C14" s="143">
        <v>62.5</v>
      </c>
      <c r="D14" s="333">
        <f t="shared" si="0"/>
        <v>66.25</v>
      </c>
      <c r="O14" s="334"/>
      <c r="P14" s="334"/>
    </row>
    <row r="15" spans="1:16" x14ac:dyDescent="0.25">
      <c r="A15" s="131" t="s">
        <v>25</v>
      </c>
      <c r="B15" s="143">
        <v>65.5</v>
      </c>
      <c r="C15" s="143">
        <v>71</v>
      </c>
      <c r="D15" s="333">
        <f t="shared" si="0"/>
        <v>69.349999999999994</v>
      </c>
      <c r="O15" s="334"/>
      <c r="P15" s="334"/>
    </row>
    <row r="16" spans="1:16" x14ac:dyDescent="0.25">
      <c r="A16" s="131" t="s">
        <v>26</v>
      </c>
      <c r="B16" s="143">
        <v>63</v>
      </c>
      <c r="C16" s="143">
        <v>72.5</v>
      </c>
      <c r="D16" s="333">
        <f t="shared" si="0"/>
        <v>69.650000000000006</v>
      </c>
      <c r="O16" s="334"/>
      <c r="P16" s="334"/>
    </row>
    <row r="17" spans="1:16" x14ac:dyDescent="0.25">
      <c r="A17" s="131" t="s">
        <v>36</v>
      </c>
      <c r="B17" s="143">
        <v>66</v>
      </c>
      <c r="C17" s="143">
        <v>58.5</v>
      </c>
      <c r="D17" s="333">
        <f t="shared" si="0"/>
        <v>62.25</v>
      </c>
      <c r="O17" s="334"/>
      <c r="P17" s="334"/>
    </row>
    <row r="18" spans="1:16" x14ac:dyDescent="0.25">
      <c r="A18" s="131" t="s">
        <v>27</v>
      </c>
      <c r="B18" s="143">
        <v>75.5</v>
      </c>
      <c r="C18" s="143">
        <v>78</v>
      </c>
      <c r="D18" s="333">
        <f t="shared" si="0"/>
        <v>77.25</v>
      </c>
      <c r="O18" s="334"/>
      <c r="P18" s="334"/>
    </row>
    <row r="19" spans="1:16" x14ac:dyDescent="0.25">
      <c r="A19" s="131" t="s">
        <v>29</v>
      </c>
      <c r="B19" s="143">
        <v>42</v>
      </c>
      <c r="C19" s="143">
        <v>54.5</v>
      </c>
      <c r="D19" s="333">
        <f t="shared" si="0"/>
        <v>50.75</v>
      </c>
    </row>
    <row r="20" spans="1:16" x14ac:dyDescent="0.25">
      <c r="A20" s="131" t="s">
        <v>30</v>
      </c>
      <c r="B20" s="143">
        <v>59.5</v>
      </c>
      <c r="C20" s="143">
        <v>63.5</v>
      </c>
      <c r="D20" s="333">
        <f t="shared" si="0"/>
        <v>62.3</v>
      </c>
    </row>
    <row r="21" spans="1:16" x14ac:dyDescent="0.25">
      <c r="A21" s="131" t="s">
        <v>31</v>
      </c>
      <c r="B21" s="143">
        <v>72.5</v>
      </c>
      <c r="C21" s="143">
        <v>73</v>
      </c>
      <c r="D21" s="333">
        <f t="shared" si="0"/>
        <v>72.849999999999994</v>
      </c>
    </row>
    <row r="22" spans="1:16" x14ac:dyDescent="0.25">
      <c r="A22" s="131" t="s">
        <v>32</v>
      </c>
      <c r="B22" s="143">
        <v>67</v>
      </c>
      <c r="C22" s="143">
        <v>66.5</v>
      </c>
      <c r="D22" s="333">
        <f t="shared" si="0"/>
        <v>66.75</v>
      </c>
    </row>
    <row r="23" spans="1:16" x14ac:dyDescent="0.25">
      <c r="A23" s="131" t="s">
        <v>33</v>
      </c>
      <c r="B23" s="143">
        <v>66</v>
      </c>
      <c r="C23" s="143">
        <v>69</v>
      </c>
      <c r="D23" s="333">
        <f t="shared" si="0"/>
        <v>68.099999999999994</v>
      </c>
    </row>
    <row r="24" spans="1:16" x14ac:dyDescent="0.25">
      <c r="A24" s="131" t="s">
        <v>34</v>
      </c>
      <c r="B24" s="143">
        <v>78.5</v>
      </c>
      <c r="C24" s="143">
        <v>74.5</v>
      </c>
      <c r="D24" s="333">
        <f t="shared" si="0"/>
        <v>76.5</v>
      </c>
    </row>
    <row r="25" spans="1:16" x14ac:dyDescent="0.25">
      <c r="A25" s="131" t="s">
        <v>35</v>
      </c>
      <c r="B25" s="143">
        <v>68</v>
      </c>
      <c r="C25" s="143">
        <v>71.5</v>
      </c>
      <c r="D25" s="333">
        <f t="shared" si="0"/>
        <v>70.449999999999989</v>
      </c>
    </row>
    <row r="26" spans="1:16" x14ac:dyDescent="0.25">
      <c r="A26" s="131" t="s">
        <v>38</v>
      </c>
      <c r="B26" s="143">
        <v>61.5</v>
      </c>
      <c r="C26" s="143">
        <v>59.5</v>
      </c>
      <c r="D26" s="333">
        <f t="shared" si="0"/>
        <v>60.5</v>
      </c>
    </row>
    <row r="27" spans="1:16" x14ac:dyDescent="0.25">
      <c r="A27" s="131" t="s">
        <v>39</v>
      </c>
      <c r="B27" s="143">
        <v>60.5</v>
      </c>
      <c r="C27" s="143">
        <v>58.5</v>
      </c>
      <c r="D27" s="333">
        <f t="shared" si="0"/>
        <v>59.5</v>
      </c>
    </row>
    <row r="28" spans="1:16" x14ac:dyDescent="0.25">
      <c r="A28" s="131" t="s">
        <v>40</v>
      </c>
      <c r="B28" s="143">
        <v>66.5</v>
      </c>
      <c r="C28" s="143">
        <v>48.5</v>
      </c>
      <c r="D28" s="333">
        <f t="shared" si="0"/>
        <v>57.5</v>
      </c>
    </row>
    <row r="29" spans="1:16" x14ac:dyDescent="0.25">
      <c r="A29" s="131" t="s">
        <v>41</v>
      </c>
      <c r="B29" s="143">
        <v>76</v>
      </c>
      <c r="C29" s="143">
        <v>74.5</v>
      </c>
      <c r="D29" s="333">
        <f t="shared" si="0"/>
        <v>75.25</v>
      </c>
    </row>
    <row r="30" spans="1:16" x14ac:dyDescent="0.25">
      <c r="A30" s="131" t="s">
        <v>151</v>
      </c>
      <c r="B30" s="143">
        <v>56</v>
      </c>
      <c r="C30" s="143">
        <v>67</v>
      </c>
      <c r="D30" s="333">
        <f t="shared" si="0"/>
        <v>63.7</v>
      </c>
    </row>
    <row r="31" spans="1:16" x14ac:dyDescent="0.25">
      <c r="A31" s="131" t="s">
        <v>42</v>
      </c>
      <c r="B31" s="143">
        <v>56</v>
      </c>
      <c r="C31" s="143">
        <v>66</v>
      </c>
      <c r="D31" s="333">
        <f t="shared" si="0"/>
        <v>63</v>
      </c>
    </row>
    <row r="32" spans="1:16" x14ac:dyDescent="0.25">
      <c r="A32" s="131" t="s">
        <v>43</v>
      </c>
      <c r="B32" s="143">
        <v>72</v>
      </c>
      <c r="C32" s="143">
        <v>61.5</v>
      </c>
      <c r="D32" s="333">
        <f t="shared" si="0"/>
        <v>66.75</v>
      </c>
    </row>
    <row r="33" spans="1:4" x14ac:dyDescent="0.25">
      <c r="A33" s="131" t="s">
        <v>44</v>
      </c>
      <c r="B33" s="143">
        <v>57</v>
      </c>
      <c r="C33" s="143">
        <v>68</v>
      </c>
      <c r="D33" s="333">
        <f t="shared" si="0"/>
        <v>64.699999999999989</v>
      </c>
    </row>
    <row r="34" spans="1:4" x14ac:dyDescent="0.25">
      <c r="A34" s="131" t="s">
        <v>45</v>
      </c>
      <c r="B34" s="143">
        <v>78</v>
      </c>
      <c r="C34" s="143">
        <v>81.5</v>
      </c>
      <c r="D34" s="333">
        <f t="shared" si="0"/>
        <v>80.449999999999989</v>
      </c>
    </row>
    <row r="35" spans="1:4" x14ac:dyDescent="0.25">
      <c r="A35" s="131" t="s">
        <v>46</v>
      </c>
      <c r="B35" s="143">
        <v>64</v>
      </c>
      <c r="C35" s="143">
        <v>58.5</v>
      </c>
      <c r="D35" s="333">
        <f t="shared" si="0"/>
        <v>61.25</v>
      </c>
    </row>
    <row r="36" spans="1:4" x14ac:dyDescent="0.25">
      <c r="A36" s="131" t="s">
        <v>47</v>
      </c>
      <c r="B36" s="143">
        <v>75.5</v>
      </c>
      <c r="C36" s="143">
        <v>78</v>
      </c>
      <c r="D36" s="333">
        <f t="shared" si="0"/>
        <v>77.25</v>
      </c>
    </row>
    <row r="37" spans="1:4" x14ac:dyDescent="0.25">
      <c r="A37" s="131" t="s">
        <v>48</v>
      </c>
      <c r="B37" s="143">
        <v>64.5</v>
      </c>
      <c r="C37" s="143">
        <v>58.5</v>
      </c>
      <c r="D37" s="333">
        <f t="shared" si="0"/>
        <v>61.5</v>
      </c>
    </row>
    <row r="38" spans="1:4" x14ac:dyDescent="0.25">
      <c r="A38" s="131" t="s">
        <v>49</v>
      </c>
      <c r="B38" s="143">
        <v>69</v>
      </c>
      <c r="C38" s="143">
        <v>72</v>
      </c>
      <c r="D38" s="333">
        <f t="shared" si="0"/>
        <v>71.099999999999994</v>
      </c>
    </row>
    <row r="39" spans="1:4" x14ac:dyDescent="0.25">
      <c r="A39" s="131" t="s">
        <v>50</v>
      </c>
      <c r="B39" s="143">
        <v>72.5</v>
      </c>
      <c r="C39" s="143">
        <v>63.5</v>
      </c>
      <c r="D39" s="333">
        <f t="shared" si="0"/>
        <v>68</v>
      </c>
    </row>
    <row r="40" spans="1:4" x14ac:dyDescent="0.25">
      <c r="A40" s="131" t="s">
        <v>51</v>
      </c>
      <c r="B40" s="143">
        <v>52</v>
      </c>
      <c r="C40" s="143">
        <v>62.5</v>
      </c>
      <c r="D40" s="333">
        <f t="shared" si="0"/>
        <v>59.35</v>
      </c>
    </row>
    <row r="41" spans="1:4" x14ac:dyDescent="0.25">
      <c r="A41" s="131" t="s">
        <v>52</v>
      </c>
      <c r="B41" s="143">
        <v>75</v>
      </c>
      <c r="C41" s="143">
        <v>62.5</v>
      </c>
      <c r="D41" s="333">
        <f t="shared" si="0"/>
        <v>68.75</v>
      </c>
    </row>
    <row r="42" spans="1:4" x14ac:dyDescent="0.25">
      <c r="A42" s="131" t="s">
        <v>53</v>
      </c>
      <c r="B42" s="143">
        <v>75</v>
      </c>
      <c r="C42" s="143">
        <v>62.5</v>
      </c>
      <c r="D42" s="333">
        <f t="shared" si="0"/>
        <v>68.75</v>
      </c>
    </row>
    <row r="43" spans="1:4" x14ac:dyDescent="0.25">
      <c r="A43" s="131" t="s">
        <v>54</v>
      </c>
      <c r="B43" s="143">
        <v>63.5</v>
      </c>
      <c r="C43" s="143">
        <v>66</v>
      </c>
      <c r="D43" s="333">
        <f t="shared" si="0"/>
        <v>65.25</v>
      </c>
    </row>
    <row r="44" spans="1:4" x14ac:dyDescent="0.25">
      <c r="A44" s="131" t="s">
        <v>55</v>
      </c>
      <c r="B44" s="143">
        <v>68.5</v>
      </c>
      <c r="C44" s="143">
        <v>66</v>
      </c>
      <c r="D44" s="333">
        <f t="shared" si="0"/>
        <v>67.25</v>
      </c>
    </row>
    <row r="45" spans="1:4" x14ac:dyDescent="0.25">
      <c r="A45" s="131" t="s">
        <v>56</v>
      </c>
      <c r="B45" s="143">
        <v>75.5</v>
      </c>
      <c r="C45" s="143">
        <v>78.5</v>
      </c>
      <c r="D45" s="333">
        <f t="shared" si="0"/>
        <v>77.599999999999994</v>
      </c>
    </row>
    <row r="46" spans="1:4" x14ac:dyDescent="0.25">
      <c r="A46" s="131" t="s">
        <v>57</v>
      </c>
      <c r="B46" s="143">
        <v>66.5</v>
      </c>
      <c r="C46" s="143">
        <v>60.5</v>
      </c>
      <c r="D46" s="333">
        <f t="shared" si="0"/>
        <v>63.5</v>
      </c>
    </row>
    <row r="47" spans="1:4" x14ac:dyDescent="0.25">
      <c r="A47" s="131" t="s">
        <v>58</v>
      </c>
      <c r="B47" s="143">
        <v>71.5</v>
      </c>
      <c r="C47" s="143">
        <v>66.5</v>
      </c>
      <c r="D47" s="333">
        <f t="shared" si="0"/>
        <v>69</v>
      </c>
    </row>
    <row r="48" spans="1:4" x14ac:dyDescent="0.25">
      <c r="A48" s="131" t="s">
        <v>59</v>
      </c>
      <c r="B48" s="143">
        <v>67.5</v>
      </c>
      <c r="C48" s="143">
        <v>58</v>
      </c>
      <c r="D48" s="333">
        <f t="shared" si="0"/>
        <v>62.75</v>
      </c>
    </row>
    <row r="49" spans="1:4" x14ac:dyDescent="0.25">
      <c r="A49" s="131" t="s">
        <v>60</v>
      </c>
      <c r="B49" s="143">
        <v>67</v>
      </c>
      <c r="C49" s="143">
        <v>63</v>
      </c>
      <c r="D49" s="333">
        <f t="shared" si="0"/>
        <v>65</v>
      </c>
    </row>
    <row r="50" spans="1:4" x14ac:dyDescent="0.25">
      <c r="A50" s="131" t="s">
        <v>61</v>
      </c>
      <c r="B50" s="143">
        <v>70.5</v>
      </c>
      <c r="C50" s="143">
        <v>73</v>
      </c>
      <c r="D50" s="333">
        <f t="shared" si="0"/>
        <v>72.25</v>
      </c>
    </row>
    <row r="51" spans="1:4" x14ac:dyDescent="0.25">
      <c r="A51" s="131" t="s">
        <v>62</v>
      </c>
      <c r="B51" s="143">
        <v>65</v>
      </c>
      <c r="C51" s="143">
        <v>69.5</v>
      </c>
      <c r="D51" s="333">
        <f t="shared" si="0"/>
        <v>68.150000000000006</v>
      </c>
    </row>
    <row r="52" spans="1:4" x14ac:dyDescent="0.25">
      <c r="A52" s="131" t="s">
        <v>63</v>
      </c>
      <c r="B52" s="143">
        <v>60</v>
      </c>
      <c r="C52" s="143">
        <v>68</v>
      </c>
      <c r="D52" s="333">
        <f t="shared" si="0"/>
        <v>65.599999999999994</v>
      </c>
    </row>
    <row r="53" spans="1:4" x14ac:dyDescent="0.25">
      <c r="A53" s="131" t="s">
        <v>64</v>
      </c>
      <c r="B53" s="143">
        <v>72</v>
      </c>
      <c r="C53" s="143">
        <v>73</v>
      </c>
      <c r="D53" s="333">
        <f t="shared" si="0"/>
        <v>72.699999999999989</v>
      </c>
    </row>
    <row r="54" spans="1:4" x14ac:dyDescent="0.25">
      <c r="A54" s="131" t="s">
        <v>65</v>
      </c>
      <c r="B54" s="143">
        <v>68.5</v>
      </c>
      <c r="C54" s="143">
        <v>70.5</v>
      </c>
      <c r="D54" s="333">
        <f t="shared" si="0"/>
        <v>69.899999999999991</v>
      </c>
    </row>
    <row r="55" spans="1:4" x14ac:dyDescent="0.25">
      <c r="A55" s="131" t="s">
        <v>66</v>
      </c>
      <c r="B55" s="143">
        <v>64.5</v>
      </c>
      <c r="C55" s="143">
        <v>68.5</v>
      </c>
      <c r="D55" s="333">
        <f t="shared" si="0"/>
        <v>67.3</v>
      </c>
    </row>
    <row r="56" spans="1:4" x14ac:dyDescent="0.25">
      <c r="A56" s="131" t="s">
        <v>68</v>
      </c>
      <c r="B56" s="143">
        <v>78</v>
      </c>
      <c r="C56" s="143">
        <v>79.5</v>
      </c>
      <c r="D56" s="333">
        <f t="shared" si="0"/>
        <v>79.05</v>
      </c>
    </row>
    <row r="57" spans="1:4" x14ac:dyDescent="0.25">
      <c r="A57" s="131" t="s">
        <v>69</v>
      </c>
      <c r="B57" s="143">
        <v>71</v>
      </c>
      <c r="C57" s="143">
        <v>70</v>
      </c>
      <c r="D57" s="333">
        <f t="shared" si="0"/>
        <v>70.5</v>
      </c>
    </row>
    <row r="58" spans="1:4" x14ac:dyDescent="0.25">
      <c r="A58" s="131" t="s">
        <v>70</v>
      </c>
      <c r="B58" s="143">
        <v>52.5</v>
      </c>
      <c r="C58" s="143">
        <v>56</v>
      </c>
      <c r="D58" s="333">
        <f t="shared" si="0"/>
        <v>54.949999999999996</v>
      </c>
    </row>
    <row r="59" spans="1:4" x14ac:dyDescent="0.25">
      <c r="A59" s="131" t="s">
        <v>71</v>
      </c>
      <c r="B59" s="143">
        <v>71</v>
      </c>
      <c r="C59" s="143">
        <v>65.5</v>
      </c>
      <c r="D59" s="333">
        <f t="shared" si="0"/>
        <v>68.25</v>
      </c>
    </row>
    <row r="60" spans="1:4" x14ac:dyDescent="0.25">
      <c r="A60" s="131" t="s">
        <v>72</v>
      </c>
      <c r="B60" s="143">
        <v>60.5</v>
      </c>
      <c r="C60" s="143">
        <v>72.5</v>
      </c>
      <c r="D60" s="333">
        <f t="shared" si="0"/>
        <v>68.900000000000006</v>
      </c>
    </row>
    <row r="61" spans="1:4" x14ac:dyDescent="0.25">
      <c r="A61" s="131" t="s">
        <v>73</v>
      </c>
      <c r="B61" s="143">
        <v>66.5</v>
      </c>
      <c r="C61" s="143">
        <v>63</v>
      </c>
      <c r="D61" s="333">
        <f t="shared" si="0"/>
        <v>64.75</v>
      </c>
    </row>
    <row r="62" spans="1:4" x14ac:dyDescent="0.25">
      <c r="A62" s="131" t="s">
        <v>74</v>
      </c>
      <c r="B62" s="143">
        <v>69</v>
      </c>
      <c r="C62" s="143">
        <v>64</v>
      </c>
      <c r="D62" s="333">
        <f t="shared" si="0"/>
        <v>66.5</v>
      </c>
    </row>
    <row r="63" spans="1:4" x14ac:dyDescent="0.25">
      <c r="A63" s="131" t="s">
        <v>75</v>
      </c>
      <c r="B63" s="143">
        <v>64.5</v>
      </c>
      <c r="C63" s="143">
        <v>60</v>
      </c>
      <c r="D63" s="333">
        <f t="shared" si="0"/>
        <v>62.25</v>
      </c>
    </row>
    <row r="64" spans="1:4" x14ac:dyDescent="0.25">
      <c r="A64" s="131" t="s">
        <v>78</v>
      </c>
      <c r="B64" s="143">
        <v>70.5</v>
      </c>
      <c r="C64" s="143">
        <v>70.5</v>
      </c>
      <c r="D64" s="333">
        <f t="shared" ref="D64:D127" si="1">IF(C64&gt;B64,(B64*0.3)+(C64*0.7),AVERAGE(B64,C64))</f>
        <v>70.5</v>
      </c>
    </row>
    <row r="65" spans="1:4" x14ac:dyDescent="0.25">
      <c r="A65" s="131" t="s">
        <v>79</v>
      </c>
      <c r="B65" s="143">
        <v>80</v>
      </c>
      <c r="C65" s="143">
        <v>80</v>
      </c>
      <c r="D65" s="333">
        <f t="shared" si="1"/>
        <v>80</v>
      </c>
    </row>
    <row r="66" spans="1:4" x14ac:dyDescent="0.25">
      <c r="A66" s="131" t="s">
        <v>80</v>
      </c>
      <c r="B66" s="143">
        <v>67</v>
      </c>
      <c r="C66" s="143">
        <v>61.5</v>
      </c>
      <c r="D66" s="333">
        <f t="shared" si="1"/>
        <v>64.25</v>
      </c>
    </row>
    <row r="67" spans="1:4" x14ac:dyDescent="0.25">
      <c r="A67" s="131" t="s">
        <v>81</v>
      </c>
      <c r="B67" s="143">
        <v>71</v>
      </c>
      <c r="C67" s="143">
        <v>62.5</v>
      </c>
      <c r="D67" s="333">
        <f t="shared" si="1"/>
        <v>66.75</v>
      </c>
    </row>
    <row r="68" spans="1:4" x14ac:dyDescent="0.25">
      <c r="A68" s="159" t="s">
        <v>82</v>
      </c>
      <c r="B68" s="143">
        <v>62</v>
      </c>
      <c r="C68" s="143">
        <v>73.5</v>
      </c>
      <c r="D68" s="333">
        <f t="shared" si="1"/>
        <v>70.05</v>
      </c>
    </row>
    <row r="69" spans="1:4" x14ac:dyDescent="0.25">
      <c r="A69" s="131" t="s">
        <v>83</v>
      </c>
      <c r="B69" s="143">
        <v>66.5</v>
      </c>
      <c r="C69" s="143">
        <v>67</v>
      </c>
      <c r="D69" s="333">
        <f t="shared" si="1"/>
        <v>66.849999999999994</v>
      </c>
    </row>
    <row r="70" spans="1:4" x14ac:dyDescent="0.25">
      <c r="A70" s="131" t="s">
        <v>85</v>
      </c>
      <c r="B70" s="143">
        <v>64</v>
      </c>
      <c r="C70" s="143">
        <v>59.5</v>
      </c>
      <c r="D70" s="333">
        <f t="shared" si="1"/>
        <v>61.75</v>
      </c>
    </row>
    <row r="71" spans="1:4" x14ac:dyDescent="0.25">
      <c r="A71" s="131" t="s">
        <v>86</v>
      </c>
      <c r="B71" s="143">
        <v>75.5</v>
      </c>
      <c r="C71" s="143">
        <v>69</v>
      </c>
      <c r="D71" s="333">
        <f t="shared" si="1"/>
        <v>72.25</v>
      </c>
    </row>
    <row r="72" spans="1:4" x14ac:dyDescent="0.25">
      <c r="A72" s="131" t="s">
        <v>87</v>
      </c>
      <c r="B72" s="143">
        <v>80.5</v>
      </c>
      <c r="C72" s="143">
        <v>79</v>
      </c>
      <c r="D72" s="333">
        <f t="shared" si="1"/>
        <v>79.75</v>
      </c>
    </row>
    <row r="73" spans="1:4" x14ac:dyDescent="0.25">
      <c r="A73" s="131" t="s">
        <v>88</v>
      </c>
      <c r="B73" s="143">
        <v>54.5</v>
      </c>
      <c r="C73" s="143">
        <v>57</v>
      </c>
      <c r="D73" s="333">
        <f t="shared" si="1"/>
        <v>56.25</v>
      </c>
    </row>
    <row r="74" spans="1:4" x14ac:dyDescent="0.25">
      <c r="A74" s="131" t="s">
        <v>90</v>
      </c>
      <c r="B74" s="143">
        <v>70.5</v>
      </c>
      <c r="C74" s="143">
        <v>65</v>
      </c>
      <c r="D74" s="333">
        <f t="shared" si="1"/>
        <v>67.75</v>
      </c>
    </row>
    <row r="75" spans="1:4" x14ac:dyDescent="0.25">
      <c r="A75" s="131" t="s">
        <v>91</v>
      </c>
      <c r="B75" s="143">
        <v>67.5</v>
      </c>
      <c r="C75" s="143">
        <v>66.5</v>
      </c>
      <c r="D75" s="333">
        <f t="shared" si="1"/>
        <v>67</v>
      </c>
    </row>
    <row r="76" spans="1:4" x14ac:dyDescent="0.25">
      <c r="A76" s="131" t="s">
        <v>92</v>
      </c>
      <c r="B76" s="143">
        <v>66</v>
      </c>
      <c r="C76" s="143">
        <v>63.5</v>
      </c>
      <c r="D76" s="333">
        <f t="shared" si="1"/>
        <v>64.75</v>
      </c>
    </row>
    <row r="77" spans="1:4" x14ac:dyDescent="0.25">
      <c r="A77" s="131" t="s">
        <v>93</v>
      </c>
      <c r="B77" s="143">
        <v>66</v>
      </c>
      <c r="C77" s="143">
        <v>63.5</v>
      </c>
      <c r="D77" s="333">
        <f t="shared" si="1"/>
        <v>64.75</v>
      </c>
    </row>
    <row r="78" spans="1:4" x14ac:dyDescent="0.25">
      <c r="A78" s="131" t="s">
        <v>94</v>
      </c>
      <c r="B78" s="143">
        <v>71.5</v>
      </c>
      <c r="C78" s="143">
        <v>70</v>
      </c>
      <c r="D78" s="333">
        <f t="shared" si="1"/>
        <v>70.75</v>
      </c>
    </row>
    <row r="79" spans="1:4" x14ac:dyDescent="0.25">
      <c r="A79" s="131" t="s">
        <v>95</v>
      </c>
      <c r="B79" s="143">
        <v>60.5</v>
      </c>
      <c r="C79" s="143">
        <v>61.5</v>
      </c>
      <c r="D79" s="333">
        <f t="shared" si="1"/>
        <v>61.199999999999996</v>
      </c>
    </row>
    <row r="80" spans="1:4" x14ac:dyDescent="0.25">
      <c r="A80" s="131" t="s">
        <v>96</v>
      </c>
      <c r="B80" s="143">
        <v>68.5</v>
      </c>
      <c r="C80" s="143">
        <v>73.5</v>
      </c>
      <c r="D80" s="333">
        <f t="shared" si="1"/>
        <v>72</v>
      </c>
    </row>
    <row r="81" spans="1:4" x14ac:dyDescent="0.25">
      <c r="A81" s="131" t="s">
        <v>157</v>
      </c>
      <c r="B81" s="143">
        <v>65.5</v>
      </c>
      <c r="C81" s="143">
        <v>66.5</v>
      </c>
      <c r="D81" s="333">
        <f t="shared" si="1"/>
        <v>66.199999999999989</v>
      </c>
    </row>
    <row r="82" spans="1:4" x14ac:dyDescent="0.25">
      <c r="A82" s="131" t="s">
        <v>158</v>
      </c>
      <c r="B82" s="143">
        <v>46.5</v>
      </c>
      <c r="C82" s="143">
        <v>68</v>
      </c>
      <c r="D82" s="333">
        <f t="shared" si="1"/>
        <v>61.55</v>
      </c>
    </row>
    <row r="83" spans="1:4" x14ac:dyDescent="0.25">
      <c r="A83" s="131" t="s">
        <v>99</v>
      </c>
      <c r="B83" s="143">
        <v>71</v>
      </c>
      <c r="C83" s="143">
        <v>71</v>
      </c>
      <c r="D83" s="333">
        <f t="shared" si="1"/>
        <v>71</v>
      </c>
    </row>
    <row r="84" spans="1:4" x14ac:dyDescent="0.25">
      <c r="A84" s="131" t="s">
        <v>101</v>
      </c>
      <c r="B84" s="143">
        <v>74</v>
      </c>
      <c r="C84" s="143">
        <v>75</v>
      </c>
      <c r="D84" s="333">
        <f t="shared" si="1"/>
        <v>74.7</v>
      </c>
    </row>
    <row r="85" spans="1:4" x14ac:dyDescent="0.25">
      <c r="A85" s="131" t="s">
        <v>103</v>
      </c>
      <c r="B85" s="143">
        <v>58.5</v>
      </c>
      <c r="C85" s="143">
        <v>57</v>
      </c>
      <c r="D85" s="333">
        <f t="shared" si="1"/>
        <v>57.75</v>
      </c>
    </row>
    <row r="86" spans="1:4" x14ac:dyDescent="0.25">
      <c r="A86" s="131" t="s">
        <v>104</v>
      </c>
      <c r="B86" s="143">
        <v>73.5</v>
      </c>
      <c r="C86" s="143">
        <v>66</v>
      </c>
      <c r="D86" s="333">
        <f t="shared" si="1"/>
        <v>69.75</v>
      </c>
    </row>
    <row r="87" spans="1:4" x14ac:dyDescent="0.25">
      <c r="A87" s="131" t="s">
        <v>105</v>
      </c>
      <c r="B87" s="143">
        <v>61.5</v>
      </c>
      <c r="C87" s="143">
        <v>55</v>
      </c>
      <c r="D87" s="333">
        <f t="shared" si="1"/>
        <v>58.25</v>
      </c>
    </row>
    <row r="88" spans="1:4" x14ac:dyDescent="0.25">
      <c r="A88" s="131" t="s">
        <v>107</v>
      </c>
      <c r="B88" s="143">
        <v>72.5</v>
      </c>
      <c r="C88" s="143">
        <v>68</v>
      </c>
      <c r="D88" s="333">
        <f t="shared" si="1"/>
        <v>70.25</v>
      </c>
    </row>
    <row r="89" spans="1:4" x14ac:dyDescent="0.25">
      <c r="A89" s="131" t="s">
        <v>108</v>
      </c>
      <c r="B89" s="143">
        <v>66.5</v>
      </c>
      <c r="C89" s="143">
        <v>70.5</v>
      </c>
      <c r="D89" s="333">
        <f t="shared" si="1"/>
        <v>69.3</v>
      </c>
    </row>
    <row r="90" spans="1:4" x14ac:dyDescent="0.25">
      <c r="A90" s="131" t="s">
        <v>109</v>
      </c>
      <c r="B90" s="143">
        <v>58</v>
      </c>
      <c r="C90" s="143">
        <v>71</v>
      </c>
      <c r="D90" s="333">
        <f t="shared" si="1"/>
        <v>67.099999999999994</v>
      </c>
    </row>
    <row r="91" spans="1:4" x14ac:dyDescent="0.25">
      <c r="A91" s="131" t="s">
        <v>110</v>
      </c>
      <c r="B91" s="143">
        <v>65.5</v>
      </c>
      <c r="C91" s="143">
        <v>68</v>
      </c>
      <c r="D91" s="333">
        <f t="shared" si="1"/>
        <v>67.25</v>
      </c>
    </row>
    <row r="92" spans="1:4" x14ac:dyDescent="0.25">
      <c r="A92" s="131" t="s">
        <v>111</v>
      </c>
      <c r="B92" s="143">
        <v>64</v>
      </c>
      <c r="C92" s="143">
        <v>64.5</v>
      </c>
      <c r="D92" s="333">
        <f t="shared" si="1"/>
        <v>64.349999999999994</v>
      </c>
    </row>
    <row r="93" spans="1:4" x14ac:dyDescent="0.25">
      <c r="A93" s="131" t="s">
        <v>112</v>
      </c>
      <c r="B93" s="143">
        <v>65</v>
      </c>
      <c r="C93" s="143">
        <v>56</v>
      </c>
      <c r="D93" s="333">
        <f t="shared" si="1"/>
        <v>60.5</v>
      </c>
    </row>
    <row r="94" spans="1:4" x14ac:dyDescent="0.25">
      <c r="A94" s="131" t="s">
        <v>113</v>
      </c>
      <c r="B94" s="143">
        <v>69.5</v>
      </c>
      <c r="C94" s="143">
        <v>77.5</v>
      </c>
      <c r="D94" s="333">
        <f t="shared" si="1"/>
        <v>75.099999999999994</v>
      </c>
    </row>
    <row r="95" spans="1:4" x14ac:dyDescent="0.25">
      <c r="A95" s="131" t="s">
        <v>115</v>
      </c>
      <c r="B95" s="143">
        <v>62</v>
      </c>
      <c r="C95" s="143">
        <v>71</v>
      </c>
      <c r="D95" s="333">
        <f t="shared" si="1"/>
        <v>68.3</v>
      </c>
    </row>
    <row r="96" spans="1:4" x14ac:dyDescent="0.25">
      <c r="A96" s="131" t="s">
        <v>116</v>
      </c>
      <c r="B96" s="143">
        <v>75</v>
      </c>
      <c r="C96" s="143">
        <v>81</v>
      </c>
      <c r="D96" s="333">
        <f t="shared" si="1"/>
        <v>79.199999999999989</v>
      </c>
    </row>
    <row r="97" spans="1:4" x14ac:dyDescent="0.25">
      <c r="A97" s="131" t="s">
        <v>117</v>
      </c>
      <c r="B97" s="143">
        <v>76</v>
      </c>
      <c r="C97" s="143">
        <v>78.5</v>
      </c>
      <c r="D97" s="333">
        <f t="shared" si="1"/>
        <v>77.75</v>
      </c>
    </row>
    <row r="98" spans="1:4" x14ac:dyDescent="0.25">
      <c r="A98" s="131" t="s">
        <v>118</v>
      </c>
      <c r="B98" s="143">
        <v>53.54</v>
      </c>
      <c r="C98" s="143">
        <v>59.5</v>
      </c>
      <c r="D98" s="333">
        <f t="shared" si="1"/>
        <v>57.711999999999996</v>
      </c>
    </row>
    <row r="99" spans="1:4" x14ac:dyDescent="0.25">
      <c r="A99" s="131" t="s">
        <v>119</v>
      </c>
      <c r="B99" s="143">
        <v>71</v>
      </c>
      <c r="C99" s="143">
        <v>72.5</v>
      </c>
      <c r="D99" s="333">
        <f t="shared" si="1"/>
        <v>72.05</v>
      </c>
    </row>
    <row r="100" spans="1:4" x14ac:dyDescent="0.25">
      <c r="A100" s="131" t="s">
        <v>120</v>
      </c>
      <c r="B100" s="143">
        <v>68.5</v>
      </c>
      <c r="C100" s="143">
        <v>69</v>
      </c>
      <c r="D100" s="333">
        <f t="shared" si="1"/>
        <v>68.849999999999994</v>
      </c>
    </row>
    <row r="101" spans="1:4" x14ac:dyDescent="0.25">
      <c r="A101" s="131" t="s">
        <v>121</v>
      </c>
      <c r="B101" s="143">
        <v>75.5</v>
      </c>
      <c r="C101" s="143">
        <v>75</v>
      </c>
      <c r="D101" s="333">
        <f t="shared" si="1"/>
        <v>75.25</v>
      </c>
    </row>
    <row r="102" spans="1:4" x14ac:dyDescent="0.25">
      <c r="A102" s="131" t="s">
        <v>122</v>
      </c>
      <c r="B102" s="143">
        <v>69.5</v>
      </c>
      <c r="C102" s="143">
        <v>67.5</v>
      </c>
      <c r="D102" s="333">
        <f t="shared" si="1"/>
        <v>68.5</v>
      </c>
    </row>
    <row r="103" spans="1:4" x14ac:dyDescent="0.25">
      <c r="A103" s="131" t="s">
        <v>123</v>
      </c>
      <c r="B103" s="143">
        <v>76</v>
      </c>
      <c r="C103" s="143">
        <v>78.5</v>
      </c>
      <c r="D103" s="333">
        <f t="shared" si="1"/>
        <v>77.75</v>
      </c>
    </row>
    <row r="104" spans="1:4" x14ac:dyDescent="0.25">
      <c r="A104" s="131" t="s">
        <v>124</v>
      </c>
      <c r="B104" s="143">
        <v>65.5</v>
      </c>
      <c r="C104" s="143">
        <v>56.5</v>
      </c>
      <c r="D104" s="333">
        <f t="shared" si="1"/>
        <v>61</v>
      </c>
    </row>
    <row r="105" spans="1:4" x14ac:dyDescent="0.25">
      <c r="A105" s="131" t="s">
        <v>125</v>
      </c>
      <c r="B105" s="143">
        <v>77</v>
      </c>
      <c r="C105" s="143">
        <v>67</v>
      </c>
      <c r="D105" s="333">
        <f t="shared" si="1"/>
        <v>72</v>
      </c>
    </row>
    <row r="106" spans="1:4" x14ac:dyDescent="0.25">
      <c r="A106" s="131" t="s">
        <v>126</v>
      </c>
      <c r="B106" s="143">
        <v>55.5</v>
      </c>
      <c r="C106" s="143">
        <v>65.5</v>
      </c>
      <c r="D106" s="333">
        <f t="shared" si="1"/>
        <v>62.499999999999993</v>
      </c>
    </row>
    <row r="107" spans="1:4" x14ac:dyDescent="0.25">
      <c r="A107" s="131" t="s">
        <v>127</v>
      </c>
      <c r="B107" s="143" t="s">
        <v>696</v>
      </c>
      <c r="C107" s="143" t="s">
        <v>696</v>
      </c>
      <c r="D107" s="333">
        <v>60.125</v>
      </c>
    </row>
    <row r="108" spans="1:4" x14ac:dyDescent="0.25">
      <c r="A108" s="131" t="s">
        <v>128</v>
      </c>
      <c r="B108" s="143">
        <v>68.5</v>
      </c>
      <c r="C108" s="143">
        <v>69</v>
      </c>
      <c r="D108" s="333">
        <f t="shared" si="1"/>
        <v>68.849999999999994</v>
      </c>
    </row>
    <row r="109" spans="1:4" x14ac:dyDescent="0.25">
      <c r="A109" s="131" t="s">
        <v>129</v>
      </c>
      <c r="B109" s="143">
        <v>62</v>
      </c>
      <c r="C109" s="143">
        <v>70.5</v>
      </c>
      <c r="D109" s="333">
        <f t="shared" si="1"/>
        <v>67.949999999999989</v>
      </c>
    </row>
    <row r="110" spans="1:4" x14ac:dyDescent="0.25">
      <c r="A110" s="131" t="s">
        <v>130</v>
      </c>
      <c r="B110" s="143">
        <v>70</v>
      </c>
      <c r="C110" s="143">
        <v>68</v>
      </c>
      <c r="D110" s="333">
        <f t="shared" si="1"/>
        <v>69</v>
      </c>
    </row>
    <row r="111" spans="1:4" x14ac:dyDescent="0.25">
      <c r="A111" s="131" t="s">
        <v>131</v>
      </c>
      <c r="B111" s="143">
        <v>73.5</v>
      </c>
      <c r="C111" s="143">
        <v>70</v>
      </c>
      <c r="D111" s="333">
        <f t="shared" si="1"/>
        <v>71.75</v>
      </c>
    </row>
    <row r="112" spans="1:4" x14ac:dyDescent="0.25">
      <c r="A112" s="131" t="s">
        <v>132</v>
      </c>
      <c r="B112" s="143">
        <v>70</v>
      </c>
      <c r="C112" s="143">
        <v>60.5</v>
      </c>
      <c r="D112" s="333">
        <f t="shared" si="1"/>
        <v>65.25</v>
      </c>
    </row>
    <row r="113" spans="1:4" x14ac:dyDescent="0.25">
      <c r="A113" s="131" t="s">
        <v>133</v>
      </c>
      <c r="B113" s="143">
        <v>66</v>
      </c>
      <c r="C113" s="143">
        <v>57.5</v>
      </c>
      <c r="D113" s="333">
        <f t="shared" si="1"/>
        <v>61.75</v>
      </c>
    </row>
    <row r="114" spans="1:4" x14ac:dyDescent="0.25">
      <c r="A114" s="131" t="s">
        <v>134</v>
      </c>
      <c r="B114" s="143">
        <v>81</v>
      </c>
      <c r="C114" s="143">
        <v>70.5</v>
      </c>
      <c r="D114" s="333">
        <f t="shared" si="1"/>
        <v>75.75</v>
      </c>
    </row>
    <row r="115" spans="1:4" x14ac:dyDescent="0.25">
      <c r="A115" s="131" t="s">
        <v>136</v>
      </c>
      <c r="B115" s="143">
        <v>65</v>
      </c>
      <c r="C115" s="143">
        <v>67</v>
      </c>
      <c r="D115" s="333">
        <f t="shared" si="1"/>
        <v>66.400000000000006</v>
      </c>
    </row>
    <row r="116" spans="1:4" x14ac:dyDescent="0.25">
      <c r="A116" s="131" t="s">
        <v>137</v>
      </c>
      <c r="B116" s="143">
        <v>72.5</v>
      </c>
      <c r="C116" s="143">
        <v>64</v>
      </c>
      <c r="D116" s="333">
        <f t="shared" si="1"/>
        <v>68.25</v>
      </c>
    </row>
    <row r="117" spans="1:4" x14ac:dyDescent="0.25">
      <c r="A117" s="131" t="s">
        <v>138</v>
      </c>
      <c r="B117" s="143">
        <v>82</v>
      </c>
      <c r="C117" s="143">
        <v>84</v>
      </c>
      <c r="D117" s="333">
        <f t="shared" si="1"/>
        <v>83.399999999999991</v>
      </c>
    </row>
    <row r="118" spans="1:4" x14ac:dyDescent="0.25">
      <c r="A118" s="131" t="s">
        <v>139</v>
      </c>
      <c r="B118" s="143">
        <v>76.5</v>
      </c>
      <c r="C118" s="143">
        <v>67</v>
      </c>
      <c r="D118" s="333">
        <f t="shared" si="1"/>
        <v>71.75</v>
      </c>
    </row>
    <row r="119" spans="1:4" x14ac:dyDescent="0.25">
      <c r="A119" s="131" t="s">
        <v>140</v>
      </c>
      <c r="B119" s="143">
        <v>71.5</v>
      </c>
      <c r="C119" s="143">
        <v>66</v>
      </c>
      <c r="D119" s="333">
        <f t="shared" si="1"/>
        <v>68.75</v>
      </c>
    </row>
    <row r="120" spans="1:4" x14ac:dyDescent="0.25">
      <c r="A120" s="131" t="s">
        <v>142</v>
      </c>
      <c r="B120" s="143">
        <v>77.5</v>
      </c>
      <c r="C120" s="143">
        <v>76.5</v>
      </c>
      <c r="D120" s="333">
        <f t="shared" si="1"/>
        <v>77</v>
      </c>
    </row>
    <row r="121" spans="1:4" x14ac:dyDescent="0.25">
      <c r="A121" s="131" t="s">
        <v>145</v>
      </c>
      <c r="B121" s="143">
        <v>71.5</v>
      </c>
      <c r="C121" s="143">
        <v>70.5</v>
      </c>
      <c r="D121" s="333">
        <f t="shared" si="1"/>
        <v>71</v>
      </c>
    </row>
    <row r="122" spans="1:4" x14ac:dyDescent="0.25">
      <c r="A122" s="131" t="s">
        <v>146</v>
      </c>
      <c r="B122" s="143">
        <v>76.5</v>
      </c>
      <c r="C122" s="143">
        <v>71.5</v>
      </c>
      <c r="D122" s="333">
        <f t="shared" si="1"/>
        <v>74</v>
      </c>
    </row>
    <row r="123" spans="1:4" x14ac:dyDescent="0.25">
      <c r="A123" s="131" t="s">
        <v>147</v>
      </c>
      <c r="B123" s="143">
        <v>73</v>
      </c>
      <c r="C123" s="143">
        <v>70</v>
      </c>
      <c r="D123" s="333">
        <f t="shared" si="1"/>
        <v>71.5</v>
      </c>
    </row>
    <row r="124" spans="1:4" x14ac:dyDescent="0.25">
      <c r="A124" s="159" t="s">
        <v>148</v>
      </c>
      <c r="B124" s="143">
        <v>75.5</v>
      </c>
      <c r="C124" s="143">
        <v>80.5</v>
      </c>
      <c r="D124" s="333">
        <f t="shared" si="1"/>
        <v>79</v>
      </c>
    </row>
    <row r="125" spans="1:4" x14ac:dyDescent="0.25">
      <c r="A125" s="131" t="s">
        <v>149</v>
      </c>
      <c r="B125" s="143">
        <v>65.5</v>
      </c>
      <c r="C125" s="143">
        <v>74.5</v>
      </c>
      <c r="D125" s="333">
        <f t="shared" si="1"/>
        <v>71.8</v>
      </c>
    </row>
    <row r="126" spans="1:4" x14ac:dyDescent="0.25">
      <c r="A126" s="159" t="s">
        <v>150</v>
      </c>
      <c r="B126" s="143">
        <v>78.5</v>
      </c>
      <c r="C126" s="143">
        <v>69.5</v>
      </c>
      <c r="D126" s="333">
        <f t="shared" si="1"/>
        <v>74</v>
      </c>
    </row>
    <row r="127" spans="1:4" x14ac:dyDescent="0.25">
      <c r="A127" s="131" t="s">
        <v>152</v>
      </c>
      <c r="B127" s="143">
        <v>68</v>
      </c>
      <c r="C127" s="143">
        <v>69</v>
      </c>
      <c r="D127" s="333">
        <f t="shared" si="1"/>
        <v>68.699999999999989</v>
      </c>
    </row>
    <row r="128" spans="1:4" x14ac:dyDescent="0.25">
      <c r="A128" s="131" t="s">
        <v>153</v>
      </c>
      <c r="B128" s="143">
        <v>74.5</v>
      </c>
      <c r="C128" s="143">
        <v>66.5</v>
      </c>
      <c r="D128" s="333">
        <f t="shared" ref="D128:D139" si="2">IF(C128&gt;B128,(B128*0.3)+(C128*0.7),AVERAGE(B128,C128))</f>
        <v>70.5</v>
      </c>
    </row>
    <row r="129" spans="1:4" x14ac:dyDescent="0.25">
      <c r="A129" s="131" t="s">
        <v>155</v>
      </c>
      <c r="B129" s="143">
        <v>70.5</v>
      </c>
      <c r="C129" s="143">
        <v>66.5</v>
      </c>
      <c r="D129" s="333">
        <f t="shared" si="2"/>
        <v>68.5</v>
      </c>
    </row>
    <row r="130" spans="1:4" x14ac:dyDescent="0.25">
      <c r="A130" s="170" t="s">
        <v>156</v>
      </c>
      <c r="B130" s="143">
        <v>76.5</v>
      </c>
      <c r="C130" s="143">
        <v>72.5</v>
      </c>
      <c r="D130" s="333">
        <f t="shared" si="2"/>
        <v>74.5</v>
      </c>
    </row>
    <row r="131" spans="1:4" x14ac:dyDescent="0.25">
      <c r="A131" s="131" t="s">
        <v>159</v>
      </c>
      <c r="B131" s="143" t="s">
        <v>698</v>
      </c>
      <c r="C131" s="143" t="s">
        <v>698</v>
      </c>
      <c r="D131" s="333">
        <v>60.125</v>
      </c>
    </row>
    <row r="132" spans="1:4" x14ac:dyDescent="0.25">
      <c r="A132" s="131" t="s">
        <v>160</v>
      </c>
      <c r="B132" s="143">
        <v>59</v>
      </c>
      <c r="C132" s="143">
        <v>68</v>
      </c>
      <c r="D132" s="333">
        <f t="shared" si="2"/>
        <v>65.3</v>
      </c>
    </row>
    <row r="133" spans="1:4" x14ac:dyDescent="0.25">
      <c r="A133" s="131" t="s">
        <v>162</v>
      </c>
      <c r="B133" s="143">
        <v>76.5</v>
      </c>
      <c r="C133" s="143">
        <v>60</v>
      </c>
      <c r="D133" s="333">
        <f t="shared" si="2"/>
        <v>68.25</v>
      </c>
    </row>
    <row r="134" spans="1:4" x14ac:dyDescent="0.25">
      <c r="A134" s="131" t="s">
        <v>163</v>
      </c>
      <c r="B134" s="143">
        <v>69.5</v>
      </c>
      <c r="C134" s="143">
        <v>67.5</v>
      </c>
      <c r="D134" s="333">
        <f t="shared" si="2"/>
        <v>68.5</v>
      </c>
    </row>
    <row r="135" spans="1:4" x14ac:dyDescent="0.25">
      <c r="A135" s="131" t="s">
        <v>164</v>
      </c>
      <c r="B135" s="143">
        <v>59.5</v>
      </c>
      <c r="C135" s="143">
        <v>57</v>
      </c>
      <c r="D135" s="333">
        <f t="shared" si="2"/>
        <v>58.25</v>
      </c>
    </row>
    <row r="136" spans="1:4" x14ac:dyDescent="0.25">
      <c r="A136" s="171" t="s">
        <v>168</v>
      </c>
      <c r="B136" s="143">
        <v>74</v>
      </c>
      <c r="C136" s="143">
        <v>73</v>
      </c>
      <c r="D136" s="333">
        <f t="shared" si="2"/>
        <v>73.5</v>
      </c>
    </row>
    <row r="137" spans="1:4" x14ac:dyDescent="0.25">
      <c r="A137" s="131" t="s">
        <v>165</v>
      </c>
      <c r="B137" s="143">
        <v>71</v>
      </c>
      <c r="C137" s="143">
        <v>62</v>
      </c>
      <c r="D137" s="333">
        <f t="shared" si="2"/>
        <v>66.5</v>
      </c>
    </row>
    <row r="138" spans="1:4" x14ac:dyDescent="0.25">
      <c r="A138" s="131" t="s">
        <v>166</v>
      </c>
      <c r="B138" s="143">
        <v>65</v>
      </c>
      <c r="C138" s="143">
        <v>60</v>
      </c>
      <c r="D138" s="333">
        <f t="shared" si="2"/>
        <v>62.5</v>
      </c>
    </row>
    <row r="139" spans="1:4" x14ac:dyDescent="0.25">
      <c r="A139" s="131" t="s">
        <v>170</v>
      </c>
      <c r="B139" s="143">
        <v>78</v>
      </c>
      <c r="C139" s="143">
        <v>78</v>
      </c>
      <c r="D139" s="333">
        <f t="shared" si="2"/>
        <v>78</v>
      </c>
    </row>
    <row r="140" spans="1:4" x14ac:dyDescent="0.25">
      <c r="A140" s="131" t="s">
        <v>177</v>
      </c>
      <c r="B140" s="332"/>
      <c r="C140" s="143">
        <v>70</v>
      </c>
      <c r="D140" s="333">
        <v>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1:N172"/>
  <sheetViews>
    <sheetView workbookViewId="0">
      <pane ySplit="1" topLeftCell="A2" activePane="bottomLeft" state="frozen"/>
      <selection pane="bottomLeft" activeCell="M10" sqref="M10"/>
    </sheetView>
  </sheetViews>
  <sheetFormatPr defaultColWidth="11" defaultRowHeight="15.75" x14ac:dyDescent="0.25"/>
  <cols>
    <col min="2" max="5" width="0" hidden="1" customWidth="1"/>
    <col min="6" max="6" width="11.875" customWidth="1"/>
    <col min="7" max="7" width="42.5" style="17" customWidth="1"/>
    <col min="8" max="8" width="38.125" style="17" customWidth="1"/>
    <col min="9" max="9" width="42.125" style="17" customWidth="1"/>
    <col min="10" max="10" width="4.5" customWidth="1"/>
    <col min="12" max="12" width="11.875" customWidth="1"/>
  </cols>
  <sheetData>
    <row r="1" spans="1:14" s="39" customFormat="1" ht="29.1" customHeight="1" thickBot="1" x14ac:dyDescent="0.3">
      <c r="A1" s="33" t="s">
        <v>0</v>
      </c>
      <c r="B1" s="34" t="s">
        <v>216</v>
      </c>
      <c r="C1" s="35" t="s">
        <v>217</v>
      </c>
      <c r="D1" s="35" t="s">
        <v>218</v>
      </c>
      <c r="E1" s="36" t="s">
        <v>219</v>
      </c>
      <c r="F1" s="37" t="s">
        <v>506</v>
      </c>
      <c r="G1" s="106" t="s">
        <v>220</v>
      </c>
      <c r="H1" s="107" t="s">
        <v>221</v>
      </c>
      <c r="I1" s="108" t="s">
        <v>482</v>
      </c>
      <c r="J1" s="38"/>
      <c r="K1" s="102" t="s">
        <v>558</v>
      </c>
      <c r="L1" s="103" t="s">
        <v>559</v>
      </c>
      <c r="M1" s="104" t="s">
        <v>560</v>
      </c>
      <c r="N1" s="105" t="s">
        <v>561</v>
      </c>
    </row>
    <row r="2" spans="1:14" x14ac:dyDescent="0.25">
      <c r="A2" s="40" t="s">
        <v>6</v>
      </c>
      <c r="B2" s="40"/>
      <c r="C2" s="41"/>
      <c r="D2" s="41"/>
      <c r="E2" s="42"/>
      <c r="F2" s="43" t="s">
        <v>510</v>
      </c>
      <c r="G2" s="109" t="s">
        <v>222</v>
      </c>
      <c r="H2" s="110" t="s">
        <v>223</v>
      </c>
      <c r="I2" s="44"/>
    </row>
    <row r="3" spans="1:14" ht="60" x14ac:dyDescent="0.25">
      <c r="A3" s="45" t="s">
        <v>8</v>
      </c>
      <c r="B3" s="45"/>
      <c r="C3" s="46"/>
      <c r="D3" s="46"/>
      <c r="E3" s="47"/>
      <c r="F3" s="48" t="s">
        <v>510</v>
      </c>
      <c r="G3" s="111" t="s">
        <v>224</v>
      </c>
      <c r="H3" s="112" t="s">
        <v>225</v>
      </c>
      <c r="I3" s="49" t="s">
        <v>691</v>
      </c>
    </row>
    <row r="4" spans="1:14" ht="45" x14ac:dyDescent="0.25">
      <c r="A4" s="50" t="s">
        <v>9</v>
      </c>
      <c r="B4" s="50"/>
      <c r="C4" s="51"/>
      <c r="D4" s="51"/>
      <c r="E4" s="52"/>
      <c r="F4" s="48" t="s">
        <v>510</v>
      </c>
      <c r="G4" s="113" t="s">
        <v>226</v>
      </c>
      <c r="H4" s="114" t="s">
        <v>227</v>
      </c>
      <c r="I4" s="53" t="s">
        <v>673</v>
      </c>
    </row>
    <row r="5" spans="1:14" ht="30" x14ac:dyDescent="0.25">
      <c r="A5" s="50" t="s">
        <v>10</v>
      </c>
      <c r="B5" s="50"/>
      <c r="C5" s="54"/>
      <c r="D5" s="54"/>
      <c r="E5" s="52"/>
      <c r="F5" s="48" t="s">
        <v>510</v>
      </c>
      <c r="G5" s="113" t="s">
        <v>228</v>
      </c>
      <c r="H5" s="114" t="s">
        <v>229</v>
      </c>
      <c r="I5" s="53" t="s">
        <v>484</v>
      </c>
    </row>
    <row r="6" spans="1:14" ht="45" x14ac:dyDescent="0.25">
      <c r="A6" s="55" t="s">
        <v>11</v>
      </c>
      <c r="B6" s="55"/>
      <c r="C6" s="56"/>
      <c r="D6" s="56"/>
      <c r="E6" s="57"/>
      <c r="F6" s="48" t="s">
        <v>510</v>
      </c>
      <c r="G6" s="115" t="s">
        <v>230</v>
      </c>
      <c r="H6" s="116" t="s">
        <v>231</v>
      </c>
      <c r="I6" s="58"/>
    </row>
    <row r="7" spans="1:14" ht="30" x14ac:dyDescent="0.25">
      <c r="A7" s="50" t="s">
        <v>12</v>
      </c>
      <c r="B7" s="50"/>
      <c r="C7" s="51"/>
      <c r="D7" s="51"/>
      <c r="E7" s="52"/>
      <c r="F7" s="48" t="s">
        <v>510</v>
      </c>
      <c r="G7" s="113" t="s">
        <v>226</v>
      </c>
      <c r="H7" s="114" t="s">
        <v>232</v>
      </c>
      <c r="I7" s="53" t="s">
        <v>483</v>
      </c>
    </row>
    <row r="8" spans="1:14" ht="30" x14ac:dyDescent="0.25">
      <c r="A8" s="50" t="s">
        <v>13</v>
      </c>
      <c r="B8" s="50"/>
      <c r="C8" s="54"/>
      <c r="D8" s="54"/>
      <c r="E8" s="52"/>
      <c r="F8" s="48" t="s">
        <v>510</v>
      </c>
      <c r="G8" s="113" t="s">
        <v>224</v>
      </c>
      <c r="H8" s="114" t="s">
        <v>233</v>
      </c>
      <c r="I8" s="53" t="s">
        <v>485</v>
      </c>
    </row>
    <row r="9" spans="1:14" x14ac:dyDescent="0.25">
      <c r="A9" s="59" t="s">
        <v>14</v>
      </c>
      <c r="B9" s="59"/>
      <c r="C9" s="60"/>
      <c r="D9" s="61"/>
      <c r="E9" s="62"/>
      <c r="F9" s="48" t="s">
        <v>510</v>
      </c>
      <c r="G9" s="117" t="s">
        <v>234</v>
      </c>
      <c r="H9" s="118" t="s">
        <v>235</v>
      </c>
      <c r="I9" s="63" t="s">
        <v>182</v>
      </c>
    </row>
    <row r="10" spans="1:14" ht="30" x14ac:dyDescent="0.25">
      <c r="A10" s="55" t="s">
        <v>15</v>
      </c>
      <c r="B10" s="55"/>
      <c r="C10" s="56"/>
      <c r="D10" s="56"/>
      <c r="E10" s="57"/>
      <c r="F10" s="48" t="s">
        <v>510</v>
      </c>
      <c r="G10" s="115" t="s">
        <v>236</v>
      </c>
      <c r="H10" s="116" t="s">
        <v>237</v>
      </c>
      <c r="I10" s="58"/>
    </row>
    <row r="11" spans="1:14" ht="30" x14ac:dyDescent="0.25">
      <c r="A11" s="45" t="s">
        <v>144</v>
      </c>
      <c r="B11" s="45"/>
      <c r="C11" s="46"/>
      <c r="D11" s="46"/>
      <c r="E11" s="47"/>
      <c r="F11" s="48" t="s">
        <v>507</v>
      </c>
      <c r="G11" s="111" t="s">
        <v>238</v>
      </c>
      <c r="H11" s="112" t="s">
        <v>239</v>
      </c>
      <c r="I11" s="49" t="s">
        <v>486</v>
      </c>
    </row>
    <row r="12" spans="1:14" ht="30" x14ac:dyDescent="0.25">
      <c r="A12" s="50" t="s">
        <v>143</v>
      </c>
      <c r="B12" s="50"/>
      <c r="C12" s="51"/>
      <c r="D12" s="51"/>
      <c r="E12" s="52"/>
      <c r="F12" s="48" t="s">
        <v>507</v>
      </c>
      <c r="G12" s="113" t="s">
        <v>238</v>
      </c>
      <c r="H12" s="114" t="s">
        <v>240</v>
      </c>
      <c r="I12" s="64" t="s">
        <v>487</v>
      </c>
    </row>
    <row r="13" spans="1:14" ht="150" x14ac:dyDescent="0.25">
      <c r="A13" s="55" t="s">
        <v>16</v>
      </c>
      <c r="B13" s="55"/>
      <c r="C13" s="56"/>
      <c r="D13" s="56"/>
      <c r="E13" s="57"/>
      <c r="F13" s="48" t="s">
        <v>510</v>
      </c>
      <c r="G13" s="115" t="s">
        <v>241</v>
      </c>
      <c r="H13" s="116" t="s">
        <v>242</v>
      </c>
      <c r="I13" s="65"/>
    </row>
    <row r="14" spans="1:14" x14ac:dyDescent="0.25">
      <c r="A14" s="55" t="s">
        <v>18</v>
      </c>
      <c r="B14" s="55"/>
      <c r="C14" s="56"/>
      <c r="D14" s="56"/>
      <c r="E14" s="57"/>
      <c r="F14" s="48" t="s">
        <v>507</v>
      </c>
      <c r="G14" s="115" t="s">
        <v>243</v>
      </c>
      <c r="H14" s="116" t="s">
        <v>243</v>
      </c>
      <c r="I14" s="65"/>
    </row>
    <row r="15" spans="1:14" ht="45" x14ac:dyDescent="0.25">
      <c r="A15" s="55" t="s">
        <v>19</v>
      </c>
      <c r="B15" s="55"/>
      <c r="C15" s="56"/>
      <c r="D15" s="56"/>
      <c r="E15" s="57"/>
      <c r="F15" s="48" t="s">
        <v>510</v>
      </c>
      <c r="G15" s="115" t="s">
        <v>244</v>
      </c>
      <c r="H15" s="116" t="s">
        <v>245</v>
      </c>
      <c r="I15" s="65"/>
    </row>
    <row r="16" spans="1:14" ht="45" x14ac:dyDescent="0.25">
      <c r="A16" s="55" t="s">
        <v>20</v>
      </c>
      <c r="B16" s="55"/>
      <c r="C16" s="56"/>
      <c r="D16" s="56"/>
      <c r="E16" s="57"/>
      <c r="F16" s="48" t="s">
        <v>510</v>
      </c>
      <c r="G16" s="115" t="s">
        <v>246</v>
      </c>
      <c r="H16" s="116" t="s">
        <v>247</v>
      </c>
      <c r="I16" s="65"/>
    </row>
    <row r="17" spans="1:9" x14ac:dyDescent="0.25">
      <c r="A17" s="55" t="s">
        <v>21</v>
      </c>
      <c r="B17" s="55"/>
      <c r="C17" s="56"/>
      <c r="D17" s="56"/>
      <c r="E17" s="57"/>
      <c r="F17" s="48" t="s">
        <v>510</v>
      </c>
      <c r="G17" s="115" t="s">
        <v>248</v>
      </c>
      <c r="H17" s="116" t="s">
        <v>249</v>
      </c>
      <c r="I17" s="65"/>
    </row>
    <row r="18" spans="1:9" x14ac:dyDescent="0.25">
      <c r="A18" s="55" t="s">
        <v>22</v>
      </c>
      <c r="B18" s="55"/>
      <c r="C18" s="56"/>
      <c r="D18" s="56"/>
      <c r="E18" s="57"/>
      <c r="F18" s="48" t="s">
        <v>510</v>
      </c>
      <c r="G18" s="115" t="s">
        <v>246</v>
      </c>
      <c r="H18" s="116" t="s">
        <v>250</v>
      </c>
      <c r="I18" s="65"/>
    </row>
    <row r="19" spans="1:9" x14ac:dyDescent="0.25">
      <c r="A19" s="55" t="s">
        <v>17</v>
      </c>
      <c r="B19" s="55"/>
      <c r="C19" s="56"/>
      <c r="D19" s="56"/>
      <c r="E19" s="57"/>
      <c r="F19" s="48" t="s">
        <v>507</v>
      </c>
      <c r="G19" s="115" t="s">
        <v>251</v>
      </c>
      <c r="H19" s="116" t="s">
        <v>252</v>
      </c>
      <c r="I19" s="65"/>
    </row>
    <row r="20" spans="1:9" x14ac:dyDescent="0.25">
      <c r="A20" s="55" t="s">
        <v>102</v>
      </c>
      <c r="B20" s="55"/>
      <c r="C20" s="56"/>
      <c r="D20" s="56"/>
      <c r="E20" s="57"/>
      <c r="F20" s="48" t="s">
        <v>507</v>
      </c>
      <c r="G20" s="115" t="s">
        <v>222</v>
      </c>
      <c r="H20" s="116" t="s">
        <v>253</v>
      </c>
      <c r="I20" s="65"/>
    </row>
    <row r="21" spans="1:9" ht="45" x14ac:dyDescent="0.25">
      <c r="A21" s="55" t="s">
        <v>23</v>
      </c>
      <c r="B21" s="55"/>
      <c r="C21" s="56"/>
      <c r="D21" s="56"/>
      <c r="E21" s="57"/>
      <c r="F21" s="48" t="s">
        <v>510</v>
      </c>
      <c r="G21" s="115" t="s">
        <v>254</v>
      </c>
      <c r="H21" s="116" t="s">
        <v>255</v>
      </c>
      <c r="I21" s="65"/>
    </row>
    <row r="22" spans="1:9" x14ac:dyDescent="0.25">
      <c r="A22" s="55" t="s">
        <v>24</v>
      </c>
      <c r="B22" s="55"/>
      <c r="C22" s="56"/>
      <c r="D22" s="56"/>
      <c r="E22" s="57"/>
      <c r="F22" s="48" t="s">
        <v>510</v>
      </c>
      <c r="G22" s="115" t="s">
        <v>256</v>
      </c>
      <c r="H22" s="116" t="s">
        <v>257</v>
      </c>
      <c r="I22" s="65"/>
    </row>
    <row r="23" spans="1:9" x14ac:dyDescent="0.25">
      <c r="A23" s="55" t="s">
        <v>25</v>
      </c>
      <c r="B23" s="55"/>
      <c r="C23" s="56"/>
      <c r="D23" s="56"/>
      <c r="E23" s="57"/>
      <c r="F23" s="48" t="s">
        <v>510</v>
      </c>
      <c r="G23" s="115" t="s">
        <v>258</v>
      </c>
      <c r="H23" s="116" t="s">
        <v>259</v>
      </c>
      <c r="I23" s="65"/>
    </row>
    <row r="24" spans="1:9" x14ac:dyDescent="0.25">
      <c r="A24" s="55" t="s">
        <v>26</v>
      </c>
      <c r="B24" s="55"/>
      <c r="C24" s="56"/>
      <c r="D24" s="56"/>
      <c r="E24" s="57"/>
      <c r="F24" s="48" t="s">
        <v>510</v>
      </c>
      <c r="G24" s="115" t="s">
        <v>260</v>
      </c>
      <c r="H24" s="116" t="s">
        <v>261</v>
      </c>
      <c r="I24" s="65"/>
    </row>
    <row r="25" spans="1:9" ht="30" x14ac:dyDescent="0.25">
      <c r="A25" s="55" t="s">
        <v>36</v>
      </c>
      <c r="B25" s="55"/>
      <c r="C25" s="56"/>
      <c r="D25" s="56"/>
      <c r="E25" s="57"/>
      <c r="F25" s="48" t="s">
        <v>507</v>
      </c>
      <c r="G25" s="115" t="s">
        <v>262</v>
      </c>
      <c r="H25" s="116" t="s">
        <v>263</v>
      </c>
      <c r="I25" s="65"/>
    </row>
    <row r="26" spans="1:9" x14ac:dyDescent="0.25">
      <c r="A26" s="55" t="s">
        <v>27</v>
      </c>
      <c r="B26" s="55"/>
      <c r="C26" s="56"/>
      <c r="D26" s="56"/>
      <c r="E26" s="57"/>
      <c r="F26" s="48" t="s">
        <v>510</v>
      </c>
      <c r="G26" s="115" t="s">
        <v>264</v>
      </c>
      <c r="H26" s="116" t="s">
        <v>265</v>
      </c>
      <c r="I26" s="65"/>
    </row>
    <row r="27" spans="1:9" ht="30" x14ac:dyDescent="0.25">
      <c r="A27" s="55" t="s">
        <v>29</v>
      </c>
      <c r="B27" s="55"/>
      <c r="C27" s="56"/>
      <c r="D27" s="56"/>
      <c r="E27" s="57"/>
      <c r="F27" s="48" t="s">
        <v>510</v>
      </c>
      <c r="G27" s="115" t="s">
        <v>266</v>
      </c>
      <c r="H27" s="116" t="s">
        <v>267</v>
      </c>
      <c r="I27" s="65"/>
    </row>
    <row r="28" spans="1:9" x14ac:dyDescent="0.25">
      <c r="A28" s="55" t="s">
        <v>30</v>
      </c>
      <c r="B28" s="55"/>
      <c r="C28" s="56"/>
      <c r="D28" s="56"/>
      <c r="E28" s="57"/>
      <c r="F28" s="48" t="s">
        <v>510</v>
      </c>
      <c r="G28" s="115" t="s">
        <v>268</v>
      </c>
      <c r="H28" s="116" t="s">
        <v>269</v>
      </c>
      <c r="I28" s="65"/>
    </row>
    <row r="29" spans="1:9" x14ac:dyDescent="0.25">
      <c r="A29" s="55" t="s">
        <v>31</v>
      </c>
      <c r="B29" s="55"/>
      <c r="C29" s="56"/>
      <c r="D29" s="56"/>
      <c r="E29" s="57"/>
      <c r="F29" s="48" t="s">
        <v>510</v>
      </c>
      <c r="G29" s="115" t="s">
        <v>270</v>
      </c>
      <c r="H29" s="116" t="s">
        <v>271</v>
      </c>
      <c r="I29" s="65"/>
    </row>
    <row r="30" spans="1:9" x14ac:dyDescent="0.25">
      <c r="A30" s="55" t="s">
        <v>32</v>
      </c>
      <c r="B30" s="55"/>
      <c r="C30" s="56"/>
      <c r="D30" s="56"/>
      <c r="E30" s="57"/>
      <c r="F30" s="48" t="s">
        <v>510</v>
      </c>
      <c r="G30" s="115" t="s">
        <v>272</v>
      </c>
      <c r="H30" s="116" t="s">
        <v>273</v>
      </c>
      <c r="I30" s="65"/>
    </row>
    <row r="31" spans="1:9" ht="30" x14ac:dyDescent="0.25">
      <c r="A31" s="55" t="s">
        <v>33</v>
      </c>
      <c r="B31" s="55"/>
      <c r="C31" s="56"/>
      <c r="D31" s="56"/>
      <c r="E31" s="57"/>
      <c r="F31" s="48" t="s">
        <v>510</v>
      </c>
      <c r="G31" s="115" t="s">
        <v>236</v>
      </c>
      <c r="H31" s="116" t="s">
        <v>274</v>
      </c>
      <c r="I31" s="65"/>
    </row>
    <row r="32" spans="1:9" x14ac:dyDescent="0.25">
      <c r="A32" s="55" t="s">
        <v>34</v>
      </c>
      <c r="B32" s="55"/>
      <c r="C32" s="56"/>
      <c r="D32" s="56"/>
      <c r="E32" s="57"/>
      <c r="F32" s="48" t="s">
        <v>510</v>
      </c>
      <c r="G32" s="115" t="s">
        <v>264</v>
      </c>
      <c r="H32" s="116" t="s">
        <v>275</v>
      </c>
      <c r="I32" s="65"/>
    </row>
    <row r="33" spans="1:9" ht="30" x14ac:dyDescent="0.25">
      <c r="A33" s="45" t="s">
        <v>35</v>
      </c>
      <c r="B33" s="45"/>
      <c r="C33" s="46"/>
      <c r="D33" s="46"/>
      <c r="E33" s="47"/>
      <c r="F33" s="48" t="s">
        <v>510</v>
      </c>
      <c r="G33" s="111" t="s">
        <v>228</v>
      </c>
      <c r="H33" s="112" t="s">
        <v>276</v>
      </c>
      <c r="I33" s="66" t="s">
        <v>488</v>
      </c>
    </row>
    <row r="34" spans="1:9" ht="45" x14ac:dyDescent="0.25">
      <c r="A34" s="55" t="s">
        <v>37</v>
      </c>
      <c r="B34" s="55"/>
      <c r="C34" s="56"/>
      <c r="D34" s="56"/>
      <c r="E34" s="57"/>
      <c r="F34" s="48" t="s">
        <v>510</v>
      </c>
      <c r="G34" s="115" t="s">
        <v>277</v>
      </c>
      <c r="H34" s="116" t="s">
        <v>278</v>
      </c>
      <c r="I34" s="65"/>
    </row>
    <row r="35" spans="1:9" x14ac:dyDescent="0.25">
      <c r="A35" s="59" t="s">
        <v>28</v>
      </c>
      <c r="B35" s="59"/>
      <c r="C35" s="60"/>
      <c r="D35" s="60"/>
      <c r="E35" s="62"/>
      <c r="F35" s="48" t="s">
        <v>507</v>
      </c>
      <c r="G35" s="117" t="s">
        <v>279</v>
      </c>
      <c r="H35" s="118" t="s">
        <v>279</v>
      </c>
      <c r="I35" s="67" t="s">
        <v>489</v>
      </c>
    </row>
    <row r="36" spans="1:9" ht="45" x14ac:dyDescent="0.25">
      <c r="A36" s="55" t="s">
        <v>38</v>
      </c>
      <c r="B36" s="55"/>
      <c r="C36" s="56"/>
      <c r="D36" s="56"/>
      <c r="E36" s="57"/>
      <c r="F36" s="48" t="s">
        <v>510</v>
      </c>
      <c r="G36" s="115" t="s">
        <v>256</v>
      </c>
      <c r="H36" s="116" t="s">
        <v>280</v>
      </c>
      <c r="I36" s="65"/>
    </row>
    <row r="37" spans="1:9" ht="30" x14ac:dyDescent="0.25">
      <c r="A37" s="55" t="s">
        <v>39</v>
      </c>
      <c r="B37" s="55"/>
      <c r="C37" s="56"/>
      <c r="D37" s="56"/>
      <c r="E37" s="57"/>
      <c r="F37" s="48" t="s">
        <v>510</v>
      </c>
      <c r="G37" s="115" t="s">
        <v>256</v>
      </c>
      <c r="H37" s="116" t="s">
        <v>281</v>
      </c>
      <c r="I37" s="65"/>
    </row>
    <row r="38" spans="1:9" x14ac:dyDescent="0.25">
      <c r="A38" s="55" t="s">
        <v>40</v>
      </c>
      <c r="B38" s="55"/>
      <c r="C38" s="56"/>
      <c r="D38" s="56"/>
      <c r="E38" s="57"/>
      <c r="F38" s="48" t="s">
        <v>510</v>
      </c>
      <c r="G38" s="115" t="s">
        <v>256</v>
      </c>
      <c r="H38" s="116" t="s">
        <v>282</v>
      </c>
      <c r="I38" s="65"/>
    </row>
    <row r="39" spans="1:9" x14ac:dyDescent="0.25">
      <c r="A39" s="55" t="s">
        <v>41</v>
      </c>
      <c r="B39" s="55"/>
      <c r="C39" s="56"/>
      <c r="D39" s="56"/>
      <c r="E39" s="57"/>
      <c r="F39" s="48" t="s">
        <v>510</v>
      </c>
      <c r="G39" s="115" t="s">
        <v>258</v>
      </c>
      <c r="H39" s="116" t="s">
        <v>283</v>
      </c>
      <c r="I39" s="65"/>
    </row>
    <row r="40" spans="1:9" x14ac:dyDescent="0.25">
      <c r="A40" s="55" t="s">
        <v>151</v>
      </c>
      <c r="B40" s="55"/>
      <c r="C40" s="56"/>
      <c r="D40" s="56"/>
      <c r="E40" s="57"/>
      <c r="F40" s="48" t="s">
        <v>507</v>
      </c>
      <c r="G40" s="115" t="s">
        <v>284</v>
      </c>
      <c r="H40" s="116" t="s">
        <v>285</v>
      </c>
      <c r="I40" s="65"/>
    </row>
    <row r="41" spans="1:9" x14ac:dyDescent="0.25">
      <c r="A41" s="55" t="s">
        <v>42</v>
      </c>
      <c r="B41" s="55"/>
      <c r="C41" s="56"/>
      <c r="D41" s="56"/>
      <c r="E41" s="57"/>
      <c r="F41" s="48" t="s">
        <v>510</v>
      </c>
      <c r="G41" s="115" t="s">
        <v>284</v>
      </c>
      <c r="H41" s="116" t="s">
        <v>286</v>
      </c>
      <c r="I41" s="65"/>
    </row>
    <row r="42" spans="1:9" ht="45" x14ac:dyDescent="0.25">
      <c r="A42" s="55" t="s">
        <v>43</v>
      </c>
      <c r="B42" s="55"/>
      <c r="C42" s="56"/>
      <c r="D42" s="56"/>
      <c r="E42" s="57"/>
      <c r="F42" s="48" t="s">
        <v>510</v>
      </c>
      <c r="G42" s="115" t="s">
        <v>287</v>
      </c>
      <c r="H42" s="116" t="s">
        <v>288</v>
      </c>
      <c r="I42" s="65"/>
    </row>
    <row r="43" spans="1:9" x14ac:dyDescent="0.25">
      <c r="A43" s="55" t="s">
        <v>44</v>
      </c>
      <c r="B43" s="55"/>
      <c r="C43" s="56"/>
      <c r="D43" s="56"/>
      <c r="E43" s="57"/>
      <c r="F43" s="48" t="s">
        <v>510</v>
      </c>
      <c r="G43" s="115" t="s">
        <v>289</v>
      </c>
      <c r="H43" s="116" t="s">
        <v>290</v>
      </c>
      <c r="I43" s="65"/>
    </row>
    <row r="44" spans="1:9" x14ac:dyDescent="0.25">
      <c r="A44" s="55" t="s">
        <v>45</v>
      </c>
      <c r="B44" s="55"/>
      <c r="C44" s="56"/>
      <c r="D44" s="56"/>
      <c r="E44" s="57"/>
      <c r="F44" s="48" t="s">
        <v>510</v>
      </c>
      <c r="G44" s="115" t="s">
        <v>291</v>
      </c>
      <c r="H44" s="116" t="s">
        <v>292</v>
      </c>
      <c r="I44" s="65"/>
    </row>
    <row r="45" spans="1:9" x14ac:dyDescent="0.25">
      <c r="A45" s="55" t="s">
        <v>46</v>
      </c>
      <c r="B45" s="55"/>
      <c r="C45" s="56"/>
      <c r="D45" s="56"/>
      <c r="E45" s="57"/>
      <c r="F45" s="48" t="s">
        <v>510</v>
      </c>
      <c r="G45" s="115" t="s">
        <v>258</v>
      </c>
      <c r="H45" s="116" t="s">
        <v>293</v>
      </c>
      <c r="I45" s="65"/>
    </row>
    <row r="46" spans="1:9" x14ac:dyDescent="0.25">
      <c r="A46" s="55" t="s">
        <v>47</v>
      </c>
      <c r="B46" s="55"/>
      <c r="C46" s="56"/>
      <c r="D46" s="56"/>
      <c r="E46" s="57"/>
      <c r="F46" s="48" t="s">
        <v>510</v>
      </c>
      <c r="G46" s="115" t="s">
        <v>272</v>
      </c>
      <c r="H46" s="116" t="s">
        <v>294</v>
      </c>
      <c r="I46" s="65"/>
    </row>
    <row r="47" spans="1:9" x14ac:dyDescent="0.25">
      <c r="A47" s="55" t="s">
        <v>48</v>
      </c>
      <c r="B47" s="55"/>
      <c r="C47" s="56"/>
      <c r="D47" s="56"/>
      <c r="E47" s="57"/>
      <c r="F47" s="48" t="s">
        <v>510</v>
      </c>
      <c r="G47" s="115" t="s">
        <v>295</v>
      </c>
      <c r="H47" s="116" t="s">
        <v>296</v>
      </c>
      <c r="I47" s="65"/>
    </row>
    <row r="48" spans="1:9" ht="30" x14ac:dyDescent="0.25">
      <c r="A48" s="55" t="s">
        <v>49</v>
      </c>
      <c r="B48" s="55"/>
      <c r="C48" s="56"/>
      <c r="D48" s="56"/>
      <c r="E48" s="57"/>
      <c r="F48" s="48" t="s">
        <v>510</v>
      </c>
      <c r="G48" s="115" t="s">
        <v>256</v>
      </c>
      <c r="H48" s="116" t="s">
        <v>297</v>
      </c>
      <c r="I48" s="65"/>
    </row>
    <row r="49" spans="1:9" x14ac:dyDescent="0.25">
      <c r="A49" s="55" t="s">
        <v>50</v>
      </c>
      <c r="B49" s="55"/>
      <c r="C49" s="56"/>
      <c r="D49" s="56"/>
      <c r="E49" s="57"/>
      <c r="F49" s="48" t="s">
        <v>510</v>
      </c>
      <c r="G49" s="115" t="s">
        <v>298</v>
      </c>
      <c r="H49" s="116" t="s">
        <v>299</v>
      </c>
      <c r="I49" s="65"/>
    </row>
    <row r="50" spans="1:9" x14ac:dyDescent="0.25">
      <c r="A50" s="55" t="s">
        <v>51</v>
      </c>
      <c r="B50" s="55"/>
      <c r="C50" s="56"/>
      <c r="D50" s="56"/>
      <c r="E50" s="57"/>
      <c r="F50" s="48" t="s">
        <v>510</v>
      </c>
      <c r="G50" s="115" t="s">
        <v>226</v>
      </c>
      <c r="H50" s="116" t="s">
        <v>300</v>
      </c>
      <c r="I50" s="65"/>
    </row>
    <row r="51" spans="1:9" ht="45" x14ac:dyDescent="0.25">
      <c r="A51" s="55" t="s">
        <v>52</v>
      </c>
      <c r="B51" s="55"/>
      <c r="C51" s="56"/>
      <c r="D51" s="56"/>
      <c r="E51" s="57"/>
      <c r="F51" s="48" t="s">
        <v>510</v>
      </c>
      <c r="G51" s="115" t="s">
        <v>301</v>
      </c>
      <c r="H51" s="116" t="s">
        <v>302</v>
      </c>
      <c r="I51" s="65"/>
    </row>
    <row r="52" spans="1:9" x14ac:dyDescent="0.25">
      <c r="A52" s="55" t="s">
        <v>53</v>
      </c>
      <c r="B52" s="55"/>
      <c r="C52" s="56"/>
      <c r="D52" s="56"/>
      <c r="E52" s="57"/>
      <c r="F52" s="48" t="s">
        <v>510</v>
      </c>
      <c r="G52" s="115" t="s">
        <v>303</v>
      </c>
      <c r="H52" s="116" t="s">
        <v>304</v>
      </c>
      <c r="I52" s="65"/>
    </row>
    <row r="53" spans="1:9" x14ac:dyDescent="0.25">
      <c r="A53" s="55" t="s">
        <v>54</v>
      </c>
      <c r="B53" s="55"/>
      <c r="C53" s="56"/>
      <c r="D53" s="56"/>
      <c r="E53" s="57"/>
      <c r="F53" s="48" t="s">
        <v>510</v>
      </c>
      <c r="G53" s="115" t="s">
        <v>234</v>
      </c>
      <c r="H53" s="116" t="s">
        <v>305</v>
      </c>
      <c r="I53" s="65"/>
    </row>
    <row r="54" spans="1:9" x14ac:dyDescent="0.25">
      <c r="A54" s="55" t="s">
        <v>55</v>
      </c>
      <c r="B54" s="55"/>
      <c r="C54" s="56"/>
      <c r="D54" s="56"/>
      <c r="E54" s="57"/>
      <c r="F54" s="48" t="s">
        <v>510</v>
      </c>
      <c r="G54" s="115" t="s">
        <v>306</v>
      </c>
      <c r="H54" s="116" t="s">
        <v>307</v>
      </c>
      <c r="I54" s="65"/>
    </row>
    <row r="55" spans="1:9" x14ac:dyDescent="0.25">
      <c r="A55" s="55" t="s">
        <v>56</v>
      </c>
      <c r="B55" s="55"/>
      <c r="C55" s="56"/>
      <c r="D55" s="56"/>
      <c r="E55" s="57"/>
      <c r="F55" s="48" t="s">
        <v>510</v>
      </c>
      <c r="G55" s="115" t="s">
        <v>222</v>
      </c>
      <c r="H55" s="116" t="s">
        <v>308</v>
      </c>
      <c r="I55" s="65"/>
    </row>
    <row r="56" spans="1:9" x14ac:dyDescent="0.25">
      <c r="A56" s="55" t="s">
        <v>57</v>
      </c>
      <c r="B56" s="55"/>
      <c r="C56" s="56"/>
      <c r="D56" s="56"/>
      <c r="E56" s="57"/>
      <c r="F56" s="48" t="s">
        <v>510</v>
      </c>
      <c r="G56" s="115" t="s">
        <v>256</v>
      </c>
      <c r="H56" s="116" t="s">
        <v>309</v>
      </c>
      <c r="I56" s="65"/>
    </row>
    <row r="57" spans="1:9" x14ac:dyDescent="0.25">
      <c r="A57" s="55" t="s">
        <v>58</v>
      </c>
      <c r="B57" s="55"/>
      <c r="C57" s="56"/>
      <c r="D57" s="56"/>
      <c r="E57" s="57"/>
      <c r="F57" s="48" t="s">
        <v>510</v>
      </c>
      <c r="G57" s="115" t="s">
        <v>310</v>
      </c>
      <c r="H57" s="116" t="s">
        <v>311</v>
      </c>
      <c r="I57" s="65"/>
    </row>
    <row r="58" spans="1:9" x14ac:dyDescent="0.25">
      <c r="A58" s="55" t="s">
        <v>59</v>
      </c>
      <c r="B58" s="55"/>
      <c r="C58" s="56"/>
      <c r="D58" s="56"/>
      <c r="E58" s="57"/>
      <c r="F58" s="48" t="s">
        <v>510</v>
      </c>
      <c r="G58" s="115" t="s">
        <v>256</v>
      </c>
      <c r="H58" s="116" t="s">
        <v>312</v>
      </c>
      <c r="I58" s="65"/>
    </row>
    <row r="59" spans="1:9" x14ac:dyDescent="0.25">
      <c r="A59" s="55" t="s">
        <v>60</v>
      </c>
      <c r="B59" s="55"/>
      <c r="C59" s="56"/>
      <c r="D59" s="56"/>
      <c r="E59" s="57"/>
      <c r="F59" s="48" t="s">
        <v>510</v>
      </c>
      <c r="G59" s="115" t="s">
        <v>313</v>
      </c>
      <c r="H59" s="116" t="s">
        <v>314</v>
      </c>
      <c r="I59" s="65"/>
    </row>
    <row r="60" spans="1:9" x14ac:dyDescent="0.25">
      <c r="A60" s="55" t="s">
        <v>61</v>
      </c>
      <c r="B60" s="55"/>
      <c r="C60" s="56"/>
      <c r="D60" s="56"/>
      <c r="E60" s="57"/>
      <c r="F60" s="48" t="s">
        <v>510</v>
      </c>
      <c r="G60" s="115" t="s">
        <v>222</v>
      </c>
      <c r="H60" s="116" t="s">
        <v>315</v>
      </c>
      <c r="I60" s="65"/>
    </row>
    <row r="61" spans="1:9" x14ac:dyDescent="0.25">
      <c r="A61" s="55" t="s">
        <v>62</v>
      </c>
      <c r="B61" s="55"/>
      <c r="C61" s="56"/>
      <c r="D61" s="56"/>
      <c r="E61" s="57"/>
      <c r="F61" s="48" t="s">
        <v>510</v>
      </c>
      <c r="G61" s="115" t="s">
        <v>268</v>
      </c>
      <c r="H61" s="116" t="s">
        <v>316</v>
      </c>
      <c r="I61" s="65"/>
    </row>
    <row r="62" spans="1:9" ht="45" x14ac:dyDescent="0.25">
      <c r="A62" s="55" t="s">
        <v>63</v>
      </c>
      <c r="B62" s="55"/>
      <c r="C62" s="56"/>
      <c r="D62" s="56"/>
      <c r="E62" s="57"/>
      <c r="F62" s="48" t="s">
        <v>510</v>
      </c>
      <c r="G62" s="115" t="s">
        <v>317</v>
      </c>
      <c r="H62" s="119" t="s">
        <v>318</v>
      </c>
      <c r="I62" s="65"/>
    </row>
    <row r="63" spans="1:9" ht="60" x14ac:dyDescent="0.25">
      <c r="A63" s="55" t="s">
        <v>64</v>
      </c>
      <c r="B63" s="55"/>
      <c r="C63" s="56"/>
      <c r="D63" s="56"/>
      <c r="E63" s="57"/>
      <c r="F63" s="48" t="s">
        <v>510</v>
      </c>
      <c r="G63" s="115" t="s">
        <v>319</v>
      </c>
      <c r="H63" s="116" t="s">
        <v>320</v>
      </c>
      <c r="I63" s="65"/>
    </row>
    <row r="64" spans="1:9" ht="45" x14ac:dyDescent="0.25">
      <c r="A64" s="55" t="s">
        <v>65</v>
      </c>
      <c r="B64" s="55"/>
      <c r="C64" s="56"/>
      <c r="D64" s="56"/>
      <c r="E64" s="57"/>
      <c r="F64" s="48" t="s">
        <v>510</v>
      </c>
      <c r="G64" s="115" t="s">
        <v>321</v>
      </c>
      <c r="H64" s="116" t="s">
        <v>322</v>
      </c>
      <c r="I64" s="65"/>
    </row>
    <row r="65" spans="1:9" ht="60" x14ac:dyDescent="0.25">
      <c r="A65" s="45" t="s">
        <v>66</v>
      </c>
      <c r="B65" s="45"/>
      <c r="C65" s="46"/>
      <c r="D65" s="46"/>
      <c r="E65" s="47"/>
      <c r="F65" s="48" t="s">
        <v>510</v>
      </c>
      <c r="G65" s="111" t="s">
        <v>256</v>
      </c>
      <c r="H65" s="112" t="s">
        <v>323</v>
      </c>
      <c r="I65" s="49" t="s">
        <v>490</v>
      </c>
    </row>
    <row r="66" spans="1:9" ht="30" x14ac:dyDescent="0.25">
      <c r="A66" s="68" t="s">
        <v>67</v>
      </c>
      <c r="B66" s="68"/>
      <c r="C66" s="51"/>
      <c r="D66" s="51"/>
      <c r="E66" s="52"/>
      <c r="F66" s="48" t="s">
        <v>510</v>
      </c>
      <c r="G66" s="120" t="s">
        <v>256</v>
      </c>
      <c r="H66" s="121" t="s">
        <v>324</v>
      </c>
      <c r="I66" s="69" t="s">
        <v>491</v>
      </c>
    </row>
    <row r="67" spans="1:9" x14ac:dyDescent="0.25">
      <c r="A67" s="55" t="s">
        <v>68</v>
      </c>
      <c r="B67" s="55"/>
      <c r="C67" s="56"/>
      <c r="D67" s="56"/>
      <c r="E67" s="57"/>
      <c r="F67" s="48" t="s">
        <v>510</v>
      </c>
      <c r="G67" s="115" t="s">
        <v>246</v>
      </c>
      <c r="H67" s="116" t="s">
        <v>325</v>
      </c>
      <c r="I67" s="65"/>
    </row>
    <row r="68" spans="1:9" x14ac:dyDescent="0.25">
      <c r="A68" s="55" t="s">
        <v>69</v>
      </c>
      <c r="B68" s="55"/>
      <c r="C68" s="56"/>
      <c r="D68" s="56"/>
      <c r="E68" s="57"/>
      <c r="F68" s="48" t="s">
        <v>510</v>
      </c>
      <c r="G68" s="115" t="s">
        <v>246</v>
      </c>
      <c r="H68" s="116" t="s">
        <v>326</v>
      </c>
      <c r="I68" s="65"/>
    </row>
    <row r="69" spans="1:9" ht="30" x14ac:dyDescent="0.25">
      <c r="A69" s="55" t="s">
        <v>70</v>
      </c>
      <c r="B69" s="55"/>
      <c r="C69" s="56"/>
      <c r="D69" s="56"/>
      <c r="E69" s="57"/>
      <c r="F69" s="48" t="s">
        <v>510</v>
      </c>
      <c r="G69" s="115" t="s">
        <v>327</v>
      </c>
      <c r="H69" s="116" t="s">
        <v>328</v>
      </c>
      <c r="I69" s="65"/>
    </row>
    <row r="70" spans="1:9" x14ac:dyDescent="0.25">
      <c r="A70" s="55" t="s">
        <v>71</v>
      </c>
      <c r="B70" s="55"/>
      <c r="C70" s="56"/>
      <c r="D70" s="56"/>
      <c r="E70" s="57"/>
      <c r="F70" s="48" t="s">
        <v>510</v>
      </c>
      <c r="G70" s="115" t="s">
        <v>246</v>
      </c>
      <c r="H70" s="116" t="s">
        <v>329</v>
      </c>
      <c r="I70" s="65"/>
    </row>
    <row r="71" spans="1:9" x14ac:dyDescent="0.25">
      <c r="A71" s="55" t="s">
        <v>72</v>
      </c>
      <c r="B71" s="55"/>
      <c r="C71" s="56"/>
      <c r="D71" s="56"/>
      <c r="E71" s="57"/>
      <c r="F71" s="48" t="s">
        <v>510</v>
      </c>
      <c r="G71" s="115" t="s">
        <v>226</v>
      </c>
      <c r="H71" s="116" t="s">
        <v>330</v>
      </c>
      <c r="I71" s="65"/>
    </row>
    <row r="72" spans="1:9" x14ac:dyDescent="0.25">
      <c r="A72" s="55" t="s">
        <v>73</v>
      </c>
      <c r="B72" s="55"/>
      <c r="C72" s="56"/>
      <c r="D72" s="56"/>
      <c r="E72" s="57"/>
      <c r="F72" s="48" t="s">
        <v>510</v>
      </c>
      <c r="G72" s="115" t="s">
        <v>331</v>
      </c>
      <c r="H72" s="116" t="s">
        <v>332</v>
      </c>
      <c r="I72" s="65"/>
    </row>
    <row r="73" spans="1:9" x14ac:dyDescent="0.25">
      <c r="A73" s="55" t="s">
        <v>74</v>
      </c>
      <c r="B73" s="55"/>
      <c r="C73" s="56"/>
      <c r="D73" s="56"/>
      <c r="E73" s="57"/>
      <c r="F73" s="48" t="s">
        <v>510</v>
      </c>
      <c r="G73" s="115" t="s">
        <v>246</v>
      </c>
      <c r="H73" s="116" t="s">
        <v>333</v>
      </c>
      <c r="I73" s="65"/>
    </row>
    <row r="74" spans="1:9" ht="45" x14ac:dyDescent="0.25">
      <c r="A74" s="45" t="s">
        <v>75</v>
      </c>
      <c r="B74" s="45"/>
      <c r="C74" s="46"/>
      <c r="D74" s="46"/>
      <c r="E74" s="47"/>
      <c r="F74" s="48" t="s">
        <v>510</v>
      </c>
      <c r="G74" s="111" t="s">
        <v>226</v>
      </c>
      <c r="H74" s="112" t="s">
        <v>334</v>
      </c>
      <c r="I74" s="66" t="s">
        <v>492</v>
      </c>
    </row>
    <row r="75" spans="1:9" ht="45" x14ac:dyDescent="0.25">
      <c r="A75" s="70" t="s">
        <v>76</v>
      </c>
      <c r="B75" s="70"/>
      <c r="C75" s="71"/>
      <c r="D75" s="71"/>
      <c r="E75" s="72"/>
      <c r="F75" s="48" t="s">
        <v>510</v>
      </c>
      <c r="G75" s="122" t="s">
        <v>335</v>
      </c>
      <c r="H75" s="123" t="s">
        <v>336</v>
      </c>
      <c r="I75" s="73" t="s">
        <v>556</v>
      </c>
    </row>
    <row r="76" spans="1:9" ht="30" x14ac:dyDescent="0.25">
      <c r="A76" s="68" t="s">
        <v>77</v>
      </c>
      <c r="B76" s="68"/>
      <c r="C76" s="51"/>
      <c r="D76" s="51"/>
      <c r="E76" s="52"/>
      <c r="F76" s="48"/>
      <c r="G76" s="120" t="s">
        <v>226</v>
      </c>
      <c r="H76" s="121" t="s">
        <v>337</v>
      </c>
      <c r="I76" s="69" t="s">
        <v>483</v>
      </c>
    </row>
    <row r="77" spans="1:9" x14ac:dyDescent="0.25">
      <c r="A77" s="55" t="s">
        <v>78</v>
      </c>
      <c r="B77" s="55"/>
      <c r="C77" s="56"/>
      <c r="D77" s="56"/>
      <c r="E77" s="57"/>
      <c r="F77" s="48" t="s">
        <v>510</v>
      </c>
      <c r="G77" s="115" t="s">
        <v>264</v>
      </c>
      <c r="H77" s="116" t="s">
        <v>338</v>
      </c>
      <c r="I77" s="65"/>
    </row>
    <row r="78" spans="1:9" x14ac:dyDescent="0.25">
      <c r="A78" s="55" t="s">
        <v>79</v>
      </c>
      <c r="B78" s="55"/>
      <c r="C78" s="56"/>
      <c r="D78" s="56"/>
      <c r="E78" s="57"/>
      <c r="F78" s="48" t="s">
        <v>510</v>
      </c>
      <c r="G78" s="115" t="s">
        <v>291</v>
      </c>
      <c r="H78" s="116" t="s">
        <v>339</v>
      </c>
      <c r="I78" s="65"/>
    </row>
    <row r="79" spans="1:9" x14ac:dyDescent="0.25">
      <c r="A79" s="55" t="s">
        <v>80</v>
      </c>
      <c r="B79" s="55"/>
      <c r="C79" s="56"/>
      <c r="D79" s="56"/>
      <c r="E79" s="57"/>
      <c r="F79" s="48" t="s">
        <v>510</v>
      </c>
      <c r="G79" s="115" t="s">
        <v>340</v>
      </c>
      <c r="H79" s="116" t="s">
        <v>341</v>
      </c>
      <c r="I79" s="65"/>
    </row>
    <row r="80" spans="1:9" x14ac:dyDescent="0.25">
      <c r="A80" s="55" t="s">
        <v>81</v>
      </c>
      <c r="B80" s="55"/>
      <c r="C80" s="56"/>
      <c r="D80" s="56"/>
      <c r="E80" s="57"/>
      <c r="F80" s="48" t="s">
        <v>510</v>
      </c>
      <c r="G80" s="115" t="s">
        <v>342</v>
      </c>
      <c r="H80" s="116" t="s">
        <v>343</v>
      </c>
      <c r="I80" s="65"/>
    </row>
    <row r="81" spans="1:9" x14ac:dyDescent="0.25">
      <c r="A81" s="55" t="s">
        <v>82</v>
      </c>
      <c r="B81" s="55"/>
      <c r="C81" s="56"/>
      <c r="D81" s="56"/>
      <c r="E81" s="57"/>
      <c r="F81" s="48" t="s">
        <v>510</v>
      </c>
      <c r="G81" s="115" t="s">
        <v>289</v>
      </c>
      <c r="H81" s="116" t="s">
        <v>344</v>
      </c>
      <c r="I81" s="65"/>
    </row>
    <row r="82" spans="1:9" x14ac:dyDescent="0.25">
      <c r="A82" s="55" t="s">
        <v>83</v>
      </c>
      <c r="B82" s="55"/>
      <c r="C82" s="56"/>
      <c r="D82" s="56"/>
      <c r="E82" s="57"/>
      <c r="F82" s="48" t="s">
        <v>510</v>
      </c>
      <c r="G82" s="115" t="s">
        <v>345</v>
      </c>
      <c r="H82" s="116" t="s">
        <v>346</v>
      </c>
      <c r="I82" s="65"/>
    </row>
    <row r="83" spans="1:9" x14ac:dyDescent="0.25">
      <c r="A83" s="59" t="s">
        <v>84</v>
      </c>
      <c r="B83" s="59"/>
      <c r="C83" s="60"/>
      <c r="D83" s="60"/>
      <c r="E83" s="74"/>
      <c r="F83" s="56" t="s">
        <v>510</v>
      </c>
      <c r="G83" s="117" t="s">
        <v>347</v>
      </c>
      <c r="H83" s="118" t="s">
        <v>348</v>
      </c>
      <c r="I83" s="75" t="s">
        <v>185</v>
      </c>
    </row>
    <row r="84" spans="1:9" x14ac:dyDescent="0.25">
      <c r="A84" s="55" t="s">
        <v>85</v>
      </c>
      <c r="B84" s="55"/>
      <c r="C84" s="56"/>
      <c r="D84" s="56"/>
      <c r="E84" s="57"/>
      <c r="F84" s="48" t="s">
        <v>510</v>
      </c>
      <c r="G84" s="115" t="s">
        <v>258</v>
      </c>
      <c r="H84" s="116" t="s">
        <v>349</v>
      </c>
      <c r="I84" s="65"/>
    </row>
    <row r="85" spans="1:9" x14ac:dyDescent="0.25">
      <c r="A85" s="55" t="s">
        <v>86</v>
      </c>
      <c r="B85" s="55"/>
      <c r="C85" s="56"/>
      <c r="D85" s="56"/>
      <c r="E85" s="57"/>
      <c r="F85" s="48" t="s">
        <v>510</v>
      </c>
      <c r="G85" s="115" t="s">
        <v>350</v>
      </c>
      <c r="H85" s="116" t="s">
        <v>351</v>
      </c>
      <c r="I85" s="65"/>
    </row>
    <row r="86" spans="1:9" x14ac:dyDescent="0.25">
      <c r="A86" s="55" t="s">
        <v>87</v>
      </c>
      <c r="B86" s="55"/>
      <c r="C86" s="56"/>
      <c r="D86" s="56"/>
      <c r="E86" s="57"/>
      <c r="F86" s="48" t="s">
        <v>510</v>
      </c>
      <c r="G86" s="115" t="s">
        <v>352</v>
      </c>
      <c r="H86" s="116" t="s">
        <v>353</v>
      </c>
      <c r="I86" s="65"/>
    </row>
    <row r="87" spans="1:9" ht="45" x14ac:dyDescent="0.25">
      <c r="A87" s="55" t="s">
        <v>88</v>
      </c>
      <c r="B87" s="55"/>
      <c r="C87" s="56"/>
      <c r="D87" s="56"/>
      <c r="E87" s="57"/>
      <c r="F87" s="48" t="s">
        <v>510</v>
      </c>
      <c r="G87" s="115" t="s">
        <v>354</v>
      </c>
      <c r="H87" s="116" t="s">
        <v>355</v>
      </c>
      <c r="I87" s="65"/>
    </row>
    <row r="88" spans="1:9" ht="30" x14ac:dyDescent="0.25">
      <c r="A88" s="50" t="s">
        <v>89</v>
      </c>
      <c r="B88" s="50"/>
      <c r="C88" s="51"/>
      <c r="D88" s="51"/>
      <c r="E88" s="52"/>
      <c r="F88" s="48" t="s">
        <v>510</v>
      </c>
      <c r="G88" s="113" t="s">
        <v>356</v>
      </c>
      <c r="H88" s="114" t="s">
        <v>357</v>
      </c>
      <c r="I88" s="64" t="s">
        <v>493</v>
      </c>
    </row>
    <row r="89" spans="1:9" ht="45" x14ac:dyDescent="0.25">
      <c r="A89" s="55" t="s">
        <v>90</v>
      </c>
      <c r="B89" s="55"/>
      <c r="C89" s="56"/>
      <c r="D89" s="56"/>
      <c r="E89" s="57"/>
      <c r="F89" s="48" t="s">
        <v>510</v>
      </c>
      <c r="G89" s="115" t="s">
        <v>358</v>
      </c>
      <c r="H89" s="116" t="s">
        <v>359</v>
      </c>
      <c r="I89" s="65"/>
    </row>
    <row r="90" spans="1:9" x14ac:dyDescent="0.25">
      <c r="A90" s="55" t="s">
        <v>91</v>
      </c>
      <c r="B90" s="55"/>
      <c r="C90" s="56"/>
      <c r="D90" s="56"/>
      <c r="E90" s="57"/>
      <c r="F90" s="48" t="s">
        <v>510</v>
      </c>
      <c r="G90" s="115" t="s">
        <v>258</v>
      </c>
      <c r="H90" s="116" t="s">
        <v>360</v>
      </c>
      <c r="I90" s="65"/>
    </row>
    <row r="91" spans="1:9" ht="60" x14ac:dyDescent="0.25">
      <c r="A91" s="55" t="s">
        <v>92</v>
      </c>
      <c r="B91" s="55"/>
      <c r="C91" s="56"/>
      <c r="D91" s="56"/>
      <c r="E91" s="57"/>
      <c r="F91" s="48" t="s">
        <v>510</v>
      </c>
      <c r="G91" s="115" t="s">
        <v>361</v>
      </c>
      <c r="H91" s="116" t="s">
        <v>362</v>
      </c>
      <c r="I91" s="65"/>
    </row>
    <row r="92" spans="1:9" x14ac:dyDescent="0.25">
      <c r="A92" s="55" t="s">
        <v>93</v>
      </c>
      <c r="B92" s="55"/>
      <c r="C92" s="56"/>
      <c r="D92" s="56"/>
      <c r="E92" s="57"/>
      <c r="F92" s="48" t="s">
        <v>510</v>
      </c>
      <c r="G92" s="115" t="s">
        <v>363</v>
      </c>
      <c r="H92" s="116" t="s">
        <v>364</v>
      </c>
      <c r="I92" s="65"/>
    </row>
    <row r="93" spans="1:9" ht="45" x14ac:dyDescent="0.25">
      <c r="A93" s="55" t="s">
        <v>94</v>
      </c>
      <c r="B93" s="55"/>
      <c r="C93" s="56"/>
      <c r="D93" s="56"/>
      <c r="E93" s="57"/>
      <c r="F93" s="48" t="s">
        <v>510</v>
      </c>
      <c r="G93" s="115" t="s">
        <v>365</v>
      </c>
      <c r="H93" s="116" t="s">
        <v>366</v>
      </c>
      <c r="I93" s="65"/>
    </row>
    <row r="94" spans="1:9" x14ac:dyDescent="0.25">
      <c r="A94" s="55" t="s">
        <v>95</v>
      </c>
      <c r="B94" s="55"/>
      <c r="C94" s="56"/>
      <c r="D94" s="56"/>
      <c r="E94" s="57"/>
      <c r="F94" s="48" t="s">
        <v>510</v>
      </c>
      <c r="G94" s="115" t="s">
        <v>367</v>
      </c>
      <c r="H94" s="116" t="s">
        <v>368</v>
      </c>
      <c r="I94" s="65"/>
    </row>
    <row r="95" spans="1:9" x14ac:dyDescent="0.25">
      <c r="A95" s="55" t="s">
        <v>96</v>
      </c>
      <c r="B95" s="55"/>
      <c r="C95" s="56"/>
      <c r="D95" s="56"/>
      <c r="E95" s="57"/>
      <c r="F95" s="48" t="s">
        <v>510</v>
      </c>
      <c r="G95" s="115" t="s">
        <v>369</v>
      </c>
      <c r="H95" s="116" t="s">
        <v>370</v>
      </c>
      <c r="I95" s="65"/>
    </row>
    <row r="96" spans="1:9" x14ac:dyDescent="0.25">
      <c r="A96" s="55" t="s">
        <v>157</v>
      </c>
      <c r="B96" s="55"/>
      <c r="C96" s="56"/>
      <c r="D96" s="56"/>
      <c r="E96" s="57"/>
      <c r="F96" s="48" t="s">
        <v>507</v>
      </c>
      <c r="G96" s="115" t="s">
        <v>371</v>
      </c>
      <c r="H96" s="116" t="s">
        <v>372</v>
      </c>
      <c r="I96" s="65"/>
    </row>
    <row r="97" spans="1:9" x14ac:dyDescent="0.25">
      <c r="A97" s="59" t="s">
        <v>97</v>
      </c>
      <c r="B97" s="59"/>
      <c r="C97" s="76"/>
      <c r="D97" s="76"/>
      <c r="E97" s="62"/>
      <c r="F97" s="48" t="s">
        <v>510</v>
      </c>
      <c r="G97" s="117" t="s">
        <v>373</v>
      </c>
      <c r="H97" s="118" t="s">
        <v>374</v>
      </c>
      <c r="I97" s="75" t="s">
        <v>187</v>
      </c>
    </row>
    <row r="98" spans="1:9" ht="45" x14ac:dyDescent="0.25">
      <c r="A98" s="70" t="s">
        <v>98</v>
      </c>
      <c r="B98" s="70"/>
      <c r="C98" s="71"/>
      <c r="D98" s="71"/>
      <c r="E98" s="72"/>
      <c r="F98" s="48" t="s">
        <v>510</v>
      </c>
      <c r="G98" s="122" t="s">
        <v>375</v>
      </c>
      <c r="H98" s="123" t="s">
        <v>376</v>
      </c>
      <c r="I98" s="73" t="s">
        <v>556</v>
      </c>
    </row>
    <row r="99" spans="1:9" ht="30" x14ac:dyDescent="0.25">
      <c r="A99" s="55" t="s">
        <v>158</v>
      </c>
      <c r="B99" s="55"/>
      <c r="C99" s="56"/>
      <c r="D99" s="56"/>
      <c r="E99" s="57"/>
      <c r="F99" s="48" t="s">
        <v>507</v>
      </c>
      <c r="G99" s="115" t="s">
        <v>377</v>
      </c>
      <c r="H99" s="116" t="s">
        <v>378</v>
      </c>
      <c r="I99" s="65"/>
    </row>
    <row r="100" spans="1:9" x14ac:dyDescent="0.25">
      <c r="A100" s="55" t="s">
        <v>99</v>
      </c>
      <c r="B100" s="55"/>
      <c r="C100" s="56"/>
      <c r="D100" s="56"/>
      <c r="E100" s="57"/>
      <c r="F100" s="48" t="s">
        <v>510</v>
      </c>
      <c r="G100" s="115" t="s">
        <v>347</v>
      </c>
      <c r="H100" s="116" t="s">
        <v>379</v>
      </c>
      <c r="I100" s="65"/>
    </row>
    <row r="101" spans="1:9" ht="30" x14ac:dyDescent="0.25">
      <c r="A101" s="50" t="s">
        <v>100</v>
      </c>
      <c r="B101" s="50"/>
      <c r="C101" s="54"/>
      <c r="D101" s="54"/>
      <c r="E101" s="52"/>
      <c r="F101" s="48" t="s">
        <v>510</v>
      </c>
      <c r="G101" s="113" t="s">
        <v>224</v>
      </c>
      <c r="H101" s="114" t="s">
        <v>380</v>
      </c>
      <c r="I101" s="64" t="s">
        <v>485</v>
      </c>
    </row>
    <row r="102" spans="1:9" x14ac:dyDescent="0.25">
      <c r="A102" s="55" t="s">
        <v>101</v>
      </c>
      <c r="B102" s="55"/>
      <c r="C102" s="56"/>
      <c r="D102" s="56"/>
      <c r="E102" s="57"/>
      <c r="F102" s="48" t="s">
        <v>510</v>
      </c>
      <c r="G102" s="115" t="s">
        <v>222</v>
      </c>
      <c r="H102" s="116" t="s">
        <v>381</v>
      </c>
      <c r="I102" s="65"/>
    </row>
    <row r="103" spans="1:9" x14ac:dyDescent="0.25">
      <c r="A103" s="55" t="s">
        <v>103</v>
      </c>
      <c r="B103" s="55"/>
      <c r="C103" s="56"/>
      <c r="D103" s="56"/>
      <c r="E103" s="57"/>
      <c r="F103" s="48" t="s">
        <v>510</v>
      </c>
      <c r="G103" s="115" t="s">
        <v>354</v>
      </c>
      <c r="H103" s="116" t="s">
        <v>382</v>
      </c>
      <c r="I103" s="65"/>
    </row>
    <row r="104" spans="1:9" x14ac:dyDescent="0.25">
      <c r="A104" s="55" t="s">
        <v>104</v>
      </c>
      <c r="B104" s="55"/>
      <c r="C104" s="56"/>
      <c r="D104" s="56"/>
      <c r="E104" s="57"/>
      <c r="F104" s="48" t="s">
        <v>510</v>
      </c>
      <c r="G104" s="115" t="s">
        <v>270</v>
      </c>
      <c r="H104" s="116" t="s">
        <v>383</v>
      </c>
      <c r="I104" s="65"/>
    </row>
    <row r="105" spans="1:9" ht="45" x14ac:dyDescent="0.25">
      <c r="A105" s="55" t="s">
        <v>105</v>
      </c>
      <c r="B105" s="55"/>
      <c r="C105" s="56"/>
      <c r="D105" s="56"/>
      <c r="E105" s="57"/>
      <c r="F105" s="48" t="s">
        <v>510</v>
      </c>
      <c r="G105" s="115" t="s">
        <v>354</v>
      </c>
      <c r="H105" s="116" t="s">
        <v>384</v>
      </c>
      <c r="I105" s="65"/>
    </row>
    <row r="106" spans="1:9" x14ac:dyDescent="0.25">
      <c r="A106" s="59" t="s">
        <v>106</v>
      </c>
      <c r="B106" s="59"/>
      <c r="C106" s="60"/>
      <c r="D106" s="76"/>
      <c r="E106" s="62"/>
      <c r="F106" s="48" t="s">
        <v>510</v>
      </c>
      <c r="G106" s="117" t="s">
        <v>373</v>
      </c>
      <c r="H106" s="118" t="s">
        <v>385</v>
      </c>
      <c r="I106" s="75" t="s">
        <v>188</v>
      </c>
    </row>
    <row r="107" spans="1:9" ht="45" x14ac:dyDescent="0.25">
      <c r="A107" s="55" t="s">
        <v>107</v>
      </c>
      <c r="B107" s="55"/>
      <c r="C107" s="56"/>
      <c r="D107" s="56"/>
      <c r="E107" s="57"/>
      <c r="F107" s="48" t="s">
        <v>510</v>
      </c>
      <c r="G107" s="115" t="s">
        <v>386</v>
      </c>
      <c r="H107" s="116" t="s">
        <v>387</v>
      </c>
      <c r="I107" s="65"/>
    </row>
    <row r="108" spans="1:9" ht="45" x14ac:dyDescent="0.25">
      <c r="A108" s="55" t="s">
        <v>108</v>
      </c>
      <c r="B108" s="55"/>
      <c r="C108" s="56"/>
      <c r="D108" s="56"/>
      <c r="E108" s="57"/>
      <c r="F108" s="48" t="s">
        <v>510</v>
      </c>
      <c r="G108" s="115" t="s">
        <v>375</v>
      </c>
      <c r="H108" s="116" t="s">
        <v>388</v>
      </c>
      <c r="I108" s="65"/>
    </row>
    <row r="109" spans="1:9" ht="45" x14ac:dyDescent="0.25">
      <c r="A109" s="55" t="s">
        <v>109</v>
      </c>
      <c r="B109" s="55"/>
      <c r="C109" s="56"/>
      <c r="D109" s="56"/>
      <c r="E109" s="57"/>
      <c r="F109" s="48" t="s">
        <v>510</v>
      </c>
      <c r="G109" s="115" t="s">
        <v>389</v>
      </c>
      <c r="H109" s="116" t="s">
        <v>390</v>
      </c>
      <c r="I109" s="65"/>
    </row>
    <row r="110" spans="1:9" ht="45" x14ac:dyDescent="0.25">
      <c r="A110" s="55" t="s">
        <v>110</v>
      </c>
      <c r="B110" s="55"/>
      <c r="C110" s="56"/>
      <c r="D110" s="56"/>
      <c r="E110" s="57"/>
      <c r="F110" s="48" t="s">
        <v>510</v>
      </c>
      <c r="G110" s="115" t="s">
        <v>391</v>
      </c>
      <c r="H110" s="116" t="s">
        <v>392</v>
      </c>
      <c r="I110" s="65"/>
    </row>
    <row r="111" spans="1:9" ht="45" x14ac:dyDescent="0.25">
      <c r="A111" s="55" t="s">
        <v>111</v>
      </c>
      <c r="B111" s="55"/>
      <c r="C111" s="56"/>
      <c r="D111" s="56"/>
      <c r="E111" s="57"/>
      <c r="F111" s="48" t="s">
        <v>510</v>
      </c>
      <c r="G111" s="115" t="s">
        <v>393</v>
      </c>
      <c r="H111" s="116" t="s">
        <v>394</v>
      </c>
      <c r="I111" s="65"/>
    </row>
    <row r="112" spans="1:9" ht="45" x14ac:dyDescent="0.25">
      <c r="A112" s="55" t="s">
        <v>112</v>
      </c>
      <c r="B112" s="55"/>
      <c r="C112" s="56"/>
      <c r="D112" s="56"/>
      <c r="E112" s="57"/>
      <c r="F112" s="48" t="s">
        <v>510</v>
      </c>
      <c r="G112" s="115" t="s">
        <v>395</v>
      </c>
      <c r="H112" s="116" t="s">
        <v>396</v>
      </c>
      <c r="I112" s="65"/>
    </row>
    <row r="113" spans="1:9" ht="45" x14ac:dyDescent="0.25">
      <c r="A113" s="55" t="s">
        <v>113</v>
      </c>
      <c r="B113" s="55"/>
      <c r="C113" s="56"/>
      <c r="D113" s="56"/>
      <c r="E113" s="57"/>
      <c r="F113" s="48" t="s">
        <v>510</v>
      </c>
      <c r="G113" s="115" t="s">
        <v>397</v>
      </c>
      <c r="H113" s="116" t="s">
        <v>398</v>
      </c>
      <c r="I113" s="65"/>
    </row>
    <row r="114" spans="1:9" ht="30" x14ac:dyDescent="0.25">
      <c r="A114" s="50" t="s">
        <v>114</v>
      </c>
      <c r="B114" s="50"/>
      <c r="C114" s="54"/>
      <c r="D114" s="54"/>
      <c r="E114" s="52"/>
      <c r="F114" s="48" t="s">
        <v>510</v>
      </c>
      <c r="G114" s="113" t="s">
        <v>228</v>
      </c>
      <c r="H114" s="114" t="s">
        <v>399</v>
      </c>
      <c r="I114" s="64" t="s">
        <v>484</v>
      </c>
    </row>
    <row r="115" spans="1:9" ht="45" x14ac:dyDescent="0.25">
      <c r="A115" s="55" t="s">
        <v>115</v>
      </c>
      <c r="B115" s="55"/>
      <c r="C115" s="56"/>
      <c r="D115" s="56"/>
      <c r="E115" s="57"/>
      <c r="F115" s="48" t="s">
        <v>510</v>
      </c>
      <c r="G115" s="115" t="s">
        <v>400</v>
      </c>
      <c r="H115" s="116" t="s">
        <v>401</v>
      </c>
      <c r="I115" s="65"/>
    </row>
    <row r="116" spans="1:9" ht="45" x14ac:dyDescent="0.25">
      <c r="A116" s="55" t="s">
        <v>116</v>
      </c>
      <c r="B116" s="55"/>
      <c r="C116" s="56"/>
      <c r="D116" s="56"/>
      <c r="E116" s="57"/>
      <c r="F116" s="48" t="s">
        <v>510</v>
      </c>
      <c r="G116" s="115" t="s">
        <v>402</v>
      </c>
      <c r="H116" s="116" t="s">
        <v>403</v>
      </c>
      <c r="I116" s="65"/>
    </row>
    <row r="117" spans="1:9" ht="45" x14ac:dyDescent="0.25">
      <c r="A117" s="55" t="s">
        <v>117</v>
      </c>
      <c r="B117" s="55"/>
      <c r="C117" s="56"/>
      <c r="D117" s="56"/>
      <c r="E117" s="57"/>
      <c r="F117" s="48" t="s">
        <v>510</v>
      </c>
      <c r="G117" s="115" t="s">
        <v>404</v>
      </c>
      <c r="H117" s="116" t="s">
        <v>405</v>
      </c>
      <c r="I117" s="65"/>
    </row>
    <row r="118" spans="1:9" ht="105" x14ac:dyDescent="0.25">
      <c r="A118" s="55" t="s">
        <v>118</v>
      </c>
      <c r="B118" s="55"/>
      <c r="C118" s="56"/>
      <c r="D118" s="56"/>
      <c r="E118" s="57"/>
      <c r="F118" s="48" t="s">
        <v>510</v>
      </c>
      <c r="G118" s="115" t="s">
        <v>230</v>
      </c>
      <c r="H118" s="116" t="s">
        <v>406</v>
      </c>
      <c r="I118" s="65"/>
    </row>
    <row r="119" spans="1:9" ht="45" x14ac:dyDescent="0.25">
      <c r="A119" s="55" t="s">
        <v>119</v>
      </c>
      <c r="B119" s="55"/>
      <c r="C119" s="56"/>
      <c r="D119" s="56"/>
      <c r="E119" s="57"/>
      <c r="F119" s="48" t="s">
        <v>510</v>
      </c>
      <c r="G119" s="115" t="s">
        <v>407</v>
      </c>
      <c r="H119" s="116" t="s">
        <v>408</v>
      </c>
      <c r="I119" s="65"/>
    </row>
    <row r="120" spans="1:9" ht="45" x14ac:dyDescent="0.25">
      <c r="A120" s="55" t="s">
        <v>120</v>
      </c>
      <c r="B120" s="55"/>
      <c r="C120" s="56"/>
      <c r="D120" s="56"/>
      <c r="E120" s="57"/>
      <c r="F120" s="48" t="s">
        <v>510</v>
      </c>
      <c r="G120" s="115" t="s">
        <v>409</v>
      </c>
      <c r="H120" s="116" t="s">
        <v>410</v>
      </c>
      <c r="I120" s="65"/>
    </row>
    <row r="121" spans="1:9" x14ac:dyDescent="0.25">
      <c r="A121" s="55" t="s">
        <v>121</v>
      </c>
      <c r="B121" s="55"/>
      <c r="C121" s="56"/>
      <c r="D121" s="56"/>
      <c r="E121" s="57"/>
      <c r="F121" s="48" t="s">
        <v>510</v>
      </c>
      <c r="G121" s="115" t="s">
        <v>258</v>
      </c>
      <c r="H121" s="116" t="s">
        <v>411</v>
      </c>
      <c r="I121" s="65"/>
    </row>
    <row r="122" spans="1:9" x14ac:dyDescent="0.25">
      <c r="A122" s="55" t="s">
        <v>122</v>
      </c>
      <c r="B122" s="55"/>
      <c r="C122" s="56"/>
      <c r="D122" s="56"/>
      <c r="E122" s="57"/>
      <c r="F122" s="48" t="s">
        <v>510</v>
      </c>
      <c r="G122" s="115" t="s">
        <v>340</v>
      </c>
      <c r="H122" s="116" t="s">
        <v>412</v>
      </c>
      <c r="I122" s="65"/>
    </row>
    <row r="123" spans="1:9" x14ac:dyDescent="0.25">
      <c r="A123" s="55" t="s">
        <v>123</v>
      </c>
      <c r="B123" s="55"/>
      <c r="C123" s="56"/>
      <c r="D123" s="56"/>
      <c r="E123" s="57"/>
      <c r="F123" s="48" t="s">
        <v>510</v>
      </c>
      <c r="G123" s="115" t="s">
        <v>310</v>
      </c>
      <c r="H123" s="116" t="s">
        <v>405</v>
      </c>
      <c r="I123" s="65"/>
    </row>
    <row r="124" spans="1:9" x14ac:dyDescent="0.25">
      <c r="A124" s="55" t="s">
        <v>124</v>
      </c>
      <c r="B124" s="55"/>
      <c r="C124" s="56"/>
      <c r="D124" s="56"/>
      <c r="E124" s="57"/>
      <c r="F124" s="48" t="s">
        <v>510</v>
      </c>
      <c r="G124" s="115" t="s">
        <v>295</v>
      </c>
      <c r="H124" s="116" t="s">
        <v>413</v>
      </c>
      <c r="I124" s="65"/>
    </row>
    <row r="125" spans="1:9" ht="45" x14ac:dyDescent="0.25">
      <c r="A125" s="55" t="s">
        <v>125</v>
      </c>
      <c r="B125" s="55"/>
      <c r="C125" s="56"/>
      <c r="D125" s="56"/>
      <c r="E125" s="57"/>
      <c r="F125" s="48" t="s">
        <v>510</v>
      </c>
      <c r="G125" s="115" t="s">
        <v>414</v>
      </c>
      <c r="H125" s="116" t="s">
        <v>415</v>
      </c>
      <c r="I125" s="65"/>
    </row>
    <row r="126" spans="1:9" ht="45" x14ac:dyDescent="0.25">
      <c r="A126" s="55" t="s">
        <v>126</v>
      </c>
      <c r="B126" s="55"/>
      <c r="C126" s="56"/>
      <c r="D126" s="56"/>
      <c r="E126" s="57"/>
      <c r="F126" s="48" t="s">
        <v>510</v>
      </c>
      <c r="G126" s="115" t="s">
        <v>416</v>
      </c>
      <c r="H126" s="116" t="s">
        <v>417</v>
      </c>
      <c r="I126" s="65"/>
    </row>
    <row r="127" spans="1:9" x14ac:dyDescent="0.25">
      <c r="A127" s="55" t="s">
        <v>127</v>
      </c>
      <c r="B127" s="55"/>
      <c r="C127" s="56"/>
      <c r="D127" s="56"/>
      <c r="E127" s="57"/>
      <c r="F127" s="48" t="s">
        <v>510</v>
      </c>
      <c r="G127" s="115" t="s">
        <v>352</v>
      </c>
      <c r="H127" s="116" t="s">
        <v>418</v>
      </c>
      <c r="I127" s="65"/>
    </row>
    <row r="128" spans="1:9" ht="45" x14ac:dyDescent="0.25">
      <c r="A128" s="55" t="s">
        <v>128</v>
      </c>
      <c r="B128" s="55"/>
      <c r="C128" s="56"/>
      <c r="D128" s="56"/>
      <c r="E128" s="57"/>
      <c r="F128" s="48" t="s">
        <v>510</v>
      </c>
      <c r="G128" s="115" t="s">
        <v>419</v>
      </c>
      <c r="H128" s="116" t="s">
        <v>420</v>
      </c>
      <c r="I128" s="65"/>
    </row>
    <row r="129" spans="1:9" x14ac:dyDescent="0.25">
      <c r="A129" s="55" t="s">
        <v>129</v>
      </c>
      <c r="B129" s="55"/>
      <c r="C129" s="56"/>
      <c r="D129" s="56"/>
      <c r="E129" s="57"/>
      <c r="F129" s="48" t="s">
        <v>510</v>
      </c>
      <c r="G129" s="115" t="s">
        <v>298</v>
      </c>
      <c r="H129" s="116" t="s">
        <v>421</v>
      </c>
      <c r="I129" s="65"/>
    </row>
    <row r="130" spans="1:9" ht="45" x14ac:dyDescent="0.25">
      <c r="A130" s="55" t="s">
        <v>130</v>
      </c>
      <c r="B130" s="55"/>
      <c r="C130" s="56"/>
      <c r="D130" s="56"/>
      <c r="E130" s="57"/>
      <c r="F130" s="48" t="s">
        <v>510</v>
      </c>
      <c r="G130" s="115" t="s">
        <v>241</v>
      </c>
      <c r="H130" s="116" t="s">
        <v>422</v>
      </c>
      <c r="I130" s="65"/>
    </row>
    <row r="131" spans="1:9" ht="60" x14ac:dyDescent="0.25">
      <c r="A131" s="55" t="s">
        <v>131</v>
      </c>
      <c r="B131" s="55"/>
      <c r="C131" s="56"/>
      <c r="D131" s="56"/>
      <c r="E131" s="57"/>
      <c r="F131" s="48" t="s">
        <v>510</v>
      </c>
      <c r="G131" s="115" t="s">
        <v>423</v>
      </c>
      <c r="H131" s="116" t="s">
        <v>424</v>
      </c>
      <c r="I131" s="65"/>
    </row>
    <row r="132" spans="1:9" ht="45" x14ac:dyDescent="0.25">
      <c r="A132" s="55" t="s">
        <v>132</v>
      </c>
      <c r="B132" s="55"/>
      <c r="C132" s="56"/>
      <c r="D132" s="56"/>
      <c r="E132" s="57"/>
      <c r="F132" s="48" t="s">
        <v>510</v>
      </c>
      <c r="G132" s="115" t="s">
        <v>425</v>
      </c>
      <c r="H132" s="116" t="s">
        <v>426</v>
      </c>
      <c r="I132" s="65"/>
    </row>
    <row r="133" spans="1:9" ht="45" x14ac:dyDescent="0.25">
      <c r="A133" s="55" t="s">
        <v>133</v>
      </c>
      <c r="B133" s="55"/>
      <c r="C133" s="56"/>
      <c r="D133" s="56"/>
      <c r="E133" s="57"/>
      <c r="F133" s="48" t="s">
        <v>510</v>
      </c>
      <c r="G133" s="115" t="s">
        <v>427</v>
      </c>
      <c r="H133" s="116" t="s">
        <v>428</v>
      </c>
      <c r="I133" s="65"/>
    </row>
    <row r="134" spans="1:9" x14ac:dyDescent="0.25">
      <c r="A134" s="55" t="s">
        <v>134</v>
      </c>
      <c r="B134" s="55"/>
      <c r="C134" s="56"/>
      <c r="D134" s="56"/>
      <c r="E134" s="57"/>
      <c r="F134" s="48" t="s">
        <v>510</v>
      </c>
      <c r="G134" s="115" t="s">
        <v>331</v>
      </c>
      <c r="H134" s="116" t="s">
        <v>429</v>
      </c>
      <c r="I134" s="65"/>
    </row>
    <row r="135" spans="1:9" x14ac:dyDescent="0.25">
      <c r="A135" s="59" t="s">
        <v>135</v>
      </c>
      <c r="B135" s="59"/>
      <c r="C135" s="60"/>
      <c r="D135" s="60"/>
      <c r="E135" s="62"/>
      <c r="F135" s="48" t="s">
        <v>510</v>
      </c>
      <c r="G135" s="117" t="s">
        <v>430</v>
      </c>
      <c r="H135" s="118" t="s">
        <v>431</v>
      </c>
      <c r="I135" s="75" t="s">
        <v>185</v>
      </c>
    </row>
    <row r="136" spans="1:9" ht="90" x14ac:dyDescent="0.25">
      <c r="A136" s="55" t="s">
        <v>136</v>
      </c>
      <c r="B136" s="55"/>
      <c r="C136" s="56"/>
      <c r="D136" s="56"/>
      <c r="E136" s="57"/>
      <c r="F136" s="48" t="s">
        <v>510</v>
      </c>
      <c r="G136" s="115" t="s">
        <v>432</v>
      </c>
      <c r="H136" s="116" t="s">
        <v>433</v>
      </c>
      <c r="I136" s="65"/>
    </row>
    <row r="137" spans="1:9" x14ac:dyDescent="0.25">
      <c r="A137" s="55" t="s">
        <v>137</v>
      </c>
      <c r="B137" s="55"/>
      <c r="C137" s="56"/>
      <c r="D137" s="56"/>
      <c r="E137" s="57"/>
      <c r="F137" s="48" t="s">
        <v>510</v>
      </c>
      <c r="G137" s="115" t="s">
        <v>258</v>
      </c>
      <c r="H137" s="116" t="s">
        <v>434</v>
      </c>
      <c r="I137" s="65"/>
    </row>
    <row r="138" spans="1:9" x14ac:dyDescent="0.25">
      <c r="A138" s="55" t="s">
        <v>138</v>
      </c>
      <c r="B138" s="55"/>
      <c r="C138" s="56"/>
      <c r="D138" s="56"/>
      <c r="E138" s="57"/>
      <c r="F138" s="48" t="s">
        <v>510</v>
      </c>
      <c r="G138" s="115" t="s">
        <v>435</v>
      </c>
      <c r="H138" s="116" t="s">
        <v>436</v>
      </c>
      <c r="I138" s="65"/>
    </row>
    <row r="139" spans="1:9" ht="45" x14ac:dyDescent="0.25">
      <c r="A139" s="55" t="s">
        <v>139</v>
      </c>
      <c r="B139" s="55"/>
      <c r="C139" s="56"/>
      <c r="D139" s="56"/>
      <c r="E139" s="57"/>
      <c r="F139" s="48" t="s">
        <v>510</v>
      </c>
      <c r="G139" s="115" t="s">
        <v>437</v>
      </c>
      <c r="H139" s="116" t="s">
        <v>438</v>
      </c>
      <c r="I139" s="65"/>
    </row>
    <row r="140" spans="1:9" ht="45" x14ac:dyDescent="0.25">
      <c r="A140" s="55" t="s">
        <v>140</v>
      </c>
      <c r="B140" s="55"/>
      <c r="C140" s="56"/>
      <c r="D140" s="56"/>
      <c r="E140" s="57"/>
      <c r="F140" s="48" t="s">
        <v>510</v>
      </c>
      <c r="G140" s="115" t="s">
        <v>439</v>
      </c>
      <c r="H140" s="116" t="s">
        <v>440</v>
      </c>
      <c r="I140" s="65"/>
    </row>
    <row r="141" spans="1:9" ht="30" x14ac:dyDescent="0.25">
      <c r="A141" s="45" t="s">
        <v>141</v>
      </c>
      <c r="B141" s="45"/>
      <c r="C141" s="46"/>
      <c r="D141" s="46"/>
      <c r="E141" s="47"/>
      <c r="F141" s="48" t="s">
        <v>510</v>
      </c>
      <c r="G141" s="111" t="s">
        <v>441</v>
      </c>
      <c r="H141" s="112" t="s">
        <v>442</v>
      </c>
      <c r="I141" s="66" t="s">
        <v>494</v>
      </c>
    </row>
    <row r="142" spans="1:9" ht="45" x14ac:dyDescent="0.25">
      <c r="A142" s="55" t="s">
        <v>142</v>
      </c>
      <c r="B142" s="55"/>
      <c r="C142" s="56"/>
      <c r="D142" s="56"/>
      <c r="E142" s="57"/>
      <c r="F142" s="48" t="s">
        <v>510</v>
      </c>
      <c r="G142" s="115" t="s">
        <v>443</v>
      </c>
      <c r="H142" s="116" t="s">
        <v>444</v>
      </c>
      <c r="I142" s="65"/>
    </row>
    <row r="143" spans="1:9" ht="45" x14ac:dyDescent="0.25">
      <c r="A143" s="55" t="s">
        <v>145</v>
      </c>
      <c r="B143" s="55"/>
      <c r="C143" s="56"/>
      <c r="D143" s="56"/>
      <c r="E143" s="57"/>
      <c r="F143" s="48" t="s">
        <v>510</v>
      </c>
      <c r="G143" s="115" t="s">
        <v>358</v>
      </c>
      <c r="H143" s="116" t="s">
        <v>445</v>
      </c>
      <c r="I143" s="65"/>
    </row>
    <row r="144" spans="1:9" x14ac:dyDescent="0.25">
      <c r="A144" s="55" t="s">
        <v>146</v>
      </c>
      <c r="B144" s="55"/>
      <c r="C144" s="56"/>
      <c r="D144" s="56"/>
      <c r="E144" s="57"/>
      <c r="F144" s="48" t="s">
        <v>510</v>
      </c>
      <c r="G144" s="115" t="s">
        <v>222</v>
      </c>
      <c r="H144" s="116" t="s">
        <v>446</v>
      </c>
      <c r="I144" s="65"/>
    </row>
    <row r="145" spans="1:9" x14ac:dyDescent="0.25">
      <c r="A145" s="55" t="s">
        <v>147</v>
      </c>
      <c r="B145" s="55"/>
      <c r="C145" s="56"/>
      <c r="D145" s="56"/>
      <c r="E145" s="57"/>
      <c r="F145" s="48" t="s">
        <v>510</v>
      </c>
      <c r="G145" s="115" t="s">
        <v>441</v>
      </c>
      <c r="H145" s="116" t="s">
        <v>447</v>
      </c>
      <c r="I145" s="65"/>
    </row>
    <row r="146" spans="1:9" ht="45" x14ac:dyDescent="0.25">
      <c r="A146" s="55" t="s">
        <v>148</v>
      </c>
      <c r="B146" s="55"/>
      <c r="C146" s="56"/>
      <c r="D146" s="56"/>
      <c r="E146" s="57"/>
      <c r="F146" s="48" t="s">
        <v>510</v>
      </c>
      <c r="G146" s="115" t="s">
        <v>389</v>
      </c>
      <c r="H146" s="119" t="s">
        <v>448</v>
      </c>
      <c r="I146" s="65"/>
    </row>
    <row r="147" spans="1:9" ht="45" x14ac:dyDescent="0.25">
      <c r="A147" s="55" t="s">
        <v>149</v>
      </c>
      <c r="B147" s="55"/>
      <c r="C147" s="56"/>
      <c r="D147" s="56"/>
      <c r="E147" s="57"/>
      <c r="F147" s="48" t="s">
        <v>510</v>
      </c>
      <c r="G147" s="115" t="s">
        <v>287</v>
      </c>
      <c r="H147" s="116" t="s">
        <v>449</v>
      </c>
      <c r="I147" s="65"/>
    </row>
    <row r="148" spans="1:9" ht="45" x14ac:dyDescent="0.25">
      <c r="A148" s="55" t="s">
        <v>150</v>
      </c>
      <c r="B148" s="55"/>
      <c r="C148" s="56"/>
      <c r="D148" s="56"/>
      <c r="E148" s="57"/>
      <c r="F148" s="48" t="s">
        <v>510</v>
      </c>
      <c r="G148" s="124" t="s">
        <v>391</v>
      </c>
      <c r="H148" s="119" t="s">
        <v>450</v>
      </c>
      <c r="I148" s="65"/>
    </row>
    <row r="149" spans="1:9" x14ac:dyDescent="0.25">
      <c r="A149" s="55" t="s">
        <v>152</v>
      </c>
      <c r="B149" s="55"/>
      <c r="C149" s="56"/>
      <c r="D149" s="56"/>
      <c r="E149" s="57"/>
      <c r="F149" s="48" t="s">
        <v>510</v>
      </c>
      <c r="G149" s="115" t="s">
        <v>451</v>
      </c>
      <c r="H149" s="116" t="s">
        <v>452</v>
      </c>
      <c r="I149" s="65"/>
    </row>
    <row r="150" spans="1:9" x14ac:dyDescent="0.25">
      <c r="A150" s="55" t="s">
        <v>153</v>
      </c>
      <c r="B150" s="55"/>
      <c r="C150" s="56"/>
      <c r="D150" s="56"/>
      <c r="E150" s="57"/>
      <c r="F150" s="48" t="s">
        <v>510</v>
      </c>
      <c r="G150" s="115" t="s">
        <v>340</v>
      </c>
      <c r="H150" s="116" t="s">
        <v>453</v>
      </c>
      <c r="I150" s="65"/>
    </row>
    <row r="151" spans="1:9" ht="30" x14ac:dyDescent="0.25">
      <c r="A151" s="50" t="s">
        <v>154</v>
      </c>
      <c r="B151" s="50"/>
      <c r="C151" s="54"/>
      <c r="D151" s="54"/>
      <c r="E151" s="52"/>
      <c r="F151" s="48" t="s">
        <v>510</v>
      </c>
      <c r="G151" s="113" t="s">
        <v>228</v>
      </c>
      <c r="H151" s="114" t="s">
        <v>454</v>
      </c>
      <c r="I151" s="64" t="s">
        <v>484</v>
      </c>
    </row>
    <row r="152" spans="1:9" x14ac:dyDescent="0.25">
      <c r="A152" s="55" t="s">
        <v>155</v>
      </c>
      <c r="B152" s="55"/>
      <c r="C152" s="56"/>
      <c r="D152" s="56"/>
      <c r="E152" s="57"/>
      <c r="F152" s="48" t="s">
        <v>510</v>
      </c>
      <c r="G152" s="115" t="s">
        <v>272</v>
      </c>
      <c r="H152" s="116" t="s">
        <v>455</v>
      </c>
      <c r="I152" s="65"/>
    </row>
    <row r="153" spans="1:9" x14ac:dyDescent="0.25">
      <c r="A153" s="77" t="s">
        <v>156</v>
      </c>
      <c r="B153" s="77"/>
      <c r="C153" s="78"/>
      <c r="D153" s="78"/>
      <c r="E153" s="57"/>
      <c r="F153" s="48" t="s">
        <v>510</v>
      </c>
      <c r="G153" s="115" t="s">
        <v>352</v>
      </c>
      <c r="H153" s="116" t="s">
        <v>456</v>
      </c>
      <c r="I153" s="65"/>
    </row>
    <row r="154" spans="1:9" ht="30" x14ac:dyDescent="0.25">
      <c r="A154" s="55" t="s">
        <v>159</v>
      </c>
      <c r="B154" s="55"/>
      <c r="C154" s="56"/>
      <c r="D154" s="56"/>
      <c r="E154" s="57"/>
      <c r="F154" s="48" t="s">
        <v>510</v>
      </c>
      <c r="G154" s="115" t="s">
        <v>352</v>
      </c>
      <c r="H154" s="116" t="s">
        <v>457</v>
      </c>
      <c r="I154" s="65"/>
    </row>
    <row r="155" spans="1:9" ht="45" x14ac:dyDescent="0.25">
      <c r="A155" s="55" t="s">
        <v>160</v>
      </c>
      <c r="B155" s="55"/>
      <c r="C155" s="56"/>
      <c r="D155" s="56"/>
      <c r="E155" s="57"/>
      <c r="F155" s="48" t="s">
        <v>510</v>
      </c>
      <c r="G155" s="115" t="s">
        <v>375</v>
      </c>
      <c r="H155" s="116" t="s">
        <v>458</v>
      </c>
      <c r="I155" s="65"/>
    </row>
    <row r="156" spans="1:9" ht="30" x14ac:dyDescent="0.25">
      <c r="A156" s="50" t="s">
        <v>161</v>
      </c>
      <c r="B156" s="50"/>
      <c r="C156" s="51"/>
      <c r="D156" s="51"/>
      <c r="E156" s="52"/>
      <c r="F156" s="48" t="s">
        <v>510</v>
      </c>
      <c r="G156" s="113" t="s">
        <v>441</v>
      </c>
      <c r="H156" s="114" t="s">
        <v>459</v>
      </c>
      <c r="I156" s="79" t="s">
        <v>493</v>
      </c>
    </row>
    <row r="157" spans="1:9" x14ac:dyDescent="0.25">
      <c r="A157" s="55" t="s">
        <v>162</v>
      </c>
      <c r="B157" s="55"/>
      <c r="C157" s="56"/>
      <c r="D157" s="56"/>
      <c r="E157" s="57"/>
      <c r="F157" s="48" t="s">
        <v>510</v>
      </c>
      <c r="G157" s="115" t="s">
        <v>340</v>
      </c>
      <c r="H157" s="116" t="s">
        <v>460</v>
      </c>
      <c r="I157" s="65"/>
    </row>
    <row r="158" spans="1:9" ht="30" x14ac:dyDescent="0.25">
      <c r="A158" s="55" t="s">
        <v>163</v>
      </c>
      <c r="B158" s="55"/>
      <c r="C158" s="56"/>
      <c r="D158" s="56"/>
      <c r="E158" s="57"/>
      <c r="F158" s="48" t="s">
        <v>510</v>
      </c>
      <c r="G158" s="115" t="s">
        <v>461</v>
      </c>
      <c r="H158" s="116" t="s">
        <v>462</v>
      </c>
      <c r="I158" s="65"/>
    </row>
    <row r="159" spans="1:9" ht="45" x14ac:dyDescent="0.25">
      <c r="A159" s="55" t="s">
        <v>164</v>
      </c>
      <c r="B159" s="55"/>
      <c r="C159" s="56"/>
      <c r="D159" s="56"/>
      <c r="E159" s="57"/>
      <c r="F159" s="48" t="s">
        <v>510</v>
      </c>
      <c r="G159" s="115" t="s">
        <v>241</v>
      </c>
      <c r="H159" s="116" t="s">
        <v>463</v>
      </c>
      <c r="I159" s="65"/>
    </row>
    <row r="160" spans="1:9" x14ac:dyDescent="0.25">
      <c r="A160" s="55" t="s">
        <v>165</v>
      </c>
      <c r="B160" s="55"/>
      <c r="C160" s="56"/>
      <c r="D160" s="56"/>
      <c r="E160" s="57"/>
      <c r="F160" s="48" t="s">
        <v>510</v>
      </c>
      <c r="G160" s="115" t="s">
        <v>246</v>
      </c>
      <c r="H160" s="116" t="s">
        <v>464</v>
      </c>
      <c r="I160" s="65"/>
    </row>
    <row r="161" spans="1:9" x14ac:dyDescent="0.25">
      <c r="A161" s="55" t="s">
        <v>166</v>
      </c>
      <c r="B161" s="55"/>
      <c r="C161" s="56"/>
      <c r="D161" s="56"/>
      <c r="E161" s="57"/>
      <c r="F161" s="48" t="s">
        <v>510</v>
      </c>
      <c r="G161" s="115" t="s">
        <v>246</v>
      </c>
      <c r="H161" s="116" t="s">
        <v>465</v>
      </c>
      <c r="I161" s="65"/>
    </row>
    <row r="162" spans="1:9" x14ac:dyDescent="0.25">
      <c r="A162" s="80" t="s">
        <v>167</v>
      </c>
      <c r="B162" s="81"/>
      <c r="C162" s="82"/>
      <c r="D162" s="83"/>
      <c r="E162" s="84"/>
      <c r="F162" s="48" t="s">
        <v>508</v>
      </c>
      <c r="G162" s="125" t="s">
        <v>313</v>
      </c>
      <c r="H162" s="126" t="s">
        <v>466</v>
      </c>
      <c r="I162" s="85"/>
    </row>
    <row r="163" spans="1:9" x14ac:dyDescent="0.25">
      <c r="A163" s="80" t="s">
        <v>168</v>
      </c>
      <c r="B163" s="81"/>
      <c r="C163" s="82"/>
      <c r="D163" s="82"/>
      <c r="E163" s="84"/>
      <c r="F163" s="48" t="s">
        <v>510</v>
      </c>
      <c r="G163" s="125" t="s">
        <v>467</v>
      </c>
      <c r="H163" s="126" t="s">
        <v>468</v>
      </c>
      <c r="I163" s="86" t="s">
        <v>495</v>
      </c>
    </row>
    <row r="164" spans="1:9" ht="75" x14ac:dyDescent="0.25">
      <c r="A164" s="87" t="s">
        <v>169</v>
      </c>
      <c r="B164" s="87"/>
      <c r="C164" s="88"/>
      <c r="D164" s="88"/>
      <c r="E164" s="47"/>
      <c r="F164" s="48" t="s">
        <v>508</v>
      </c>
      <c r="G164" s="111" t="s">
        <v>469</v>
      </c>
      <c r="H164" s="127" t="s">
        <v>470</v>
      </c>
      <c r="I164" s="66" t="s">
        <v>496</v>
      </c>
    </row>
    <row r="165" spans="1:9" ht="75" x14ac:dyDescent="0.25">
      <c r="A165" s="89" t="s">
        <v>174</v>
      </c>
      <c r="B165" s="89"/>
      <c r="C165" s="90"/>
      <c r="D165" s="90"/>
      <c r="E165" s="91"/>
      <c r="F165" s="48"/>
      <c r="G165" s="113" t="s">
        <v>469</v>
      </c>
      <c r="H165" s="128" t="s">
        <v>471</v>
      </c>
      <c r="I165" s="64" t="s">
        <v>497</v>
      </c>
    </row>
    <row r="166" spans="1:9" ht="45" x14ac:dyDescent="0.25">
      <c r="A166" s="92" t="s">
        <v>170</v>
      </c>
      <c r="B166" s="81"/>
      <c r="C166" s="93"/>
      <c r="D166" s="83"/>
      <c r="E166" s="84"/>
      <c r="F166" s="48" t="s">
        <v>510</v>
      </c>
      <c r="G166" s="125" t="s">
        <v>414</v>
      </c>
      <c r="H166" s="126" t="s">
        <v>472</v>
      </c>
      <c r="I166" s="86" t="s">
        <v>498</v>
      </c>
    </row>
    <row r="167" spans="1:9" x14ac:dyDescent="0.25">
      <c r="A167" s="92" t="s">
        <v>171</v>
      </c>
      <c r="B167" s="81"/>
      <c r="C167" s="93"/>
      <c r="D167" s="83"/>
      <c r="E167" s="84"/>
      <c r="F167" s="48" t="s">
        <v>509</v>
      </c>
      <c r="G167" s="125" t="s">
        <v>430</v>
      </c>
      <c r="H167" s="126" t="s">
        <v>473</v>
      </c>
      <c r="I167" s="86" t="s">
        <v>499</v>
      </c>
    </row>
    <row r="168" spans="1:9" x14ac:dyDescent="0.25">
      <c r="A168" s="92" t="s">
        <v>172</v>
      </c>
      <c r="B168" s="81"/>
      <c r="C168" s="93"/>
      <c r="D168" s="83"/>
      <c r="E168" s="84"/>
      <c r="F168" s="48" t="s">
        <v>509</v>
      </c>
      <c r="G168" s="125" t="s">
        <v>222</v>
      </c>
      <c r="H168" s="126" t="s">
        <v>474</v>
      </c>
      <c r="I168" s="86" t="s">
        <v>500</v>
      </c>
    </row>
    <row r="169" spans="1:9" x14ac:dyDescent="0.25">
      <c r="A169" s="92" t="s">
        <v>173</v>
      </c>
      <c r="B169" s="94"/>
      <c r="C169" s="95"/>
      <c r="D169" s="83"/>
      <c r="E169" s="84"/>
      <c r="F169" s="48" t="s">
        <v>508</v>
      </c>
      <c r="G169" s="125" t="s">
        <v>475</v>
      </c>
      <c r="H169" s="126" t="s">
        <v>476</v>
      </c>
      <c r="I169" s="86" t="s">
        <v>501</v>
      </c>
    </row>
    <row r="170" spans="1:9" x14ac:dyDescent="0.25">
      <c r="A170" s="92" t="s">
        <v>175</v>
      </c>
      <c r="B170" s="81"/>
      <c r="C170" s="93"/>
      <c r="D170" s="83"/>
      <c r="E170" s="84"/>
      <c r="F170" s="48" t="s">
        <v>508</v>
      </c>
      <c r="G170" s="125" t="s">
        <v>477</v>
      </c>
      <c r="H170" s="126" t="s">
        <v>478</v>
      </c>
      <c r="I170" s="86" t="s">
        <v>502</v>
      </c>
    </row>
    <row r="171" spans="1:9" x14ac:dyDescent="0.25">
      <c r="A171" s="92" t="s">
        <v>176</v>
      </c>
      <c r="B171" s="81"/>
      <c r="C171" s="93"/>
      <c r="D171" s="83"/>
      <c r="E171" s="84"/>
      <c r="F171" s="48" t="s">
        <v>509</v>
      </c>
      <c r="G171" s="125" t="s">
        <v>371</v>
      </c>
      <c r="H171" s="126" t="s">
        <v>479</v>
      </c>
      <c r="I171" s="86" t="s">
        <v>503</v>
      </c>
    </row>
    <row r="172" spans="1:9" ht="60.75" thickBot="1" x14ac:dyDescent="0.3">
      <c r="A172" s="96" t="s">
        <v>177</v>
      </c>
      <c r="B172" s="97"/>
      <c r="C172" s="98"/>
      <c r="D172" s="98"/>
      <c r="E172" s="99"/>
      <c r="F172" s="100" t="s">
        <v>510</v>
      </c>
      <c r="G172" s="129" t="s">
        <v>480</v>
      </c>
      <c r="H172" s="130" t="s">
        <v>481</v>
      </c>
      <c r="I172" s="101" t="s">
        <v>504</v>
      </c>
    </row>
  </sheetData>
  <sheetProtection sort="0" autoFilter="0"/>
  <autoFilter ref="A1:I172" xr:uid="{00000000-0001-0000-0100-000000000000}"/>
  <conditionalFormatting sqref="C2">
    <cfRule type="expression" dxfId="3" priority="2">
      <formula>(#REF!&gt;1)</formula>
    </cfRule>
  </conditionalFormatting>
  <conditionalFormatting sqref="C3">
    <cfRule type="expression" dxfId="2" priority="3">
      <formula>(#REF!&gt;1)</formula>
    </cfRule>
  </conditionalFormatting>
  <conditionalFormatting sqref="C18:E18 D103:E103">
    <cfRule type="expression" dxfId="1" priority="4">
      <formula>(#REF!&gt;1)</formula>
    </cfRule>
  </conditionalFormatting>
  <conditionalFormatting sqref="I18 I103">
    <cfRule type="expression" dxfId="0" priority="1">
      <formula>(#REF!&gt;1)</formula>
    </cfRule>
  </conditionalFormatting>
  <pageMargins left="0.7" right="0.7" top="0.75" bottom="0.75" header="0.3" footer="0.3"/>
  <pageSetup orientation="portrait" verticalDpi="599"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153B5-7884-E747-956B-D7A5FA620AB4}">
  <sheetPr codeName="Sheet9"/>
  <dimension ref="A1:H2737"/>
  <sheetViews>
    <sheetView zoomScale="90" zoomScaleNormal="90" workbookViewId="0">
      <pane ySplit="1" topLeftCell="A2435" activePane="bottomLeft" state="frozen"/>
      <selection pane="bottomLeft" activeCell="C2195" sqref="C2195"/>
    </sheetView>
  </sheetViews>
  <sheetFormatPr defaultColWidth="11" defaultRowHeight="15.75" x14ac:dyDescent="0.25"/>
  <cols>
    <col min="1" max="1" width="19.5" customWidth="1"/>
    <col min="2" max="2" width="18.5" customWidth="1"/>
    <col min="3" max="3" width="20.625" customWidth="1"/>
    <col min="4" max="7" width="32.125" customWidth="1"/>
    <col min="8" max="8" width="14.375" customWidth="1"/>
  </cols>
  <sheetData>
    <row r="1" spans="1:7" s="30" customFormat="1" x14ac:dyDescent="0.25">
      <c r="A1" s="28" t="s">
        <v>554</v>
      </c>
      <c r="B1" s="28" t="s">
        <v>0</v>
      </c>
      <c r="C1" s="28" t="s">
        <v>1</v>
      </c>
      <c r="D1" s="29" t="s">
        <v>2</v>
      </c>
      <c r="E1" s="29" t="s">
        <v>3</v>
      </c>
      <c r="F1" s="29" t="s">
        <v>4</v>
      </c>
      <c r="G1" s="29" t="s">
        <v>5</v>
      </c>
    </row>
    <row r="2" spans="1:7" x14ac:dyDescent="0.25">
      <c r="A2" t="str">
        <f>B2&amp;" "&amp;C2</f>
        <v>NY0193 Question 1</v>
      </c>
      <c r="B2" t="s">
        <v>6</v>
      </c>
      <c r="C2" t="s">
        <v>192</v>
      </c>
      <c r="D2" s="1">
        <v>98</v>
      </c>
      <c r="E2" s="1">
        <v>98.02</v>
      </c>
      <c r="F2" s="1">
        <v>97.03</v>
      </c>
      <c r="G2" s="1">
        <v>90.99</v>
      </c>
    </row>
    <row r="3" spans="1:7" x14ac:dyDescent="0.25">
      <c r="A3" t="str">
        <f t="shared" ref="A3:A66" si="0">B3&amp;" "&amp;C3</f>
        <v>NY0193 Question 2</v>
      </c>
      <c r="B3" t="s">
        <v>6</v>
      </c>
      <c r="C3" t="s">
        <v>193</v>
      </c>
      <c r="D3" s="1">
        <v>100</v>
      </c>
      <c r="E3" s="1">
        <v>100</v>
      </c>
      <c r="F3" s="1">
        <v>100</v>
      </c>
      <c r="G3" s="1">
        <v>100</v>
      </c>
    </row>
    <row r="4" spans="1:7" x14ac:dyDescent="0.25">
      <c r="A4" t="str">
        <f t="shared" si="0"/>
        <v>NY0193 Question 3</v>
      </c>
      <c r="B4" t="s">
        <v>6</v>
      </c>
      <c r="C4" t="s">
        <v>194</v>
      </c>
      <c r="D4" s="1">
        <v>100</v>
      </c>
      <c r="E4" s="1">
        <v>100</v>
      </c>
      <c r="F4" s="1">
        <v>100</v>
      </c>
      <c r="G4" s="1">
        <v>100</v>
      </c>
    </row>
    <row r="5" spans="1:7" x14ac:dyDescent="0.25">
      <c r="A5" t="str">
        <f t="shared" si="0"/>
        <v>NY0193 Question 4</v>
      </c>
      <c r="B5" t="s">
        <v>6</v>
      </c>
      <c r="C5" t="s">
        <v>195</v>
      </c>
      <c r="D5" s="1">
        <v>79</v>
      </c>
      <c r="E5" s="1">
        <v>84.36</v>
      </c>
      <c r="F5" s="1">
        <v>84.23</v>
      </c>
      <c r="G5" s="1">
        <v>91</v>
      </c>
    </row>
    <row r="6" spans="1:7" x14ac:dyDescent="0.25">
      <c r="A6" t="str">
        <f t="shared" si="0"/>
        <v>NY0193 Question 5</v>
      </c>
      <c r="B6" t="s">
        <v>6</v>
      </c>
      <c r="C6" t="s">
        <v>196</v>
      </c>
      <c r="D6" s="1">
        <v>22</v>
      </c>
      <c r="E6" s="1">
        <v>98.28</v>
      </c>
      <c r="F6" s="1">
        <v>15</v>
      </c>
      <c r="G6" s="1">
        <v>8.33</v>
      </c>
    </row>
    <row r="7" spans="1:7" x14ac:dyDescent="0.25">
      <c r="A7" t="str">
        <f t="shared" si="0"/>
        <v>NY0193 Question 6</v>
      </c>
      <c r="B7" t="s">
        <v>6</v>
      </c>
      <c r="C7" t="s">
        <v>197</v>
      </c>
      <c r="D7" s="1">
        <v>92</v>
      </c>
      <c r="E7" s="1">
        <v>98.28</v>
      </c>
      <c r="F7" s="1">
        <v>98.33</v>
      </c>
      <c r="G7" s="1">
        <v>100</v>
      </c>
    </row>
    <row r="8" spans="1:7" x14ac:dyDescent="0.25">
      <c r="A8" t="str">
        <f t="shared" si="0"/>
        <v>NY0193 Question 7</v>
      </c>
      <c r="B8" t="s">
        <v>6</v>
      </c>
      <c r="C8" t="s">
        <v>198</v>
      </c>
      <c r="D8" s="1">
        <v>95</v>
      </c>
      <c r="E8" s="1">
        <v>96.55</v>
      </c>
      <c r="F8" s="1">
        <v>98.33</v>
      </c>
      <c r="G8" s="1">
        <v>98.33</v>
      </c>
    </row>
    <row r="9" spans="1:7" x14ac:dyDescent="0.25">
      <c r="A9" t="str">
        <f t="shared" si="0"/>
        <v>NY0193 Question 8</v>
      </c>
      <c r="B9" t="s">
        <v>6</v>
      </c>
      <c r="C9" t="s">
        <v>199</v>
      </c>
      <c r="D9" s="1">
        <v>100</v>
      </c>
      <c r="E9" s="1">
        <v>100</v>
      </c>
      <c r="F9" s="1">
        <v>98.33</v>
      </c>
      <c r="G9" s="1">
        <v>98.33</v>
      </c>
    </row>
    <row r="10" spans="1:7" x14ac:dyDescent="0.25">
      <c r="A10" t="str">
        <f t="shared" si="0"/>
        <v>NY0193 Question 9AB</v>
      </c>
      <c r="B10" t="s">
        <v>6</v>
      </c>
      <c r="C10" t="s">
        <v>205</v>
      </c>
      <c r="D10" s="1">
        <v>25</v>
      </c>
      <c r="E10" s="1">
        <v>66.67</v>
      </c>
      <c r="F10" s="1">
        <v>100</v>
      </c>
      <c r="G10" s="1">
        <v>100</v>
      </c>
    </row>
    <row r="11" spans="1:7" x14ac:dyDescent="0.25">
      <c r="A11" t="str">
        <f t="shared" si="0"/>
        <v>NY0193 Question 9C</v>
      </c>
      <c r="B11" t="s">
        <v>6</v>
      </c>
      <c r="C11" t="s">
        <v>206</v>
      </c>
      <c r="D11" s="1">
        <v>95</v>
      </c>
      <c r="E11" s="1">
        <v>98.39</v>
      </c>
      <c r="F11" s="1">
        <v>100</v>
      </c>
      <c r="G11" s="1">
        <v>100</v>
      </c>
    </row>
    <row r="12" spans="1:7" x14ac:dyDescent="0.25">
      <c r="A12" t="str">
        <f t="shared" si="0"/>
        <v>NY0193 Question 9D</v>
      </c>
      <c r="B12" t="s">
        <v>6</v>
      </c>
      <c r="C12" t="s">
        <v>207</v>
      </c>
      <c r="D12" s="1" t="s">
        <v>7</v>
      </c>
      <c r="E12" s="1" t="s">
        <v>7</v>
      </c>
      <c r="F12" s="1" t="s">
        <v>7</v>
      </c>
      <c r="G12" s="1" t="s">
        <v>7</v>
      </c>
    </row>
    <row r="13" spans="1:7" x14ac:dyDescent="0.25">
      <c r="A13" t="str">
        <f t="shared" si="0"/>
        <v>NY0193 Question 10A</v>
      </c>
      <c r="B13" t="s">
        <v>6</v>
      </c>
      <c r="C13" t="s">
        <v>201</v>
      </c>
      <c r="D13" s="1">
        <v>0</v>
      </c>
      <c r="E13" s="1">
        <v>0</v>
      </c>
      <c r="F13" s="1">
        <v>0</v>
      </c>
      <c r="G13" s="1">
        <v>1.59</v>
      </c>
    </row>
    <row r="14" spans="1:7" x14ac:dyDescent="0.25">
      <c r="A14" t="str">
        <f t="shared" si="0"/>
        <v>NY0193 Question 10B</v>
      </c>
      <c r="B14" t="s">
        <v>6</v>
      </c>
      <c r="C14" t="s">
        <v>202</v>
      </c>
      <c r="D14" s="1">
        <v>0</v>
      </c>
      <c r="E14" s="1">
        <v>0</v>
      </c>
      <c r="F14" s="1">
        <v>0</v>
      </c>
      <c r="G14" s="1">
        <v>0</v>
      </c>
    </row>
    <row r="15" spans="1:7" x14ac:dyDescent="0.25">
      <c r="A15" t="str">
        <f t="shared" si="0"/>
        <v>NY0193 Question 10C</v>
      </c>
      <c r="B15" t="s">
        <v>6</v>
      </c>
      <c r="C15" t="s">
        <v>203</v>
      </c>
      <c r="D15" s="1">
        <v>4</v>
      </c>
      <c r="E15" s="1">
        <v>0</v>
      </c>
      <c r="F15" s="1">
        <v>0</v>
      </c>
      <c r="G15" s="1">
        <v>0</v>
      </c>
    </row>
    <row r="16" spans="1:7" x14ac:dyDescent="0.25">
      <c r="A16" t="str">
        <f t="shared" si="0"/>
        <v>NY0193 Question 10D</v>
      </c>
      <c r="B16" t="s">
        <v>6</v>
      </c>
      <c r="C16" t="s">
        <v>204</v>
      </c>
      <c r="D16" s="1">
        <v>1</v>
      </c>
      <c r="E16" s="1">
        <v>3.08</v>
      </c>
      <c r="F16" s="1">
        <v>3.08</v>
      </c>
      <c r="G16" s="1">
        <v>3.17</v>
      </c>
    </row>
    <row r="17" spans="1:7" x14ac:dyDescent="0.25">
      <c r="A17" t="str">
        <f t="shared" si="0"/>
        <v>NY0193 Question 11</v>
      </c>
      <c r="B17" t="s">
        <v>6</v>
      </c>
      <c r="C17" t="s">
        <v>200</v>
      </c>
      <c r="D17" s="1">
        <v>12</v>
      </c>
      <c r="E17" s="1">
        <v>12</v>
      </c>
      <c r="F17" s="1">
        <v>12</v>
      </c>
      <c r="G17" s="1">
        <v>12</v>
      </c>
    </row>
    <row r="18" spans="1:7" x14ac:dyDescent="0.25">
      <c r="A18" t="str">
        <f t="shared" si="0"/>
        <v>NY0194 Question 1</v>
      </c>
      <c r="B18" t="s">
        <v>8</v>
      </c>
      <c r="C18" t="s">
        <v>192</v>
      </c>
      <c r="D18" s="1">
        <v>92</v>
      </c>
      <c r="E18" s="1">
        <v>91.03</v>
      </c>
      <c r="F18" s="1">
        <v>86.36</v>
      </c>
      <c r="G18" s="1">
        <v>85.4</v>
      </c>
    </row>
    <row r="19" spans="1:7" x14ac:dyDescent="0.25">
      <c r="A19" t="str">
        <f t="shared" si="0"/>
        <v>NY0194 Question 2</v>
      </c>
      <c r="B19" t="s">
        <v>8</v>
      </c>
      <c r="C19" t="s">
        <v>193</v>
      </c>
      <c r="D19" s="1">
        <v>100</v>
      </c>
      <c r="E19" s="1">
        <v>100</v>
      </c>
      <c r="F19" s="1">
        <v>100</v>
      </c>
      <c r="G19" s="1">
        <v>100</v>
      </c>
    </row>
    <row r="20" spans="1:7" x14ac:dyDescent="0.25">
      <c r="A20" t="str">
        <f t="shared" si="0"/>
        <v>NY0194 Question 3</v>
      </c>
      <c r="B20" t="s">
        <v>8</v>
      </c>
      <c r="C20" t="s">
        <v>194</v>
      </c>
      <c r="D20" s="1">
        <v>100</v>
      </c>
      <c r="E20" s="1">
        <v>100</v>
      </c>
      <c r="F20" s="1">
        <v>100</v>
      </c>
      <c r="G20" s="1">
        <v>100</v>
      </c>
    </row>
    <row r="21" spans="1:7" x14ac:dyDescent="0.25">
      <c r="A21" t="str">
        <f t="shared" si="0"/>
        <v>NY0194 Question 4</v>
      </c>
      <c r="B21" t="s">
        <v>8</v>
      </c>
      <c r="C21" t="s">
        <v>195</v>
      </c>
      <c r="D21" s="1">
        <v>92</v>
      </c>
      <c r="E21" s="1">
        <v>101.77</v>
      </c>
      <c r="F21" s="1">
        <v>113.03</v>
      </c>
      <c r="G21" s="1">
        <v>70.819999999999993</v>
      </c>
    </row>
    <row r="22" spans="1:7" x14ac:dyDescent="0.25">
      <c r="A22" t="str">
        <f t="shared" si="0"/>
        <v>NY0194 Question 5</v>
      </c>
      <c r="B22" t="s">
        <v>8</v>
      </c>
      <c r="C22" t="s">
        <v>196</v>
      </c>
      <c r="D22" s="1">
        <v>0</v>
      </c>
      <c r="E22" s="1">
        <v>95.24</v>
      </c>
      <c r="F22" s="1">
        <v>0</v>
      </c>
      <c r="G22" s="1">
        <v>0</v>
      </c>
    </row>
    <row r="23" spans="1:7" x14ac:dyDescent="0.25">
      <c r="A23" t="str">
        <f t="shared" si="0"/>
        <v>NY0194 Question 6</v>
      </c>
      <c r="B23" t="s">
        <v>8</v>
      </c>
      <c r="C23" t="s">
        <v>197</v>
      </c>
      <c r="D23" s="1">
        <v>95</v>
      </c>
      <c r="E23" s="1">
        <v>95.24</v>
      </c>
      <c r="F23" s="1">
        <v>100</v>
      </c>
      <c r="G23" s="1">
        <v>97.67</v>
      </c>
    </row>
    <row r="24" spans="1:7" x14ac:dyDescent="0.25">
      <c r="A24" t="str">
        <f t="shared" si="0"/>
        <v>NY0194 Question 7</v>
      </c>
      <c r="B24" t="s">
        <v>8</v>
      </c>
      <c r="C24" t="s">
        <v>198</v>
      </c>
      <c r="D24" s="1" t="s">
        <v>7</v>
      </c>
      <c r="E24" s="1">
        <v>0</v>
      </c>
      <c r="F24" s="1">
        <v>0</v>
      </c>
      <c r="G24" s="1">
        <v>100</v>
      </c>
    </row>
    <row r="25" spans="1:7" x14ac:dyDescent="0.25">
      <c r="A25" t="str">
        <f t="shared" si="0"/>
        <v>NY0194 Question 8</v>
      </c>
      <c r="B25" t="s">
        <v>8</v>
      </c>
      <c r="C25" t="s">
        <v>199</v>
      </c>
      <c r="D25" s="1">
        <v>100</v>
      </c>
      <c r="E25" s="1">
        <v>100</v>
      </c>
      <c r="F25" s="1">
        <v>100</v>
      </c>
      <c r="G25" s="1">
        <v>100</v>
      </c>
    </row>
    <row r="26" spans="1:7" x14ac:dyDescent="0.25">
      <c r="A26" t="str">
        <f t="shared" si="0"/>
        <v>NY0194 Question 9AB</v>
      </c>
      <c r="B26" t="s">
        <v>8</v>
      </c>
      <c r="C26" t="s">
        <v>205</v>
      </c>
      <c r="D26" s="1">
        <v>0</v>
      </c>
      <c r="E26" s="1">
        <v>0</v>
      </c>
      <c r="F26" s="1">
        <v>0</v>
      </c>
      <c r="G26" s="1">
        <v>100</v>
      </c>
    </row>
    <row r="27" spans="1:7" x14ac:dyDescent="0.25">
      <c r="A27" t="str">
        <f t="shared" si="0"/>
        <v>NY0194 Question 9C</v>
      </c>
      <c r="B27" t="s">
        <v>8</v>
      </c>
      <c r="C27" t="s">
        <v>206</v>
      </c>
      <c r="D27" s="1">
        <v>100</v>
      </c>
      <c r="E27" s="1">
        <v>100</v>
      </c>
      <c r="F27" s="1">
        <v>100</v>
      </c>
      <c r="G27" s="1">
        <v>100</v>
      </c>
    </row>
    <row r="28" spans="1:7" x14ac:dyDescent="0.25">
      <c r="A28" t="str">
        <f t="shared" si="0"/>
        <v>NY0194 Question 9D</v>
      </c>
      <c r="B28" t="s">
        <v>8</v>
      </c>
      <c r="C28" t="s">
        <v>207</v>
      </c>
      <c r="D28" s="1" t="s">
        <v>7</v>
      </c>
      <c r="E28" s="1" t="s">
        <v>7</v>
      </c>
      <c r="F28" s="1" t="s">
        <v>7</v>
      </c>
      <c r="G28" s="1" t="s">
        <v>7</v>
      </c>
    </row>
    <row r="29" spans="1:7" x14ac:dyDescent="0.25">
      <c r="A29" t="str">
        <f t="shared" si="0"/>
        <v>NY0194 Question 10A</v>
      </c>
      <c r="B29" t="s">
        <v>8</v>
      </c>
      <c r="C29" t="s">
        <v>201</v>
      </c>
      <c r="D29" s="1">
        <v>0</v>
      </c>
      <c r="E29" s="1">
        <v>0</v>
      </c>
      <c r="F29" s="1">
        <v>0</v>
      </c>
      <c r="G29" s="1">
        <v>0</v>
      </c>
    </row>
    <row r="30" spans="1:7" x14ac:dyDescent="0.25">
      <c r="A30" t="str">
        <f t="shared" si="0"/>
        <v>NY0194 Question 10B</v>
      </c>
      <c r="B30" t="s">
        <v>8</v>
      </c>
      <c r="C30" t="s">
        <v>202</v>
      </c>
      <c r="D30" s="1">
        <v>0</v>
      </c>
      <c r="E30" s="1">
        <v>0</v>
      </c>
      <c r="F30" s="1">
        <v>0</v>
      </c>
      <c r="G30" s="1">
        <v>0</v>
      </c>
    </row>
    <row r="31" spans="1:7" x14ac:dyDescent="0.25">
      <c r="A31" t="str">
        <f t="shared" si="0"/>
        <v>NY0194 Question 10C</v>
      </c>
      <c r="B31" t="s">
        <v>8</v>
      </c>
      <c r="C31" t="s">
        <v>203</v>
      </c>
      <c r="D31" s="1">
        <v>0</v>
      </c>
      <c r="E31" s="1">
        <v>0</v>
      </c>
      <c r="F31" s="1">
        <v>0</v>
      </c>
      <c r="G31" s="1">
        <v>0</v>
      </c>
    </row>
    <row r="32" spans="1:7" x14ac:dyDescent="0.25">
      <c r="A32" t="str">
        <f t="shared" si="0"/>
        <v>NY0194 Question 10D</v>
      </c>
      <c r="B32" t="s">
        <v>8</v>
      </c>
      <c r="C32" t="s">
        <v>204</v>
      </c>
      <c r="D32" s="1">
        <v>0</v>
      </c>
      <c r="E32" s="1">
        <v>0</v>
      </c>
      <c r="F32" s="1">
        <v>0</v>
      </c>
      <c r="G32" s="1">
        <v>0</v>
      </c>
    </row>
    <row r="33" spans="1:7" x14ac:dyDescent="0.25">
      <c r="A33" t="str">
        <f t="shared" si="0"/>
        <v>NY0194 Question 11</v>
      </c>
      <c r="B33" t="s">
        <v>8</v>
      </c>
      <c r="C33" t="s">
        <v>200</v>
      </c>
      <c r="D33" s="1">
        <v>12</v>
      </c>
      <c r="E33" s="1">
        <v>12</v>
      </c>
      <c r="F33" s="1">
        <v>12</v>
      </c>
      <c r="G33" s="1">
        <v>12</v>
      </c>
    </row>
    <row r="34" spans="1:7" x14ac:dyDescent="0.25">
      <c r="A34" t="str">
        <f t="shared" si="0"/>
        <v>NY0195 Question 1</v>
      </c>
      <c r="B34" t="s">
        <v>9</v>
      </c>
      <c r="C34" t="s">
        <v>192</v>
      </c>
      <c r="D34" s="1">
        <v>100</v>
      </c>
      <c r="E34" s="1" t="s">
        <v>178</v>
      </c>
      <c r="F34" s="1" t="s">
        <v>178</v>
      </c>
      <c r="G34" s="1" t="s">
        <v>178</v>
      </c>
    </row>
    <row r="35" spans="1:7" x14ac:dyDescent="0.25">
      <c r="A35" t="str">
        <f t="shared" si="0"/>
        <v>NY0195 Question 2</v>
      </c>
      <c r="B35" t="s">
        <v>9</v>
      </c>
      <c r="C35" t="s">
        <v>193</v>
      </c>
      <c r="D35" s="1">
        <v>100</v>
      </c>
      <c r="E35" s="1" t="s">
        <v>178</v>
      </c>
      <c r="F35" s="1" t="s">
        <v>178</v>
      </c>
      <c r="G35" s="1" t="s">
        <v>178</v>
      </c>
    </row>
    <row r="36" spans="1:7" x14ac:dyDescent="0.25">
      <c r="A36" t="str">
        <f t="shared" si="0"/>
        <v>NY0195 Question 3</v>
      </c>
      <c r="B36" t="s">
        <v>9</v>
      </c>
      <c r="C36" t="s">
        <v>194</v>
      </c>
      <c r="D36" s="1">
        <v>100</v>
      </c>
      <c r="E36" s="1" t="s">
        <v>178</v>
      </c>
      <c r="F36" s="1" t="s">
        <v>178</v>
      </c>
      <c r="G36" s="1" t="s">
        <v>178</v>
      </c>
    </row>
    <row r="37" spans="1:7" x14ac:dyDescent="0.25">
      <c r="A37" t="str">
        <f t="shared" si="0"/>
        <v>NY0195 Question 4</v>
      </c>
      <c r="B37" t="s">
        <v>9</v>
      </c>
      <c r="C37" t="s">
        <v>195</v>
      </c>
      <c r="D37" s="1">
        <v>88</v>
      </c>
      <c r="E37" s="1" t="s">
        <v>178</v>
      </c>
      <c r="F37" s="1" t="s">
        <v>178</v>
      </c>
      <c r="G37" s="1" t="s">
        <v>178</v>
      </c>
    </row>
    <row r="38" spans="1:7" x14ac:dyDescent="0.25">
      <c r="A38" t="str">
        <f t="shared" si="0"/>
        <v>NY0195 Question 5</v>
      </c>
      <c r="B38" t="s">
        <v>9</v>
      </c>
      <c r="C38" t="s">
        <v>196</v>
      </c>
      <c r="D38" s="1">
        <v>38</v>
      </c>
      <c r="E38" s="1" t="s">
        <v>178</v>
      </c>
      <c r="F38" s="1" t="s">
        <v>178</v>
      </c>
      <c r="G38" s="1" t="s">
        <v>178</v>
      </c>
    </row>
    <row r="39" spans="1:7" x14ac:dyDescent="0.25">
      <c r="A39" t="str">
        <f t="shared" si="0"/>
        <v>NY0195 Question 6</v>
      </c>
      <c r="B39" t="s">
        <v>9</v>
      </c>
      <c r="C39" t="s">
        <v>197</v>
      </c>
      <c r="D39" s="1">
        <v>75</v>
      </c>
      <c r="E39" s="1" t="s">
        <v>178</v>
      </c>
      <c r="F39" s="1" t="s">
        <v>178</v>
      </c>
      <c r="G39" s="1" t="s">
        <v>178</v>
      </c>
    </row>
    <row r="40" spans="1:7" x14ac:dyDescent="0.25">
      <c r="A40" t="str">
        <f t="shared" si="0"/>
        <v>NY0195 Question 7</v>
      </c>
      <c r="B40" t="s">
        <v>9</v>
      </c>
      <c r="C40" t="s">
        <v>198</v>
      </c>
      <c r="D40" s="1">
        <v>94</v>
      </c>
      <c r="E40" s="1" t="s">
        <v>178</v>
      </c>
      <c r="F40" s="1" t="s">
        <v>178</v>
      </c>
      <c r="G40" s="1" t="s">
        <v>178</v>
      </c>
    </row>
    <row r="41" spans="1:7" x14ac:dyDescent="0.25">
      <c r="A41" t="str">
        <f t="shared" si="0"/>
        <v>NY0195 Question 8</v>
      </c>
      <c r="B41" t="s">
        <v>9</v>
      </c>
      <c r="C41" t="s">
        <v>199</v>
      </c>
      <c r="D41" s="1">
        <v>100</v>
      </c>
      <c r="E41" s="1" t="s">
        <v>178</v>
      </c>
      <c r="F41" s="1" t="s">
        <v>178</v>
      </c>
      <c r="G41" s="1" t="s">
        <v>178</v>
      </c>
    </row>
    <row r="42" spans="1:7" x14ac:dyDescent="0.25">
      <c r="A42" t="str">
        <f t="shared" si="0"/>
        <v>NY0195 Question 9AB</v>
      </c>
      <c r="B42" t="s">
        <v>9</v>
      </c>
      <c r="C42" t="s">
        <v>205</v>
      </c>
      <c r="D42" s="1">
        <v>0</v>
      </c>
      <c r="E42" s="1" t="s">
        <v>178</v>
      </c>
      <c r="F42" s="1" t="s">
        <v>178</v>
      </c>
      <c r="G42" s="1" t="s">
        <v>178</v>
      </c>
    </row>
    <row r="43" spans="1:7" x14ac:dyDescent="0.25">
      <c r="A43" t="str">
        <f t="shared" si="0"/>
        <v>NY0195 Question 9C</v>
      </c>
      <c r="B43" t="s">
        <v>9</v>
      </c>
      <c r="C43" t="s">
        <v>206</v>
      </c>
      <c r="D43" s="1">
        <v>100</v>
      </c>
      <c r="E43" s="1" t="s">
        <v>178</v>
      </c>
      <c r="F43" s="1" t="s">
        <v>178</v>
      </c>
      <c r="G43" s="1" t="s">
        <v>178</v>
      </c>
    </row>
    <row r="44" spans="1:7" x14ac:dyDescent="0.25">
      <c r="A44" t="str">
        <f t="shared" si="0"/>
        <v>NY0195 Question 9D</v>
      </c>
      <c r="B44" t="s">
        <v>9</v>
      </c>
      <c r="C44" t="s">
        <v>207</v>
      </c>
      <c r="D44" s="1" t="s">
        <v>7</v>
      </c>
      <c r="E44" s="1" t="s">
        <v>178</v>
      </c>
      <c r="F44" s="1" t="s">
        <v>178</v>
      </c>
      <c r="G44" s="1" t="s">
        <v>178</v>
      </c>
    </row>
    <row r="45" spans="1:7" x14ac:dyDescent="0.25">
      <c r="A45" t="str">
        <f t="shared" si="0"/>
        <v>NY0195 Question 10A</v>
      </c>
      <c r="B45" t="s">
        <v>9</v>
      </c>
      <c r="C45" t="s">
        <v>201</v>
      </c>
      <c r="D45" s="1">
        <v>0</v>
      </c>
      <c r="E45" s="1" t="s">
        <v>178</v>
      </c>
      <c r="F45" s="1" t="s">
        <v>178</v>
      </c>
      <c r="G45" s="1" t="s">
        <v>178</v>
      </c>
    </row>
    <row r="46" spans="1:7" x14ac:dyDescent="0.25">
      <c r="A46" t="str">
        <f t="shared" si="0"/>
        <v>NY0195 Question 10B</v>
      </c>
      <c r="B46" t="s">
        <v>9</v>
      </c>
      <c r="C46" t="s">
        <v>202</v>
      </c>
      <c r="D46" s="1">
        <v>0</v>
      </c>
      <c r="E46" s="1" t="s">
        <v>178</v>
      </c>
      <c r="F46" s="1" t="s">
        <v>178</v>
      </c>
      <c r="G46" s="1" t="s">
        <v>178</v>
      </c>
    </row>
    <row r="47" spans="1:7" x14ac:dyDescent="0.25">
      <c r="A47" t="str">
        <f t="shared" si="0"/>
        <v>NY0195 Question 10C</v>
      </c>
      <c r="B47" t="s">
        <v>9</v>
      </c>
      <c r="C47" t="s">
        <v>203</v>
      </c>
      <c r="D47" s="1">
        <v>0</v>
      </c>
      <c r="E47" s="1" t="s">
        <v>178</v>
      </c>
      <c r="F47" s="1" t="s">
        <v>178</v>
      </c>
      <c r="G47" s="1" t="s">
        <v>178</v>
      </c>
    </row>
    <row r="48" spans="1:7" x14ac:dyDescent="0.25">
      <c r="A48" t="str">
        <f t="shared" si="0"/>
        <v>NY0195 Question 10D</v>
      </c>
      <c r="B48" t="s">
        <v>9</v>
      </c>
      <c r="C48" t="s">
        <v>204</v>
      </c>
      <c r="D48" s="1">
        <v>0</v>
      </c>
      <c r="E48" s="1" t="s">
        <v>178</v>
      </c>
      <c r="F48" s="1" t="s">
        <v>178</v>
      </c>
      <c r="G48" s="1" t="s">
        <v>178</v>
      </c>
    </row>
    <row r="49" spans="1:7" x14ac:dyDescent="0.25">
      <c r="A49" t="str">
        <f t="shared" si="0"/>
        <v>NY0195 Question 11</v>
      </c>
      <c r="B49" t="s">
        <v>9</v>
      </c>
      <c r="C49" t="s">
        <v>200</v>
      </c>
      <c r="D49" s="1">
        <v>12</v>
      </c>
      <c r="E49" s="1" t="s">
        <v>178</v>
      </c>
      <c r="F49" s="1" t="s">
        <v>178</v>
      </c>
      <c r="G49" s="1" t="s">
        <v>178</v>
      </c>
    </row>
    <row r="50" spans="1:7" x14ac:dyDescent="0.25">
      <c r="A50" t="str">
        <f t="shared" si="0"/>
        <v>NY0196 Question 1</v>
      </c>
      <c r="B50" t="s">
        <v>10</v>
      </c>
      <c r="C50" t="s">
        <v>192</v>
      </c>
      <c r="D50" s="1">
        <v>98</v>
      </c>
      <c r="E50" s="1">
        <v>96.75</v>
      </c>
      <c r="F50" s="1">
        <v>91.7</v>
      </c>
      <c r="G50" s="1" t="s">
        <v>179</v>
      </c>
    </row>
    <row r="51" spans="1:7" x14ac:dyDescent="0.25">
      <c r="A51" t="str">
        <f t="shared" si="0"/>
        <v>NY0196 Question 2</v>
      </c>
      <c r="B51" t="s">
        <v>10</v>
      </c>
      <c r="C51" t="s">
        <v>193</v>
      </c>
      <c r="D51" s="1">
        <v>100</v>
      </c>
      <c r="E51" s="1">
        <v>100</v>
      </c>
      <c r="F51" s="1">
        <v>100</v>
      </c>
      <c r="G51" s="1" t="s">
        <v>179</v>
      </c>
    </row>
    <row r="52" spans="1:7" x14ac:dyDescent="0.25">
      <c r="A52" t="str">
        <f t="shared" si="0"/>
        <v>NY0196 Question 3</v>
      </c>
      <c r="B52" t="s">
        <v>10</v>
      </c>
      <c r="C52" t="s">
        <v>194</v>
      </c>
      <c r="D52" s="1">
        <v>100</v>
      </c>
      <c r="E52" s="1">
        <v>100</v>
      </c>
      <c r="F52" s="1">
        <v>100</v>
      </c>
      <c r="G52" s="1" t="s">
        <v>179</v>
      </c>
    </row>
    <row r="53" spans="1:7" x14ac:dyDescent="0.25">
      <c r="A53" t="str">
        <f t="shared" si="0"/>
        <v>NY0196 Question 4</v>
      </c>
      <c r="B53" t="s">
        <v>10</v>
      </c>
      <c r="C53" t="s">
        <v>195</v>
      </c>
      <c r="D53" s="1">
        <v>79</v>
      </c>
      <c r="E53" s="1">
        <v>85.23</v>
      </c>
      <c r="F53" s="1">
        <v>91.43</v>
      </c>
      <c r="G53" s="1" t="s">
        <v>179</v>
      </c>
    </row>
    <row r="54" spans="1:7" x14ac:dyDescent="0.25">
      <c r="A54" t="str">
        <f t="shared" si="0"/>
        <v>NY0196 Question 5</v>
      </c>
      <c r="B54" t="s">
        <v>10</v>
      </c>
      <c r="C54" t="s">
        <v>196</v>
      </c>
      <c r="D54" s="1">
        <v>19</v>
      </c>
      <c r="E54" s="1">
        <v>80.650000000000006</v>
      </c>
      <c r="F54" s="1">
        <v>20</v>
      </c>
      <c r="G54" s="1" t="s">
        <v>179</v>
      </c>
    </row>
    <row r="55" spans="1:7" x14ac:dyDescent="0.25">
      <c r="A55" t="str">
        <f t="shared" si="0"/>
        <v>NY0196 Question 6</v>
      </c>
      <c r="B55" t="s">
        <v>10</v>
      </c>
      <c r="C55" t="s">
        <v>197</v>
      </c>
      <c r="D55" s="1">
        <v>81</v>
      </c>
      <c r="E55" s="1">
        <v>80.650000000000006</v>
      </c>
      <c r="F55" s="1">
        <v>83.33</v>
      </c>
      <c r="G55" s="1" t="s">
        <v>179</v>
      </c>
    </row>
    <row r="56" spans="1:7" x14ac:dyDescent="0.25">
      <c r="A56" t="str">
        <f t="shared" si="0"/>
        <v>NY0196 Question 7</v>
      </c>
      <c r="B56" t="s">
        <v>10</v>
      </c>
      <c r="C56" t="s">
        <v>198</v>
      </c>
      <c r="D56" s="1">
        <v>94</v>
      </c>
      <c r="E56" s="1">
        <v>96.77</v>
      </c>
      <c r="F56" s="1">
        <v>100</v>
      </c>
      <c r="G56" s="1" t="s">
        <v>179</v>
      </c>
    </row>
    <row r="57" spans="1:7" x14ac:dyDescent="0.25">
      <c r="A57" t="str">
        <f t="shared" si="0"/>
        <v>NY0196 Question 8</v>
      </c>
      <c r="B57" t="s">
        <v>10</v>
      </c>
      <c r="C57" t="s">
        <v>199</v>
      </c>
      <c r="D57" s="1">
        <v>100</v>
      </c>
      <c r="E57" s="1">
        <v>100</v>
      </c>
      <c r="F57" s="1">
        <v>100</v>
      </c>
      <c r="G57" s="1" t="s">
        <v>179</v>
      </c>
    </row>
    <row r="58" spans="1:7" x14ac:dyDescent="0.25">
      <c r="A58" t="str">
        <f t="shared" si="0"/>
        <v>NY0196 Question 9AB</v>
      </c>
      <c r="B58" t="s">
        <v>10</v>
      </c>
      <c r="C58" t="s">
        <v>205</v>
      </c>
      <c r="D58" s="1">
        <v>75</v>
      </c>
      <c r="E58" s="1">
        <v>50</v>
      </c>
      <c r="F58" s="1">
        <v>0</v>
      </c>
      <c r="G58" s="1" t="s">
        <v>179</v>
      </c>
    </row>
    <row r="59" spans="1:7" x14ac:dyDescent="0.25">
      <c r="A59" t="str">
        <f t="shared" si="0"/>
        <v>NY0196 Question 9C</v>
      </c>
      <c r="B59" t="s">
        <v>10</v>
      </c>
      <c r="C59" t="s">
        <v>206</v>
      </c>
      <c r="D59" s="1">
        <v>97</v>
      </c>
      <c r="E59" s="1">
        <v>96.88</v>
      </c>
      <c r="F59" s="1">
        <v>100</v>
      </c>
      <c r="G59" s="1" t="s">
        <v>179</v>
      </c>
    </row>
    <row r="60" spans="1:7" x14ac:dyDescent="0.25">
      <c r="A60" t="str">
        <f t="shared" si="0"/>
        <v>NY0196 Question 9D</v>
      </c>
      <c r="B60" t="s">
        <v>10</v>
      </c>
      <c r="C60" t="s">
        <v>207</v>
      </c>
      <c r="D60" s="1" t="s">
        <v>7</v>
      </c>
      <c r="E60" s="1" t="s">
        <v>7</v>
      </c>
      <c r="F60" s="1" t="s">
        <v>7</v>
      </c>
      <c r="G60" s="1" t="s">
        <v>179</v>
      </c>
    </row>
    <row r="61" spans="1:7" x14ac:dyDescent="0.25">
      <c r="A61" t="str">
        <f t="shared" si="0"/>
        <v>NY0196 Question 10A</v>
      </c>
      <c r="B61" t="s">
        <v>10</v>
      </c>
      <c r="C61" t="s">
        <v>201</v>
      </c>
      <c r="D61" s="1">
        <v>0</v>
      </c>
      <c r="E61" s="1">
        <v>0</v>
      </c>
      <c r="F61" s="1">
        <v>0</v>
      </c>
      <c r="G61" s="1" t="s">
        <v>179</v>
      </c>
    </row>
    <row r="62" spans="1:7" x14ac:dyDescent="0.25">
      <c r="A62" t="str">
        <f t="shared" si="0"/>
        <v>NY0196 Question 10B</v>
      </c>
      <c r="B62" t="s">
        <v>10</v>
      </c>
      <c r="C62" t="s">
        <v>202</v>
      </c>
      <c r="D62" s="1">
        <v>0</v>
      </c>
      <c r="E62" s="1">
        <v>0</v>
      </c>
      <c r="F62" s="1">
        <v>0</v>
      </c>
      <c r="G62" s="1" t="s">
        <v>179</v>
      </c>
    </row>
    <row r="63" spans="1:7" x14ac:dyDescent="0.25">
      <c r="A63" t="str">
        <f t="shared" si="0"/>
        <v>NY0196 Question 10C</v>
      </c>
      <c r="B63" t="s">
        <v>10</v>
      </c>
      <c r="C63" t="s">
        <v>203</v>
      </c>
      <c r="D63" s="1">
        <v>0</v>
      </c>
      <c r="E63" s="1">
        <v>0</v>
      </c>
      <c r="F63" s="1">
        <v>0</v>
      </c>
      <c r="G63" s="1" t="s">
        <v>179</v>
      </c>
    </row>
    <row r="64" spans="1:7" x14ac:dyDescent="0.25">
      <c r="A64" t="str">
        <f t="shared" si="0"/>
        <v>NY0196 Question 10D</v>
      </c>
      <c r="B64" t="s">
        <v>10</v>
      </c>
      <c r="C64" t="s">
        <v>204</v>
      </c>
      <c r="D64" s="1">
        <v>1</v>
      </c>
      <c r="E64" s="1">
        <v>0</v>
      </c>
      <c r="F64" s="1">
        <v>0</v>
      </c>
      <c r="G64" s="1" t="s">
        <v>179</v>
      </c>
    </row>
    <row r="65" spans="1:7" x14ac:dyDescent="0.25">
      <c r="A65" t="str">
        <f t="shared" si="0"/>
        <v>NY0196 Question 11</v>
      </c>
      <c r="B65" t="s">
        <v>10</v>
      </c>
      <c r="C65" t="s">
        <v>200</v>
      </c>
      <c r="D65" s="1">
        <v>12</v>
      </c>
      <c r="E65" s="1">
        <v>12</v>
      </c>
      <c r="F65" s="1">
        <v>12</v>
      </c>
      <c r="G65" s="1" t="s">
        <v>179</v>
      </c>
    </row>
    <row r="66" spans="1:7" x14ac:dyDescent="0.25">
      <c r="A66" t="str">
        <f t="shared" si="0"/>
        <v>NY0199 Question 1</v>
      </c>
      <c r="B66" t="s">
        <v>11</v>
      </c>
      <c r="C66" t="s">
        <v>192</v>
      </c>
      <c r="D66" s="1">
        <v>96</v>
      </c>
      <c r="E66" s="1">
        <v>95.49</v>
      </c>
      <c r="F66" s="1">
        <v>94.17</v>
      </c>
      <c r="G66" s="1">
        <v>90.56</v>
      </c>
    </row>
    <row r="67" spans="1:7" x14ac:dyDescent="0.25">
      <c r="A67" t="str">
        <f t="shared" ref="A67:A130" si="1">B67&amp;" "&amp;C67</f>
        <v>NY0199 Question 2</v>
      </c>
      <c r="B67" t="s">
        <v>11</v>
      </c>
      <c r="C67" t="s">
        <v>193</v>
      </c>
      <c r="D67" s="1">
        <v>100</v>
      </c>
      <c r="E67" s="1">
        <v>100</v>
      </c>
      <c r="F67" s="1">
        <v>100</v>
      </c>
      <c r="G67" s="1">
        <v>100</v>
      </c>
    </row>
    <row r="68" spans="1:7" x14ac:dyDescent="0.25">
      <c r="A68" t="str">
        <f t="shared" si="1"/>
        <v>NY0199 Question 3</v>
      </c>
      <c r="B68" t="s">
        <v>11</v>
      </c>
      <c r="C68" t="s">
        <v>194</v>
      </c>
      <c r="D68" s="1">
        <v>100</v>
      </c>
      <c r="E68" s="1">
        <v>100</v>
      </c>
      <c r="F68" s="1">
        <v>100</v>
      </c>
      <c r="G68" s="1">
        <v>100</v>
      </c>
    </row>
    <row r="69" spans="1:7" x14ac:dyDescent="0.25">
      <c r="A69" t="str">
        <f t="shared" si="1"/>
        <v>NY0199 Question 4</v>
      </c>
      <c r="B69" t="s">
        <v>11</v>
      </c>
      <c r="C69" t="s">
        <v>195</v>
      </c>
      <c r="D69" s="1">
        <v>112</v>
      </c>
      <c r="E69" s="1">
        <v>112.83</v>
      </c>
      <c r="F69" s="1">
        <v>130.16999999999999</v>
      </c>
      <c r="G69" s="1">
        <v>112.3</v>
      </c>
    </row>
    <row r="70" spans="1:7" x14ac:dyDescent="0.25">
      <c r="A70" t="str">
        <f t="shared" si="1"/>
        <v>NY0199 Question 5</v>
      </c>
      <c r="B70" t="s">
        <v>11</v>
      </c>
      <c r="C70" t="s">
        <v>196</v>
      </c>
      <c r="D70" s="1">
        <v>10</v>
      </c>
      <c r="E70" s="1">
        <v>57.58</v>
      </c>
      <c r="F70" s="1">
        <v>6.25</v>
      </c>
      <c r="G70" s="1">
        <v>4.3499999999999996</v>
      </c>
    </row>
    <row r="71" spans="1:7" x14ac:dyDescent="0.25">
      <c r="A71" t="str">
        <f t="shared" si="1"/>
        <v>NY0199 Question 6</v>
      </c>
      <c r="B71" t="s">
        <v>11</v>
      </c>
      <c r="C71" t="s">
        <v>197</v>
      </c>
      <c r="D71" s="1">
        <v>67</v>
      </c>
      <c r="E71" s="1">
        <v>57.58</v>
      </c>
      <c r="F71" s="1">
        <v>84.38</v>
      </c>
      <c r="G71" s="1">
        <v>91.3</v>
      </c>
    </row>
    <row r="72" spans="1:7" x14ac:dyDescent="0.25">
      <c r="A72" t="str">
        <f t="shared" si="1"/>
        <v>NY0199 Question 7</v>
      </c>
      <c r="B72" t="s">
        <v>11</v>
      </c>
      <c r="C72" t="s">
        <v>198</v>
      </c>
      <c r="D72" s="1">
        <v>90</v>
      </c>
      <c r="E72" s="1">
        <v>96.97</v>
      </c>
      <c r="F72" s="1">
        <v>96.88</v>
      </c>
      <c r="G72" s="1">
        <v>95.65</v>
      </c>
    </row>
    <row r="73" spans="1:7" x14ac:dyDescent="0.25">
      <c r="A73" t="str">
        <f t="shared" si="1"/>
        <v>NY0199 Question 8</v>
      </c>
      <c r="B73" t="s">
        <v>11</v>
      </c>
      <c r="C73" t="s">
        <v>199</v>
      </c>
      <c r="D73" s="1">
        <v>97</v>
      </c>
      <c r="E73" s="1">
        <v>96.97</v>
      </c>
      <c r="F73" s="1">
        <v>96.88</v>
      </c>
      <c r="G73" s="1">
        <v>97.83</v>
      </c>
    </row>
    <row r="74" spans="1:7" x14ac:dyDescent="0.25">
      <c r="A74" t="str">
        <f t="shared" si="1"/>
        <v>NY0199 Question 9AB</v>
      </c>
      <c r="B74" t="s">
        <v>11</v>
      </c>
      <c r="C74" t="s">
        <v>205</v>
      </c>
      <c r="D74" s="1">
        <v>0</v>
      </c>
      <c r="E74" s="1">
        <v>66.67</v>
      </c>
      <c r="F74" s="1">
        <v>0</v>
      </c>
      <c r="G74" s="1">
        <v>0</v>
      </c>
    </row>
    <row r="75" spans="1:7" x14ac:dyDescent="0.25">
      <c r="A75" t="str">
        <f t="shared" si="1"/>
        <v>NY0199 Question 9C</v>
      </c>
      <c r="B75" t="s">
        <v>11</v>
      </c>
      <c r="C75" t="s">
        <v>206</v>
      </c>
      <c r="D75" s="1">
        <v>97</v>
      </c>
      <c r="E75" s="1">
        <v>97.14</v>
      </c>
      <c r="F75" s="1">
        <v>100</v>
      </c>
      <c r="G75" s="1">
        <v>95.45</v>
      </c>
    </row>
    <row r="76" spans="1:7" x14ac:dyDescent="0.25">
      <c r="A76" t="str">
        <f t="shared" si="1"/>
        <v>NY0199 Question 9D</v>
      </c>
      <c r="B76" t="s">
        <v>11</v>
      </c>
      <c r="C76" t="s">
        <v>207</v>
      </c>
      <c r="D76" s="1" t="s">
        <v>7</v>
      </c>
      <c r="E76" s="1" t="s">
        <v>7</v>
      </c>
      <c r="F76" s="1" t="s">
        <v>7</v>
      </c>
      <c r="G76" s="1" t="s">
        <v>7</v>
      </c>
    </row>
    <row r="77" spans="1:7" x14ac:dyDescent="0.25">
      <c r="A77" t="str">
        <f t="shared" si="1"/>
        <v>NY0199 Question 10A</v>
      </c>
      <c r="B77" t="s">
        <v>11</v>
      </c>
      <c r="C77" t="s">
        <v>201</v>
      </c>
      <c r="D77" s="1">
        <v>0</v>
      </c>
      <c r="E77" s="1">
        <v>0</v>
      </c>
      <c r="F77" s="1">
        <v>0</v>
      </c>
      <c r="G77" s="1">
        <v>4.26</v>
      </c>
    </row>
    <row r="78" spans="1:7" x14ac:dyDescent="0.25">
      <c r="A78" t="str">
        <f t="shared" si="1"/>
        <v>NY0199 Question 10B</v>
      </c>
      <c r="B78" t="s">
        <v>11</v>
      </c>
      <c r="C78" t="s">
        <v>202</v>
      </c>
      <c r="D78" s="1">
        <v>0</v>
      </c>
      <c r="E78" s="1">
        <v>0</v>
      </c>
      <c r="F78" s="1">
        <v>0</v>
      </c>
      <c r="G78" s="1">
        <v>0</v>
      </c>
    </row>
    <row r="79" spans="1:7" x14ac:dyDescent="0.25">
      <c r="A79" t="str">
        <f t="shared" si="1"/>
        <v>NY0199 Question 10C</v>
      </c>
      <c r="B79" t="s">
        <v>11</v>
      </c>
      <c r="C79" t="s">
        <v>203</v>
      </c>
      <c r="D79" s="1">
        <v>0</v>
      </c>
      <c r="E79" s="1">
        <v>0</v>
      </c>
      <c r="F79" s="1">
        <v>0</v>
      </c>
      <c r="G79" s="1">
        <v>0</v>
      </c>
    </row>
    <row r="80" spans="1:7" x14ac:dyDescent="0.25">
      <c r="A80" t="str">
        <f t="shared" si="1"/>
        <v>NY0199 Question 10D</v>
      </c>
      <c r="B80" t="s">
        <v>11</v>
      </c>
      <c r="C80" t="s">
        <v>204</v>
      </c>
      <c r="D80" s="1">
        <v>0</v>
      </c>
      <c r="E80" s="1">
        <v>0</v>
      </c>
      <c r="F80" s="1">
        <v>0</v>
      </c>
      <c r="G80" s="1">
        <v>0</v>
      </c>
    </row>
    <row r="81" spans="1:7" x14ac:dyDescent="0.25">
      <c r="A81" t="str">
        <f t="shared" si="1"/>
        <v>NY0199 Question 11</v>
      </c>
      <c r="B81" t="s">
        <v>11</v>
      </c>
      <c r="C81" t="s">
        <v>200</v>
      </c>
      <c r="D81" s="1">
        <v>12</v>
      </c>
      <c r="E81" s="1">
        <v>12</v>
      </c>
      <c r="F81" s="1">
        <v>12</v>
      </c>
      <c r="G81" s="1">
        <v>12</v>
      </c>
    </row>
    <row r="82" spans="1:7" x14ac:dyDescent="0.25">
      <c r="A82" t="str">
        <f t="shared" si="1"/>
        <v>NY0200 Question 1</v>
      </c>
      <c r="B82" t="s">
        <v>12</v>
      </c>
      <c r="C82" t="s">
        <v>192</v>
      </c>
      <c r="D82" s="1">
        <v>100</v>
      </c>
      <c r="E82" s="1" t="s">
        <v>178</v>
      </c>
      <c r="F82" s="1" t="s">
        <v>178</v>
      </c>
      <c r="G82" s="1" t="s">
        <v>178</v>
      </c>
    </row>
    <row r="83" spans="1:7" x14ac:dyDescent="0.25">
      <c r="A83" t="str">
        <f t="shared" si="1"/>
        <v>NY0200 Question 2</v>
      </c>
      <c r="B83" t="s">
        <v>12</v>
      </c>
      <c r="C83" t="s">
        <v>193</v>
      </c>
      <c r="D83" s="1">
        <v>100</v>
      </c>
      <c r="E83" s="1" t="s">
        <v>178</v>
      </c>
      <c r="F83" s="1" t="s">
        <v>178</v>
      </c>
      <c r="G83" s="1" t="s">
        <v>178</v>
      </c>
    </row>
    <row r="84" spans="1:7" x14ac:dyDescent="0.25">
      <c r="A84" t="str">
        <f t="shared" si="1"/>
        <v>NY0200 Question 3</v>
      </c>
      <c r="B84" t="s">
        <v>12</v>
      </c>
      <c r="C84" t="s">
        <v>194</v>
      </c>
      <c r="D84" s="1">
        <v>100</v>
      </c>
      <c r="E84" s="1" t="s">
        <v>178</v>
      </c>
      <c r="F84" s="1" t="s">
        <v>178</v>
      </c>
      <c r="G84" s="1" t="s">
        <v>178</v>
      </c>
    </row>
    <row r="85" spans="1:7" x14ac:dyDescent="0.25">
      <c r="A85" t="str">
        <f t="shared" si="1"/>
        <v>NY0200 Question 4</v>
      </c>
      <c r="B85" t="s">
        <v>12</v>
      </c>
      <c r="C85" t="s">
        <v>195</v>
      </c>
      <c r="D85" s="1">
        <v>121</v>
      </c>
      <c r="E85" s="1" t="s">
        <v>178</v>
      </c>
      <c r="F85" s="1" t="s">
        <v>178</v>
      </c>
      <c r="G85" s="1" t="s">
        <v>178</v>
      </c>
    </row>
    <row r="86" spans="1:7" x14ac:dyDescent="0.25">
      <c r="A86" t="str">
        <f t="shared" si="1"/>
        <v>NY0200 Question 5</v>
      </c>
      <c r="B86" t="s">
        <v>12</v>
      </c>
      <c r="C86" t="s">
        <v>196</v>
      </c>
      <c r="D86" s="1">
        <v>0</v>
      </c>
      <c r="E86" s="1" t="s">
        <v>178</v>
      </c>
      <c r="F86" s="1" t="s">
        <v>178</v>
      </c>
      <c r="G86" s="1" t="s">
        <v>178</v>
      </c>
    </row>
    <row r="87" spans="1:7" x14ac:dyDescent="0.25">
      <c r="A87" t="str">
        <f t="shared" si="1"/>
        <v>NY0200 Question 6</v>
      </c>
      <c r="B87" t="s">
        <v>12</v>
      </c>
      <c r="C87" t="s">
        <v>197</v>
      </c>
      <c r="D87" s="1">
        <v>100</v>
      </c>
      <c r="E87" s="1" t="s">
        <v>178</v>
      </c>
      <c r="F87" s="1" t="s">
        <v>178</v>
      </c>
      <c r="G87" s="1" t="s">
        <v>178</v>
      </c>
    </row>
    <row r="88" spans="1:7" x14ac:dyDescent="0.25">
      <c r="A88" t="str">
        <f t="shared" si="1"/>
        <v>NY0200 Question 7</v>
      </c>
      <c r="B88" t="s">
        <v>12</v>
      </c>
      <c r="C88" t="s">
        <v>198</v>
      </c>
      <c r="D88" s="1">
        <v>100</v>
      </c>
      <c r="E88" s="1" t="s">
        <v>178</v>
      </c>
      <c r="F88" s="1" t="s">
        <v>178</v>
      </c>
      <c r="G88" s="1" t="s">
        <v>178</v>
      </c>
    </row>
    <row r="89" spans="1:7" x14ac:dyDescent="0.25">
      <c r="A89" t="str">
        <f t="shared" si="1"/>
        <v>NY0200 Question 8</v>
      </c>
      <c r="B89" t="s">
        <v>12</v>
      </c>
      <c r="C89" t="s">
        <v>199</v>
      </c>
      <c r="D89" s="1">
        <v>100</v>
      </c>
      <c r="E89" s="1" t="s">
        <v>178</v>
      </c>
      <c r="F89" s="1" t="s">
        <v>178</v>
      </c>
      <c r="G89" s="1" t="s">
        <v>178</v>
      </c>
    </row>
    <row r="90" spans="1:7" x14ac:dyDescent="0.25">
      <c r="A90" t="str">
        <f t="shared" si="1"/>
        <v>NY0200 Question 9AB</v>
      </c>
      <c r="B90" t="s">
        <v>12</v>
      </c>
      <c r="C90" t="s">
        <v>205</v>
      </c>
      <c r="D90" s="1">
        <v>0</v>
      </c>
      <c r="E90" s="1" t="s">
        <v>178</v>
      </c>
      <c r="F90" s="1" t="s">
        <v>178</v>
      </c>
      <c r="G90" s="1" t="s">
        <v>178</v>
      </c>
    </row>
    <row r="91" spans="1:7" x14ac:dyDescent="0.25">
      <c r="A91" t="str">
        <f t="shared" si="1"/>
        <v>NY0200 Question 9C</v>
      </c>
      <c r="B91" t="s">
        <v>12</v>
      </c>
      <c r="C91" t="s">
        <v>206</v>
      </c>
      <c r="D91" s="1">
        <v>100</v>
      </c>
      <c r="E91" s="1" t="s">
        <v>178</v>
      </c>
      <c r="F91" s="1" t="s">
        <v>178</v>
      </c>
      <c r="G91" s="1" t="s">
        <v>178</v>
      </c>
    </row>
    <row r="92" spans="1:7" x14ac:dyDescent="0.25">
      <c r="A92" t="str">
        <f t="shared" si="1"/>
        <v>NY0200 Question 9D</v>
      </c>
      <c r="B92" t="s">
        <v>12</v>
      </c>
      <c r="C92" t="s">
        <v>207</v>
      </c>
      <c r="D92" s="1" t="s">
        <v>7</v>
      </c>
      <c r="E92" s="1" t="s">
        <v>178</v>
      </c>
      <c r="F92" s="1" t="s">
        <v>178</v>
      </c>
      <c r="G92" s="1" t="s">
        <v>178</v>
      </c>
    </row>
    <row r="93" spans="1:7" x14ac:dyDescent="0.25">
      <c r="A93" t="str">
        <f t="shared" si="1"/>
        <v>NY0200 Question 10A</v>
      </c>
      <c r="B93" t="s">
        <v>12</v>
      </c>
      <c r="C93" t="s">
        <v>201</v>
      </c>
      <c r="D93" s="1">
        <v>0</v>
      </c>
      <c r="E93" s="1" t="s">
        <v>178</v>
      </c>
      <c r="F93" s="1" t="s">
        <v>178</v>
      </c>
      <c r="G93" s="1" t="s">
        <v>178</v>
      </c>
    </row>
    <row r="94" spans="1:7" x14ac:dyDescent="0.25">
      <c r="A94" t="str">
        <f t="shared" si="1"/>
        <v>NY0200 Question 10B</v>
      </c>
      <c r="B94" t="s">
        <v>12</v>
      </c>
      <c r="C94" t="s">
        <v>202</v>
      </c>
      <c r="D94" s="1">
        <v>0</v>
      </c>
      <c r="E94" s="1" t="s">
        <v>178</v>
      </c>
      <c r="F94" s="1" t="s">
        <v>178</v>
      </c>
      <c r="G94" s="1" t="s">
        <v>178</v>
      </c>
    </row>
    <row r="95" spans="1:7" x14ac:dyDescent="0.25">
      <c r="A95" t="str">
        <f t="shared" si="1"/>
        <v>NY0200 Question 10C</v>
      </c>
      <c r="B95" t="s">
        <v>12</v>
      </c>
      <c r="C95" t="s">
        <v>203</v>
      </c>
      <c r="D95" s="1">
        <v>0</v>
      </c>
      <c r="E95" s="1" t="s">
        <v>178</v>
      </c>
      <c r="F95" s="1" t="s">
        <v>178</v>
      </c>
      <c r="G95" s="1" t="s">
        <v>178</v>
      </c>
    </row>
    <row r="96" spans="1:7" x14ac:dyDescent="0.25">
      <c r="A96" t="str">
        <f t="shared" si="1"/>
        <v>NY0200 Question 10D</v>
      </c>
      <c r="B96" t="s">
        <v>12</v>
      </c>
      <c r="C96" t="s">
        <v>204</v>
      </c>
      <c r="D96" s="1">
        <v>0</v>
      </c>
      <c r="E96" s="1" t="s">
        <v>178</v>
      </c>
      <c r="F96" s="1" t="s">
        <v>178</v>
      </c>
      <c r="G96" s="1" t="s">
        <v>178</v>
      </c>
    </row>
    <row r="97" spans="1:7" x14ac:dyDescent="0.25">
      <c r="A97" t="str">
        <f t="shared" si="1"/>
        <v>NY0200 Question 11</v>
      </c>
      <c r="B97" t="s">
        <v>12</v>
      </c>
      <c r="C97" t="s">
        <v>200</v>
      </c>
      <c r="D97" s="1">
        <v>12</v>
      </c>
      <c r="E97" s="1" t="s">
        <v>178</v>
      </c>
      <c r="F97" s="1" t="s">
        <v>178</v>
      </c>
      <c r="G97" s="1" t="s">
        <v>178</v>
      </c>
    </row>
    <row r="98" spans="1:7" x14ac:dyDescent="0.25">
      <c r="A98" t="str">
        <f t="shared" si="1"/>
        <v>NY0201 Question 1</v>
      </c>
      <c r="B98" t="s">
        <v>13</v>
      </c>
      <c r="C98" t="s">
        <v>192</v>
      </c>
      <c r="D98" s="1">
        <v>100</v>
      </c>
      <c r="E98" s="1">
        <v>94.52</v>
      </c>
      <c r="F98" s="1">
        <v>67.23</v>
      </c>
      <c r="G98" s="1" t="s">
        <v>180</v>
      </c>
    </row>
    <row r="99" spans="1:7" x14ac:dyDescent="0.25">
      <c r="A99" t="str">
        <f t="shared" si="1"/>
        <v>NY0201 Question 2</v>
      </c>
      <c r="B99" t="s">
        <v>13</v>
      </c>
      <c r="C99" t="s">
        <v>193</v>
      </c>
      <c r="D99" s="1">
        <v>100</v>
      </c>
      <c r="E99" s="1">
        <v>100</v>
      </c>
      <c r="F99" s="1">
        <v>100</v>
      </c>
      <c r="G99" s="1" t="s">
        <v>180</v>
      </c>
    </row>
    <row r="100" spans="1:7" x14ac:dyDescent="0.25">
      <c r="A100" t="str">
        <f t="shared" si="1"/>
        <v>NY0201 Question 3</v>
      </c>
      <c r="B100" t="s">
        <v>13</v>
      </c>
      <c r="C100" t="s">
        <v>194</v>
      </c>
      <c r="D100" s="1">
        <v>100</v>
      </c>
      <c r="E100" s="1">
        <v>100</v>
      </c>
      <c r="F100" s="1">
        <v>100</v>
      </c>
      <c r="G100" s="1" t="s">
        <v>180</v>
      </c>
    </row>
    <row r="101" spans="1:7" x14ac:dyDescent="0.25">
      <c r="A101" t="str">
        <f t="shared" si="1"/>
        <v>NY0201 Question 4</v>
      </c>
      <c r="B101" t="s">
        <v>13</v>
      </c>
      <c r="C101" t="s">
        <v>195</v>
      </c>
      <c r="D101" s="1">
        <v>93</v>
      </c>
      <c r="E101" s="1">
        <v>101.12</v>
      </c>
      <c r="F101" s="1">
        <v>94.08</v>
      </c>
      <c r="G101" s="1" t="s">
        <v>180</v>
      </c>
    </row>
    <row r="102" spans="1:7" x14ac:dyDescent="0.25">
      <c r="A102" t="str">
        <f t="shared" si="1"/>
        <v>NY0201 Question 5</v>
      </c>
      <c r="B102" t="s">
        <v>13</v>
      </c>
      <c r="C102" t="s">
        <v>196</v>
      </c>
      <c r="D102" s="1">
        <v>0</v>
      </c>
      <c r="E102" s="1">
        <v>90</v>
      </c>
      <c r="F102" s="1">
        <v>0</v>
      </c>
      <c r="G102" s="1" t="s">
        <v>180</v>
      </c>
    </row>
    <row r="103" spans="1:7" x14ac:dyDescent="0.25">
      <c r="A103" t="str">
        <f t="shared" si="1"/>
        <v>NY0201 Question 6</v>
      </c>
      <c r="B103" t="s">
        <v>13</v>
      </c>
      <c r="C103" t="s">
        <v>197</v>
      </c>
      <c r="D103" s="1">
        <v>100</v>
      </c>
      <c r="E103" s="1">
        <v>90</v>
      </c>
      <c r="F103" s="1">
        <v>100</v>
      </c>
      <c r="G103" s="1" t="s">
        <v>180</v>
      </c>
    </row>
    <row r="104" spans="1:7" x14ac:dyDescent="0.25">
      <c r="A104" t="str">
        <f t="shared" si="1"/>
        <v>NY0201 Question 7</v>
      </c>
      <c r="B104" t="s">
        <v>13</v>
      </c>
      <c r="C104" t="s">
        <v>198</v>
      </c>
      <c r="D104" s="1" t="s">
        <v>7</v>
      </c>
      <c r="E104" s="1">
        <v>0</v>
      </c>
      <c r="F104" s="1">
        <v>0</v>
      </c>
      <c r="G104" s="1" t="s">
        <v>180</v>
      </c>
    </row>
    <row r="105" spans="1:7" x14ac:dyDescent="0.25">
      <c r="A105" t="str">
        <f t="shared" si="1"/>
        <v>NY0201 Question 8</v>
      </c>
      <c r="B105" t="s">
        <v>13</v>
      </c>
      <c r="C105" t="s">
        <v>199</v>
      </c>
      <c r="D105" s="1">
        <v>100</v>
      </c>
      <c r="E105" s="1">
        <v>100</v>
      </c>
      <c r="F105" s="1">
        <v>100</v>
      </c>
      <c r="G105" s="1" t="s">
        <v>180</v>
      </c>
    </row>
    <row r="106" spans="1:7" x14ac:dyDescent="0.25">
      <c r="A106" t="str">
        <f t="shared" si="1"/>
        <v>NY0201 Question 9AB</v>
      </c>
      <c r="B106" t="s">
        <v>13</v>
      </c>
      <c r="C106" t="s">
        <v>205</v>
      </c>
      <c r="D106" s="1">
        <v>0</v>
      </c>
      <c r="E106" s="1">
        <v>0</v>
      </c>
      <c r="F106" s="1">
        <v>100</v>
      </c>
      <c r="G106" s="1" t="s">
        <v>180</v>
      </c>
    </row>
    <row r="107" spans="1:7" x14ac:dyDescent="0.25">
      <c r="A107" t="str">
        <f t="shared" si="1"/>
        <v>NY0201 Question 9C</v>
      </c>
      <c r="B107" t="s">
        <v>13</v>
      </c>
      <c r="C107" t="s">
        <v>206</v>
      </c>
      <c r="D107" s="1">
        <v>100</v>
      </c>
      <c r="E107" s="1">
        <v>100</v>
      </c>
      <c r="F107" s="1">
        <v>100</v>
      </c>
      <c r="G107" s="1" t="s">
        <v>180</v>
      </c>
    </row>
    <row r="108" spans="1:7" x14ac:dyDescent="0.25">
      <c r="A108" t="str">
        <f t="shared" si="1"/>
        <v>NY0201 Question 9D</v>
      </c>
      <c r="B108" t="s">
        <v>13</v>
      </c>
      <c r="C108" t="s">
        <v>207</v>
      </c>
      <c r="D108" s="1" t="s">
        <v>7</v>
      </c>
      <c r="E108" s="1" t="s">
        <v>7</v>
      </c>
      <c r="F108" s="1" t="s">
        <v>7</v>
      </c>
      <c r="G108" s="1" t="s">
        <v>180</v>
      </c>
    </row>
    <row r="109" spans="1:7" x14ac:dyDescent="0.25">
      <c r="A109" t="str">
        <f t="shared" si="1"/>
        <v>NY0201 Question 10A</v>
      </c>
      <c r="B109" t="s">
        <v>13</v>
      </c>
      <c r="C109" t="s">
        <v>201</v>
      </c>
      <c r="D109" s="1">
        <v>0</v>
      </c>
      <c r="E109" s="1">
        <v>0</v>
      </c>
      <c r="F109" s="1">
        <v>0</v>
      </c>
      <c r="G109" s="1" t="s">
        <v>180</v>
      </c>
    </row>
    <row r="110" spans="1:7" x14ac:dyDescent="0.25">
      <c r="A110" t="str">
        <f t="shared" si="1"/>
        <v>NY0201 Question 10B</v>
      </c>
      <c r="B110" t="s">
        <v>13</v>
      </c>
      <c r="C110" t="s">
        <v>202</v>
      </c>
      <c r="D110" s="1">
        <v>0</v>
      </c>
      <c r="E110" s="1">
        <v>0</v>
      </c>
      <c r="F110" s="1">
        <v>0</v>
      </c>
      <c r="G110" s="1" t="s">
        <v>180</v>
      </c>
    </row>
    <row r="111" spans="1:7" x14ac:dyDescent="0.25">
      <c r="A111" t="str">
        <f t="shared" si="1"/>
        <v>NY0201 Question 10C</v>
      </c>
      <c r="B111" t="s">
        <v>13</v>
      </c>
      <c r="C111" t="s">
        <v>203</v>
      </c>
      <c r="D111" s="1">
        <v>0</v>
      </c>
      <c r="E111" s="1">
        <v>0</v>
      </c>
      <c r="F111" s="1">
        <v>0</v>
      </c>
      <c r="G111" s="1" t="s">
        <v>180</v>
      </c>
    </row>
    <row r="112" spans="1:7" x14ac:dyDescent="0.25">
      <c r="A112" t="str">
        <f t="shared" si="1"/>
        <v>NY0201 Question 10D</v>
      </c>
      <c r="B112" t="s">
        <v>13</v>
      </c>
      <c r="C112" t="s">
        <v>204</v>
      </c>
      <c r="D112" s="1">
        <v>0</v>
      </c>
      <c r="E112" s="1">
        <v>0</v>
      </c>
      <c r="F112" s="1">
        <v>0</v>
      </c>
      <c r="G112" s="1" t="s">
        <v>180</v>
      </c>
    </row>
    <row r="113" spans="1:7" x14ac:dyDescent="0.25">
      <c r="A113" t="str">
        <f t="shared" si="1"/>
        <v>NY0201 Question 11</v>
      </c>
      <c r="B113" t="s">
        <v>13</v>
      </c>
      <c r="C113" t="s">
        <v>200</v>
      </c>
      <c r="D113" s="1">
        <v>12</v>
      </c>
      <c r="E113" s="1">
        <v>12</v>
      </c>
      <c r="F113" s="1">
        <v>12</v>
      </c>
      <c r="G113" s="1" t="s">
        <v>180</v>
      </c>
    </row>
    <row r="114" spans="1:7" x14ac:dyDescent="0.25">
      <c r="A114" t="str">
        <f t="shared" si="1"/>
        <v>NY0202 Question 1</v>
      </c>
      <c r="B114" t="s">
        <v>14</v>
      </c>
      <c r="C114" t="s">
        <v>192</v>
      </c>
      <c r="D114" s="1">
        <v>94</v>
      </c>
      <c r="E114" s="1">
        <v>93.39</v>
      </c>
      <c r="F114" s="1" t="s">
        <v>182</v>
      </c>
      <c r="G114" s="1" t="s">
        <v>182</v>
      </c>
    </row>
    <row r="115" spans="1:7" x14ac:dyDescent="0.25">
      <c r="A115" t="str">
        <f t="shared" si="1"/>
        <v>NY0202 Question 2</v>
      </c>
      <c r="B115" t="s">
        <v>14</v>
      </c>
      <c r="C115" t="s">
        <v>193</v>
      </c>
      <c r="D115" s="1">
        <v>100</v>
      </c>
      <c r="E115" s="1">
        <v>100</v>
      </c>
      <c r="F115" s="1" t="s">
        <v>182</v>
      </c>
      <c r="G115" s="1" t="s">
        <v>182</v>
      </c>
    </row>
    <row r="116" spans="1:7" x14ac:dyDescent="0.25">
      <c r="A116" t="str">
        <f t="shared" si="1"/>
        <v>NY0202 Question 3</v>
      </c>
      <c r="B116" t="s">
        <v>14</v>
      </c>
      <c r="C116" t="s">
        <v>194</v>
      </c>
      <c r="D116" s="1">
        <v>100</v>
      </c>
      <c r="E116" s="1">
        <v>100</v>
      </c>
      <c r="F116" s="1" t="s">
        <v>182</v>
      </c>
      <c r="G116" s="1" t="s">
        <v>182</v>
      </c>
    </row>
    <row r="117" spans="1:7" x14ac:dyDescent="0.25">
      <c r="A117" t="str">
        <f t="shared" si="1"/>
        <v>NY0202 Question 4</v>
      </c>
      <c r="B117" t="s">
        <v>14</v>
      </c>
      <c r="C117" t="s">
        <v>195</v>
      </c>
      <c r="D117" s="1">
        <v>101</v>
      </c>
      <c r="E117" s="1">
        <v>117.88</v>
      </c>
      <c r="F117" s="1" t="s">
        <v>182</v>
      </c>
      <c r="G117" s="1" t="s">
        <v>182</v>
      </c>
    </row>
    <row r="118" spans="1:7" x14ac:dyDescent="0.25">
      <c r="A118" t="str">
        <f t="shared" si="1"/>
        <v>NY0202 Question 5</v>
      </c>
      <c r="B118" t="s">
        <v>14</v>
      </c>
      <c r="C118" t="s">
        <v>196</v>
      </c>
      <c r="D118" s="1">
        <v>0</v>
      </c>
      <c r="E118" s="1">
        <v>94.29</v>
      </c>
      <c r="F118" s="1" t="s">
        <v>182</v>
      </c>
      <c r="G118" s="1" t="s">
        <v>182</v>
      </c>
    </row>
    <row r="119" spans="1:7" x14ac:dyDescent="0.25">
      <c r="A119" t="str">
        <f t="shared" si="1"/>
        <v>NY0202 Question 6</v>
      </c>
      <c r="B119" t="s">
        <v>14</v>
      </c>
      <c r="C119" t="s">
        <v>197</v>
      </c>
      <c r="D119" s="1">
        <v>100</v>
      </c>
      <c r="E119" s="1">
        <v>94.29</v>
      </c>
      <c r="F119" s="1" t="s">
        <v>182</v>
      </c>
      <c r="G119" s="1" t="s">
        <v>182</v>
      </c>
    </row>
    <row r="120" spans="1:7" x14ac:dyDescent="0.25">
      <c r="A120" t="str">
        <f t="shared" si="1"/>
        <v>NY0202 Question 7</v>
      </c>
      <c r="B120" t="s">
        <v>14</v>
      </c>
      <c r="C120" t="s">
        <v>198</v>
      </c>
      <c r="D120" s="1">
        <v>100</v>
      </c>
      <c r="E120" s="1">
        <v>100</v>
      </c>
      <c r="F120" s="1" t="s">
        <v>182</v>
      </c>
      <c r="G120" s="1" t="s">
        <v>182</v>
      </c>
    </row>
    <row r="121" spans="1:7" x14ac:dyDescent="0.25">
      <c r="A121" t="str">
        <f t="shared" si="1"/>
        <v>NY0202 Question 8</v>
      </c>
      <c r="B121" t="s">
        <v>14</v>
      </c>
      <c r="C121" t="s">
        <v>199</v>
      </c>
      <c r="D121" s="1">
        <v>100</v>
      </c>
      <c r="E121" s="1">
        <v>100</v>
      </c>
      <c r="F121" s="1" t="s">
        <v>182</v>
      </c>
      <c r="G121" s="1" t="s">
        <v>182</v>
      </c>
    </row>
    <row r="122" spans="1:7" x14ac:dyDescent="0.25">
      <c r="A122" t="str">
        <f t="shared" si="1"/>
        <v>NY0202 Question 9AB</v>
      </c>
      <c r="B122" t="s">
        <v>14</v>
      </c>
      <c r="C122" t="s">
        <v>205</v>
      </c>
      <c r="D122" s="1">
        <v>80</v>
      </c>
      <c r="E122" s="1">
        <v>0</v>
      </c>
      <c r="F122" s="1" t="s">
        <v>182</v>
      </c>
      <c r="G122" s="1" t="s">
        <v>182</v>
      </c>
    </row>
    <row r="123" spans="1:7" x14ac:dyDescent="0.25">
      <c r="A123" t="str">
        <f t="shared" si="1"/>
        <v>NY0202 Question 9C</v>
      </c>
      <c r="B123" t="s">
        <v>14</v>
      </c>
      <c r="C123" t="s">
        <v>206</v>
      </c>
      <c r="D123" s="1">
        <v>98</v>
      </c>
      <c r="E123" s="1">
        <v>100</v>
      </c>
      <c r="F123" s="1" t="s">
        <v>182</v>
      </c>
      <c r="G123" s="1" t="s">
        <v>182</v>
      </c>
    </row>
    <row r="124" spans="1:7" x14ac:dyDescent="0.25">
      <c r="A124" t="str">
        <f t="shared" si="1"/>
        <v>NY0202 Question 9D</v>
      </c>
      <c r="B124" t="s">
        <v>14</v>
      </c>
      <c r="C124" t="s">
        <v>207</v>
      </c>
      <c r="D124" s="1" t="s">
        <v>7</v>
      </c>
      <c r="E124" s="1" t="s">
        <v>7</v>
      </c>
      <c r="F124" s="1" t="s">
        <v>182</v>
      </c>
      <c r="G124" s="1" t="s">
        <v>182</v>
      </c>
    </row>
    <row r="125" spans="1:7" x14ac:dyDescent="0.25">
      <c r="A125" t="str">
        <f t="shared" si="1"/>
        <v>NY0202 Question 10A</v>
      </c>
      <c r="B125" t="s">
        <v>14</v>
      </c>
      <c r="C125" t="s">
        <v>201</v>
      </c>
      <c r="D125" s="1">
        <v>1</v>
      </c>
      <c r="E125" s="1">
        <v>2.86</v>
      </c>
      <c r="F125" s="1" t="s">
        <v>182</v>
      </c>
      <c r="G125" s="1" t="s">
        <v>182</v>
      </c>
    </row>
    <row r="126" spans="1:7" x14ac:dyDescent="0.25">
      <c r="A126" t="str">
        <f t="shared" si="1"/>
        <v>NY0202 Question 10B</v>
      </c>
      <c r="B126" t="s">
        <v>14</v>
      </c>
      <c r="C126" t="s">
        <v>202</v>
      </c>
      <c r="D126" s="1">
        <v>0</v>
      </c>
      <c r="E126" s="1">
        <v>0</v>
      </c>
      <c r="F126" s="1" t="s">
        <v>182</v>
      </c>
      <c r="G126" s="1" t="s">
        <v>182</v>
      </c>
    </row>
    <row r="127" spans="1:7" x14ac:dyDescent="0.25">
      <c r="A127" t="str">
        <f t="shared" si="1"/>
        <v>NY0202 Question 10C</v>
      </c>
      <c r="B127" t="s">
        <v>14</v>
      </c>
      <c r="C127" t="s">
        <v>203</v>
      </c>
      <c r="D127" s="1">
        <v>0</v>
      </c>
      <c r="E127" s="1">
        <v>0</v>
      </c>
      <c r="F127" s="1" t="s">
        <v>182</v>
      </c>
      <c r="G127" s="1" t="s">
        <v>182</v>
      </c>
    </row>
    <row r="128" spans="1:7" x14ac:dyDescent="0.25">
      <c r="A128" t="str">
        <f t="shared" si="1"/>
        <v>NY0202 Question 10D</v>
      </c>
      <c r="B128" t="s">
        <v>14</v>
      </c>
      <c r="C128" t="s">
        <v>204</v>
      </c>
      <c r="D128" s="1">
        <v>0</v>
      </c>
      <c r="E128" s="1">
        <v>0</v>
      </c>
      <c r="F128" s="1" t="s">
        <v>182</v>
      </c>
      <c r="G128" s="1" t="s">
        <v>182</v>
      </c>
    </row>
    <row r="129" spans="1:7" x14ac:dyDescent="0.25">
      <c r="A129" t="str">
        <f t="shared" si="1"/>
        <v>NY0202 Question 11</v>
      </c>
      <c r="B129" t="s">
        <v>14</v>
      </c>
      <c r="C129" t="s">
        <v>200</v>
      </c>
      <c r="D129" s="1">
        <v>12</v>
      </c>
      <c r="E129" s="1">
        <v>12</v>
      </c>
      <c r="F129" s="1" t="s">
        <v>182</v>
      </c>
      <c r="G129" s="1" t="s">
        <v>182</v>
      </c>
    </row>
    <row r="130" spans="1:7" x14ac:dyDescent="0.25">
      <c r="A130" t="str">
        <f t="shared" si="1"/>
        <v>NY0203 Question 1</v>
      </c>
      <c r="B130" t="s">
        <v>15</v>
      </c>
      <c r="C130" t="s">
        <v>192</v>
      </c>
      <c r="D130" s="1">
        <v>90</v>
      </c>
      <c r="E130" s="1">
        <v>93.06</v>
      </c>
      <c r="F130" s="1">
        <v>99.24</v>
      </c>
      <c r="G130" s="1">
        <v>91.65</v>
      </c>
    </row>
    <row r="131" spans="1:7" x14ac:dyDescent="0.25">
      <c r="A131" t="str">
        <f t="shared" ref="A131:A194" si="2">B131&amp;" "&amp;C131</f>
        <v>NY0203 Question 2</v>
      </c>
      <c r="B131" t="s">
        <v>15</v>
      </c>
      <c r="C131" t="s">
        <v>193</v>
      </c>
      <c r="D131" s="1">
        <v>100</v>
      </c>
      <c r="E131" s="1">
        <v>100</v>
      </c>
      <c r="F131" s="1">
        <v>100</v>
      </c>
      <c r="G131" s="1">
        <v>100</v>
      </c>
    </row>
    <row r="132" spans="1:7" x14ac:dyDescent="0.25">
      <c r="A132" t="str">
        <f t="shared" si="2"/>
        <v>NY0203 Question 3</v>
      </c>
      <c r="B132" t="s">
        <v>15</v>
      </c>
      <c r="C132" t="s">
        <v>194</v>
      </c>
      <c r="D132" s="1">
        <v>100</v>
      </c>
      <c r="E132" s="1">
        <v>100</v>
      </c>
      <c r="F132" s="1">
        <v>100</v>
      </c>
      <c r="G132" s="1">
        <v>100</v>
      </c>
    </row>
    <row r="133" spans="1:7" x14ac:dyDescent="0.25">
      <c r="A133" t="str">
        <f t="shared" si="2"/>
        <v>NY0203 Question 4</v>
      </c>
      <c r="B133" t="s">
        <v>15</v>
      </c>
      <c r="C133" t="s">
        <v>195</v>
      </c>
      <c r="D133" s="1">
        <v>91</v>
      </c>
      <c r="E133" s="1">
        <v>96.21</v>
      </c>
      <c r="F133" s="1">
        <v>106.03</v>
      </c>
      <c r="G133" s="1">
        <v>117.02</v>
      </c>
    </row>
    <row r="134" spans="1:7" x14ac:dyDescent="0.25">
      <c r="A134" t="str">
        <f t="shared" si="2"/>
        <v>NY0203 Question 5</v>
      </c>
      <c r="B134" t="s">
        <v>15</v>
      </c>
      <c r="C134" t="s">
        <v>196</v>
      </c>
      <c r="D134" s="1">
        <v>5</v>
      </c>
      <c r="E134" s="1">
        <v>76.92</v>
      </c>
      <c r="F134" s="1">
        <v>7.69</v>
      </c>
      <c r="G134" s="1">
        <v>15.56</v>
      </c>
    </row>
    <row r="135" spans="1:7" x14ac:dyDescent="0.25">
      <c r="A135" t="str">
        <f t="shared" si="2"/>
        <v>NY0203 Question 6</v>
      </c>
      <c r="B135" t="s">
        <v>15</v>
      </c>
      <c r="C135" t="s">
        <v>197</v>
      </c>
      <c r="D135" s="1">
        <v>73</v>
      </c>
      <c r="E135" s="1">
        <v>76.92</v>
      </c>
      <c r="F135" s="1">
        <v>84.62</v>
      </c>
      <c r="G135" s="1">
        <v>85.19</v>
      </c>
    </row>
    <row r="136" spans="1:7" x14ac:dyDescent="0.25">
      <c r="A136" t="str">
        <f t="shared" si="2"/>
        <v>NY0203 Question 7</v>
      </c>
      <c r="B136" t="s">
        <v>15</v>
      </c>
      <c r="C136" t="s">
        <v>198</v>
      </c>
      <c r="D136" s="1">
        <v>95</v>
      </c>
      <c r="E136" s="1">
        <v>96.15</v>
      </c>
      <c r="F136" s="1">
        <v>96.15</v>
      </c>
      <c r="G136" s="1">
        <v>96.3</v>
      </c>
    </row>
    <row r="137" spans="1:7" x14ac:dyDescent="0.25">
      <c r="A137" t="str">
        <f t="shared" si="2"/>
        <v>NY0203 Question 8</v>
      </c>
      <c r="B137" t="s">
        <v>15</v>
      </c>
      <c r="C137" t="s">
        <v>199</v>
      </c>
      <c r="D137" s="1">
        <v>95</v>
      </c>
      <c r="E137" s="1">
        <v>100</v>
      </c>
      <c r="F137" s="1">
        <v>100</v>
      </c>
      <c r="G137" s="1">
        <v>100</v>
      </c>
    </row>
    <row r="138" spans="1:7" x14ac:dyDescent="0.25">
      <c r="A138" t="str">
        <f t="shared" si="2"/>
        <v>NY0203 Question 9AB</v>
      </c>
      <c r="B138" t="s">
        <v>15</v>
      </c>
      <c r="C138" t="s">
        <v>205</v>
      </c>
      <c r="D138" s="1">
        <v>0</v>
      </c>
      <c r="E138" s="1">
        <v>100</v>
      </c>
      <c r="F138" s="1">
        <v>0</v>
      </c>
      <c r="G138" s="1">
        <v>100</v>
      </c>
    </row>
    <row r="139" spans="1:7" x14ac:dyDescent="0.25">
      <c r="A139" t="str">
        <f t="shared" si="2"/>
        <v>NY0203 Question 9C</v>
      </c>
      <c r="B139" t="s">
        <v>15</v>
      </c>
      <c r="C139" t="s">
        <v>206</v>
      </c>
      <c r="D139" s="1">
        <v>100</v>
      </c>
      <c r="E139" s="1">
        <v>100</v>
      </c>
      <c r="F139" s="1">
        <v>100</v>
      </c>
      <c r="G139" s="1">
        <v>100</v>
      </c>
    </row>
    <row r="140" spans="1:7" x14ac:dyDescent="0.25">
      <c r="A140" t="str">
        <f t="shared" si="2"/>
        <v>NY0203 Question 9D</v>
      </c>
      <c r="B140" t="s">
        <v>15</v>
      </c>
      <c r="C140" t="s">
        <v>207</v>
      </c>
      <c r="D140" s="1" t="s">
        <v>7</v>
      </c>
      <c r="E140" s="1" t="s">
        <v>7</v>
      </c>
      <c r="F140" s="1" t="s">
        <v>7</v>
      </c>
      <c r="G140" s="1" t="s">
        <v>7</v>
      </c>
    </row>
    <row r="141" spans="1:7" x14ac:dyDescent="0.25">
      <c r="A141" t="str">
        <f t="shared" si="2"/>
        <v>NY0203 Question 10A</v>
      </c>
      <c r="B141" t="s">
        <v>15</v>
      </c>
      <c r="C141" t="s">
        <v>201</v>
      </c>
      <c r="D141" s="1">
        <v>0</v>
      </c>
      <c r="E141" s="1">
        <v>0</v>
      </c>
      <c r="F141" s="1">
        <v>0</v>
      </c>
      <c r="G141" s="1">
        <v>0</v>
      </c>
    </row>
    <row r="142" spans="1:7" x14ac:dyDescent="0.25">
      <c r="A142" t="str">
        <f t="shared" si="2"/>
        <v>NY0203 Question 10B</v>
      </c>
      <c r="B142" t="s">
        <v>15</v>
      </c>
      <c r="C142" t="s">
        <v>202</v>
      </c>
      <c r="D142" s="1">
        <v>0</v>
      </c>
      <c r="E142" s="1">
        <v>0</v>
      </c>
      <c r="F142" s="1">
        <v>0</v>
      </c>
      <c r="G142" s="1">
        <v>0</v>
      </c>
    </row>
    <row r="143" spans="1:7" x14ac:dyDescent="0.25">
      <c r="A143" t="str">
        <f t="shared" si="2"/>
        <v>NY0203 Question 10C</v>
      </c>
      <c r="B143" t="s">
        <v>15</v>
      </c>
      <c r="C143" t="s">
        <v>203</v>
      </c>
      <c r="D143" s="1">
        <v>0</v>
      </c>
      <c r="E143" s="1">
        <v>0</v>
      </c>
      <c r="F143" s="1">
        <v>0</v>
      </c>
      <c r="G143" s="1">
        <v>0</v>
      </c>
    </row>
    <row r="144" spans="1:7" x14ac:dyDescent="0.25">
      <c r="A144" t="str">
        <f t="shared" si="2"/>
        <v>NY0203 Question 10D</v>
      </c>
      <c r="B144" t="s">
        <v>15</v>
      </c>
      <c r="C144" t="s">
        <v>204</v>
      </c>
      <c r="D144" s="1">
        <v>0</v>
      </c>
      <c r="E144" s="1">
        <v>0</v>
      </c>
      <c r="F144" s="1">
        <v>0</v>
      </c>
      <c r="G144" s="1">
        <v>0</v>
      </c>
    </row>
    <row r="145" spans="1:7" x14ac:dyDescent="0.25">
      <c r="A145" t="str">
        <f t="shared" si="2"/>
        <v>NY0203 Question 11</v>
      </c>
      <c r="B145" t="s">
        <v>15</v>
      </c>
      <c r="C145" t="s">
        <v>200</v>
      </c>
      <c r="D145" s="1">
        <v>12</v>
      </c>
      <c r="E145" s="1">
        <v>12</v>
      </c>
      <c r="F145" s="1">
        <v>12</v>
      </c>
      <c r="G145" s="1">
        <v>12</v>
      </c>
    </row>
    <row r="146" spans="1:7" x14ac:dyDescent="0.25">
      <c r="A146" t="str">
        <f t="shared" si="2"/>
        <v>NY0208 Question 1</v>
      </c>
      <c r="B146" t="s">
        <v>16</v>
      </c>
      <c r="C146" t="s">
        <v>192</v>
      </c>
      <c r="D146" s="1">
        <v>94</v>
      </c>
      <c r="E146" s="1">
        <v>94.46</v>
      </c>
      <c r="F146" s="1">
        <v>90.92</v>
      </c>
      <c r="G146" s="1">
        <v>85.69</v>
      </c>
    </row>
    <row r="147" spans="1:7" x14ac:dyDescent="0.25">
      <c r="A147" t="str">
        <f t="shared" si="2"/>
        <v>NY0208 Question 2</v>
      </c>
      <c r="B147" t="s">
        <v>16</v>
      </c>
      <c r="C147" t="s">
        <v>193</v>
      </c>
      <c r="D147" s="1">
        <v>100</v>
      </c>
      <c r="E147" s="1">
        <v>100</v>
      </c>
      <c r="F147" s="1">
        <v>100</v>
      </c>
      <c r="G147" s="1">
        <v>100</v>
      </c>
    </row>
    <row r="148" spans="1:7" x14ac:dyDescent="0.25">
      <c r="A148" t="str">
        <f t="shared" si="2"/>
        <v>NY0208 Question 3</v>
      </c>
      <c r="B148" t="s">
        <v>16</v>
      </c>
      <c r="C148" t="s">
        <v>194</v>
      </c>
      <c r="D148" s="1">
        <v>100</v>
      </c>
      <c r="E148" s="1">
        <v>100</v>
      </c>
      <c r="F148" s="1">
        <v>100</v>
      </c>
      <c r="G148" s="1">
        <v>100</v>
      </c>
    </row>
    <row r="149" spans="1:7" x14ac:dyDescent="0.25">
      <c r="A149" t="str">
        <f t="shared" si="2"/>
        <v>NY0208 Question 4</v>
      </c>
      <c r="B149" t="s">
        <v>16</v>
      </c>
      <c r="C149" t="s">
        <v>195</v>
      </c>
      <c r="D149" s="1">
        <v>78</v>
      </c>
      <c r="E149" s="1">
        <v>83.84</v>
      </c>
      <c r="F149" s="1">
        <v>86.78</v>
      </c>
      <c r="G149" s="1">
        <v>91.96</v>
      </c>
    </row>
    <row r="150" spans="1:7" x14ac:dyDescent="0.25">
      <c r="A150" t="str">
        <f t="shared" si="2"/>
        <v>NY0208 Question 5</v>
      </c>
      <c r="B150" t="s">
        <v>16</v>
      </c>
      <c r="C150" t="s">
        <v>196</v>
      </c>
      <c r="D150" s="1">
        <v>3</v>
      </c>
      <c r="E150" s="1">
        <v>61.34</v>
      </c>
      <c r="F150" s="1">
        <v>2.69</v>
      </c>
      <c r="G150" s="1">
        <v>4.6500000000000004</v>
      </c>
    </row>
    <row r="151" spans="1:7" x14ac:dyDescent="0.25">
      <c r="A151" t="str">
        <f t="shared" si="2"/>
        <v>NY0208 Question 6</v>
      </c>
      <c r="B151" t="s">
        <v>16</v>
      </c>
      <c r="C151" t="s">
        <v>197</v>
      </c>
      <c r="D151" s="1">
        <v>61</v>
      </c>
      <c r="E151" s="1">
        <v>61.34</v>
      </c>
      <c r="F151" s="1">
        <v>76.61</v>
      </c>
      <c r="G151" s="1">
        <v>75.959999999999994</v>
      </c>
    </row>
    <row r="152" spans="1:7" x14ac:dyDescent="0.25">
      <c r="A152" t="str">
        <f t="shared" si="2"/>
        <v>NY0208 Question 7</v>
      </c>
      <c r="B152" t="s">
        <v>16</v>
      </c>
      <c r="C152" t="s">
        <v>198</v>
      </c>
      <c r="D152" s="1">
        <v>99</v>
      </c>
      <c r="E152" s="1">
        <v>98.97</v>
      </c>
      <c r="F152" s="1">
        <v>99.46</v>
      </c>
      <c r="G152" s="1">
        <v>99.45</v>
      </c>
    </row>
    <row r="153" spans="1:7" x14ac:dyDescent="0.25">
      <c r="A153" t="str">
        <f t="shared" si="2"/>
        <v>NY0208 Question 8</v>
      </c>
      <c r="B153" t="s">
        <v>16</v>
      </c>
      <c r="C153" t="s">
        <v>199</v>
      </c>
      <c r="D153" s="1">
        <v>100</v>
      </c>
      <c r="E153" s="1">
        <v>99.03</v>
      </c>
      <c r="F153" s="1">
        <v>99.5</v>
      </c>
      <c r="G153" s="1">
        <v>99.49</v>
      </c>
    </row>
    <row r="154" spans="1:7" x14ac:dyDescent="0.25">
      <c r="A154" t="str">
        <f t="shared" si="2"/>
        <v>NY0208 Question 9AB</v>
      </c>
      <c r="B154" t="s">
        <v>16</v>
      </c>
      <c r="C154" t="s">
        <v>205</v>
      </c>
      <c r="D154" s="1">
        <v>72</v>
      </c>
      <c r="E154" s="1">
        <v>77.27</v>
      </c>
      <c r="F154" s="1">
        <v>82.61</v>
      </c>
      <c r="G154" s="1">
        <v>88.89</v>
      </c>
    </row>
    <row r="155" spans="1:7" x14ac:dyDescent="0.25">
      <c r="A155" t="str">
        <f t="shared" si="2"/>
        <v>NY0208 Question 9C</v>
      </c>
      <c r="B155" t="s">
        <v>16</v>
      </c>
      <c r="C155" t="s">
        <v>206</v>
      </c>
      <c r="D155" s="1">
        <v>98</v>
      </c>
      <c r="E155" s="1">
        <v>98.83</v>
      </c>
      <c r="F155" s="1">
        <v>99.03</v>
      </c>
      <c r="G155" s="1">
        <v>99.5</v>
      </c>
    </row>
    <row r="156" spans="1:7" x14ac:dyDescent="0.25">
      <c r="A156" t="str">
        <f t="shared" si="2"/>
        <v>NY0208 Question 9D</v>
      </c>
      <c r="B156" t="s">
        <v>16</v>
      </c>
      <c r="C156" t="s">
        <v>207</v>
      </c>
      <c r="D156" s="1" t="s">
        <v>7</v>
      </c>
      <c r="E156" s="1" t="s">
        <v>7</v>
      </c>
      <c r="F156" s="1" t="s">
        <v>7</v>
      </c>
      <c r="G156" s="1" t="s">
        <v>7</v>
      </c>
    </row>
    <row r="157" spans="1:7" x14ac:dyDescent="0.25">
      <c r="A157" t="str">
        <f t="shared" si="2"/>
        <v>NY0208 Question 10A</v>
      </c>
      <c r="B157" t="s">
        <v>16</v>
      </c>
      <c r="C157" t="s">
        <v>201</v>
      </c>
      <c r="D157" s="1">
        <v>0</v>
      </c>
      <c r="E157" s="1">
        <v>0.22</v>
      </c>
      <c r="F157" s="1">
        <v>0.23</v>
      </c>
      <c r="G157" s="1">
        <v>0.24</v>
      </c>
    </row>
    <row r="158" spans="1:7" x14ac:dyDescent="0.25">
      <c r="A158" t="str">
        <f t="shared" si="2"/>
        <v>NY0208 Question 10B</v>
      </c>
      <c r="B158" t="s">
        <v>16</v>
      </c>
      <c r="C158" t="s">
        <v>202</v>
      </c>
      <c r="D158" s="1">
        <v>0</v>
      </c>
      <c r="E158" s="1">
        <v>0</v>
      </c>
      <c r="F158" s="1">
        <v>0</v>
      </c>
      <c r="G158" s="1">
        <v>0</v>
      </c>
    </row>
    <row r="159" spans="1:7" x14ac:dyDescent="0.25">
      <c r="A159" t="str">
        <f t="shared" si="2"/>
        <v>NY0208 Question 10C</v>
      </c>
      <c r="B159" t="s">
        <v>16</v>
      </c>
      <c r="C159" t="s">
        <v>203</v>
      </c>
      <c r="D159" s="1">
        <v>0</v>
      </c>
      <c r="E159" s="1">
        <v>7.0000000000000007E-2</v>
      </c>
      <c r="F159" s="1">
        <v>0</v>
      </c>
      <c r="G159" s="1">
        <v>0</v>
      </c>
    </row>
    <row r="160" spans="1:7" x14ac:dyDescent="0.25">
      <c r="A160" t="str">
        <f t="shared" si="2"/>
        <v>NY0208 Question 10D</v>
      </c>
      <c r="B160" t="s">
        <v>16</v>
      </c>
      <c r="C160" t="s">
        <v>204</v>
      </c>
      <c r="D160" s="1">
        <v>0</v>
      </c>
      <c r="E160" s="1">
        <v>0</v>
      </c>
      <c r="F160" s="1">
        <v>0</v>
      </c>
      <c r="G160" s="1">
        <v>0</v>
      </c>
    </row>
    <row r="161" spans="1:7" x14ac:dyDescent="0.25">
      <c r="A161" t="str">
        <f t="shared" si="2"/>
        <v>NY0208 Question 11</v>
      </c>
      <c r="B161" t="s">
        <v>16</v>
      </c>
      <c r="C161" t="s">
        <v>200</v>
      </c>
      <c r="D161" s="1">
        <v>12</v>
      </c>
      <c r="E161" s="1">
        <v>12</v>
      </c>
      <c r="F161" s="1">
        <v>12</v>
      </c>
      <c r="G161" s="1">
        <v>12</v>
      </c>
    </row>
    <row r="162" spans="1:7" x14ac:dyDescent="0.25">
      <c r="A162" t="str">
        <f t="shared" si="2"/>
        <v>NY0224 Question 1</v>
      </c>
      <c r="B162" t="s">
        <v>17</v>
      </c>
      <c r="C162" t="s">
        <v>192</v>
      </c>
      <c r="D162" s="1">
        <v>98</v>
      </c>
      <c r="E162" s="1">
        <v>87.07</v>
      </c>
      <c r="F162" s="1">
        <v>102.63</v>
      </c>
      <c r="G162" s="1">
        <v>70.63</v>
      </c>
    </row>
    <row r="163" spans="1:7" x14ac:dyDescent="0.25">
      <c r="A163" t="str">
        <f t="shared" si="2"/>
        <v>NY0224 Question 2</v>
      </c>
      <c r="B163" t="s">
        <v>17</v>
      </c>
      <c r="C163" t="s">
        <v>193</v>
      </c>
      <c r="D163" s="1" t="s">
        <v>7</v>
      </c>
      <c r="E163" s="1" t="s">
        <v>7</v>
      </c>
      <c r="F163" s="1" t="s">
        <v>7</v>
      </c>
      <c r="G163" s="1" t="s">
        <v>7</v>
      </c>
    </row>
    <row r="164" spans="1:7" x14ac:dyDescent="0.25">
      <c r="A164" t="str">
        <f t="shared" si="2"/>
        <v>NY0224 Question 3</v>
      </c>
      <c r="B164" t="s">
        <v>17</v>
      </c>
      <c r="C164" t="s">
        <v>194</v>
      </c>
      <c r="D164" s="1">
        <v>100</v>
      </c>
      <c r="E164" s="1">
        <v>100</v>
      </c>
      <c r="F164" s="1">
        <v>100</v>
      </c>
      <c r="G164" s="1">
        <v>100</v>
      </c>
    </row>
    <row r="165" spans="1:7" x14ac:dyDescent="0.25">
      <c r="A165" t="str">
        <f t="shared" si="2"/>
        <v>NY0224 Question 4</v>
      </c>
      <c r="B165" t="s">
        <v>17</v>
      </c>
      <c r="C165" t="s">
        <v>195</v>
      </c>
      <c r="D165" s="1">
        <v>4</v>
      </c>
      <c r="E165" s="1">
        <v>6.3</v>
      </c>
      <c r="F165" s="1">
        <v>5.07</v>
      </c>
      <c r="G165" s="1">
        <v>11.88</v>
      </c>
    </row>
    <row r="166" spans="1:7" x14ac:dyDescent="0.25">
      <c r="A166" t="str">
        <f t="shared" si="2"/>
        <v>NY0224 Question 5</v>
      </c>
      <c r="B166" t="s">
        <v>17</v>
      </c>
      <c r="C166" t="s">
        <v>196</v>
      </c>
      <c r="D166" s="1">
        <v>17</v>
      </c>
      <c r="E166" s="1">
        <v>85.71</v>
      </c>
      <c r="F166" s="1">
        <v>11.11</v>
      </c>
      <c r="G166" s="1">
        <v>0</v>
      </c>
    </row>
    <row r="167" spans="1:7" x14ac:dyDescent="0.25">
      <c r="A167" t="str">
        <f t="shared" si="2"/>
        <v>NY0224 Question 6</v>
      </c>
      <c r="B167" t="s">
        <v>17</v>
      </c>
      <c r="C167" t="s">
        <v>197</v>
      </c>
      <c r="D167" s="1">
        <v>77</v>
      </c>
      <c r="E167" s="1">
        <v>85.71</v>
      </c>
      <c r="F167" s="1">
        <v>100</v>
      </c>
      <c r="G167" s="1">
        <v>100</v>
      </c>
    </row>
    <row r="168" spans="1:7" x14ac:dyDescent="0.25">
      <c r="A168" t="str">
        <f t="shared" si="2"/>
        <v>NY0224 Question 7</v>
      </c>
      <c r="B168" t="s">
        <v>17</v>
      </c>
      <c r="C168" t="s">
        <v>198</v>
      </c>
      <c r="D168" s="1">
        <v>97</v>
      </c>
      <c r="E168" s="1">
        <v>95.45</v>
      </c>
      <c r="F168" s="1">
        <v>94.74</v>
      </c>
      <c r="G168" s="1">
        <v>55.56</v>
      </c>
    </row>
    <row r="169" spans="1:7" x14ac:dyDescent="0.25">
      <c r="A169" t="str">
        <f t="shared" si="2"/>
        <v>NY0224 Question 8</v>
      </c>
      <c r="B169" t="s">
        <v>17</v>
      </c>
      <c r="C169" t="s">
        <v>199</v>
      </c>
      <c r="D169" s="1">
        <v>93</v>
      </c>
      <c r="E169" s="1">
        <v>95.45</v>
      </c>
      <c r="F169" s="1">
        <v>94.74</v>
      </c>
      <c r="G169" s="1">
        <v>55.56</v>
      </c>
    </row>
    <row r="170" spans="1:7" x14ac:dyDescent="0.25">
      <c r="A170" t="str">
        <f t="shared" si="2"/>
        <v>NY0224 Question 9AB</v>
      </c>
      <c r="B170" t="s">
        <v>17</v>
      </c>
      <c r="C170" t="s">
        <v>205</v>
      </c>
      <c r="D170" s="1" t="s">
        <v>7</v>
      </c>
      <c r="E170" s="1" t="s">
        <v>7</v>
      </c>
      <c r="F170" s="1">
        <v>61.11</v>
      </c>
      <c r="G170" s="1">
        <v>60</v>
      </c>
    </row>
    <row r="171" spans="1:7" x14ac:dyDescent="0.25">
      <c r="A171" t="str">
        <f t="shared" si="2"/>
        <v>NY0224 Question 9C</v>
      </c>
      <c r="B171" t="s">
        <v>17</v>
      </c>
      <c r="C171" t="s">
        <v>206</v>
      </c>
      <c r="D171" s="1">
        <v>93</v>
      </c>
      <c r="E171" s="1">
        <v>68.42</v>
      </c>
      <c r="F171" s="1" t="s">
        <v>7</v>
      </c>
      <c r="G171" s="1" t="s">
        <v>7</v>
      </c>
    </row>
    <row r="172" spans="1:7" x14ac:dyDescent="0.25">
      <c r="A172" t="str">
        <f t="shared" si="2"/>
        <v>NY0224 Question 9D</v>
      </c>
      <c r="B172" t="s">
        <v>17</v>
      </c>
      <c r="C172" t="s">
        <v>207</v>
      </c>
      <c r="D172" s="1" t="s">
        <v>7</v>
      </c>
      <c r="E172" s="1" t="s">
        <v>7</v>
      </c>
      <c r="F172" s="1" t="s">
        <v>7</v>
      </c>
      <c r="G172" s="1" t="s">
        <v>7</v>
      </c>
    </row>
    <row r="173" spans="1:7" x14ac:dyDescent="0.25">
      <c r="A173" t="str">
        <f t="shared" si="2"/>
        <v>NY0224 Question 10A</v>
      </c>
      <c r="B173" t="s">
        <v>17</v>
      </c>
      <c r="C173" t="s">
        <v>201</v>
      </c>
      <c r="D173" s="1">
        <v>0</v>
      </c>
      <c r="E173" s="1">
        <v>0</v>
      </c>
      <c r="F173" s="1">
        <v>0</v>
      </c>
      <c r="G173" s="1">
        <v>0</v>
      </c>
    </row>
    <row r="174" spans="1:7" x14ac:dyDescent="0.25">
      <c r="A174" t="str">
        <f t="shared" si="2"/>
        <v>NY0224 Question 10B</v>
      </c>
      <c r="B174" t="s">
        <v>17</v>
      </c>
      <c r="C174" t="s">
        <v>202</v>
      </c>
      <c r="D174" s="1">
        <v>0</v>
      </c>
      <c r="E174" s="1">
        <v>0.77</v>
      </c>
      <c r="F174" s="1">
        <v>0</v>
      </c>
      <c r="G174" s="1">
        <v>0</v>
      </c>
    </row>
    <row r="175" spans="1:7" x14ac:dyDescent="0.25">
      <c r="A175" t="str">
        <f t="shared" si="2"/>
        <v>NY0224 Question 10C</v>
      </c>
      <c r="B175" t="s">
        <v>17</v>
      </c>
      <c r="C175" t="s">
        <v>203</v>
      </c>
      <c r="D175" s="1">
        <v>0</v>
      </c>
      <c r="E175" s="1">
        <v>8.33</v>
      </c>
      <c r="F175" s="1">
        <v>25</v>
      </c>
      <c r="G175" s="1">
        <v>25</v>
      </c>
    </row>
    <row r="176" spans="1:7" x14ac:dyDescent="0.25">
      <c r="A176" t="str">
        <f t="shared" si="2"/>
        <v>NY0224 Question 10D</v>
      </c>
      <c r="B176" t="s">
        <v>17</v>
      </c>
      <c r="C176" t="s">
        <v>204</v>
      </c>
      <c r="D176" s="1">
        <v>0</v>
      </c>
      <c r="E176" s="1">
        <v>0</v>
      </c>
      <c r="F176" s="1">
        <v>0</v>
      </c>
      <c r="G176" s="1">
        <v>0</v>
      </c>
    </row>
    <row r="177" spans="1:7" x14ac:dyDescent="0.25">
      <c r="A177" t="str">
        <f t="shared" si="2"/>
        <v>NY0224 Question 11</v>
      </c>
      <c r="B177" t="s">
        <v>17</v>
      </c>
      <c r="C177" t="s">
        <v>200</v>
      </c>
      <c r="D177" s="1">
        <v>12</v>
      </c>
      <c r="E177" s="1">
        <v>12</v>
      </c>
      <c r="F177" s="1">
        <v>9</v>
      </c>
      <c r="G177" s="1">
        <v>11</v>
      </c>
    </row>
    <row r="178" spans="1:7" x14ac:dyDescent="0.25">
      <c r="A178" t="str">
        <f t="shared" si="2"/>
        <v>NY0209 Question 1</v>
      </c>
      <c r="B178" t="s">
        <v>18</v>
      </c>
      <c r="C178" t="s">
        <v>192</v>
      </c>
      <c r="D178" s="1">
        <v>86</v>
      </c>
      <c r="E178" s="1">
        <v>65.16</v>
      </c>
      <c r="F178" s="1">
        <v>52.93</v>
      </c>
      <c r="G178" s="1">
        <v>40.64</v>
      </c>
    </row>
    <row r="179" spans="1:7" x14ac:dyDescent="0.25">
      <c r="A179" t="str">
        <f t="shared" si="2"/>
        <v>NY0209 Question 2</v>
      </c>
      <c r="B179" t="s">
        <v>18</v>
      </c>
      <c r="C179" t="s">
        <v>193</v>
      </c>
      <c r="D179" s="1" t="s">
        <v>7</v>
      </c>
      <c r="E179" s="1" t="s">
        <v>7</v>
      </c>
      <c r="F179" s="1" t="s">
        <v>7</v>
      </c>
      <c r="G179" s="1" t="s">
        <v>7</v>
      </c>
    </row>
    <row r="180" spans="1:7" x14ac:dyDescent="0.25">
      <c r="A180" t="str">
        <f t="shared" si="2"/>
        <v>NY0209 Question 3</v>
      </c>
      <c r="B180" t="s">
        <v>18</v>
      </c>
      <c r="C180" t="s">
        <v>194</v>
      </c>
      <c r="D180" s="1">
        <v>93</v>
      </c>
      <c r="E180" s="1">
        <v>73.81</v>
      </c>
      <c r="F180" s="1">
        <v>38.6</v>
      </c>
      <c r="G180" s="1">
        <v>100</v>
      </c>
    </row>
    <row r="181" spans="1:7" x14ac:dyDescent="0.25">
      <c r="A181" t="str">
        <f t="shared" si="2"/>
        <v>NY0209 Question 4</v>
      </c>
      <c r="B181" t="s">
        <v>18</v>
      </c>
      <c r="C181" t="s">
        <v>195</v>
      </c>
      <c r="D181" s="1">
        <v>6</v>
      </c>
      <c r="E181" s="1">
        <v>8.31</v>
      </c>
      <c r="F181" s="1">
        <v>4.9400000000000004</v>
      </c>
      <c r="G181" s="1">
        <v>6.75</v>
      </c>
    </row>
    <row r="182" spans="1:7" x14ac:dyDescent="0.25">
      <c r="A182" t="str">
        <f t="shared" si="2"/>
        <v>NY0209 Question 5</v>
      </c>
      <c r="B182" t="s">
        <v>18</v>
      </c>
      <c r="C182" t="s">
        <v>196</v>
      </c>
      <c r="D182" s="1">
        <v>22</v>
      </c>
      <c r="E182" s="1">
        <v>78.67</v>
      </c>
      <c r="F182" s="1">
        <v>11.11</v>
      </c>
      <c r="G182" s="1">
        <v>15.52</v>
      </c>
    </row>
    <row r="183" spans="1:7" x14ac:dyDescent="0.25">
      <c r="A183" t="str">
        <f t="shared" si="2"/>
        <v>NY0209 Question 6</v>
      </c>
      <c r="B183" t="s">
        <v>18</v>
      </c>
      <c r="C183" t="s">
        <v>197</v>
      </c>
      <c r="D183" s="1">
        <v>76</v>
      </c>
      <c r="E183" s="1">
        <v>78.67</v>
      </c>
      <c r="F183" s="1">
        <v>73.33</v>
      </c>
      <c r="G183" s="1">
        <v>63.79</v>
      </c>
    </row>
    <row r="184" spans="1:7" x14ac:dyDescent="0.25">
      <c r="A184" t="str">
        <f t="shared" si="2"/>
        <v>NY0209 Question 7</v>
      </c>
      <c r="B184" t="s">
        <v>18</v>
      </c>
      <c r="C184" t="s">
        <v>198</v>
      </c>
      <c r="D184" s="1">
        <v>85</v>
      </c>
      <c r="E184" s="1">
        <v>73.33</v>
      </c>
      <c r="F184" s="1">
        <v>68.89</v>
      </c>
      <c r="G184" s="1">
        <v>66.67</v>
      </c>
    </row>
    <row r="185" spans="1:7" x14ac:dyDescent="0.25">
      <c r="A185" t="str">
        <f t="shared" si="2"/>
        <v>NY0209 Question 8</v>
      </c>
      <c r="B185" t="s">
        <v>18</v>
      </c>
      <c r="C185" t="s">
        <v>199</v>
      </c>
      <c r="D185" s="1">
        <v>99</v>
      </c>
      <c r="E185" s="1">
        <v>98.67</v>
      </c>
      <c r="F185" s="1">
        <v>95.56</v>
      </c>
      <c r="G185" s="1">
        <v>96.67</v>
      </c>
    </row>
    <row r="186" spans="1:7" x14ac:dyDescent="0.25">
      <c r="A186" t="str">
        <f t="shared" si="2"/>
        <v>NY0209 Question 9AB</v>
      </c>
      <c r="B186" t="s">
        <v>18</v>
      </c>
      <c r="C186" t="s">
        <v>205</v>
      </c>
      <c r="D186" s="1" t="s">
        <v>7</v>
      </c>
      <c r="E186" s="1" t="s">
        <v>7</v>
      </c>
      <c r="F186" s="1">
        <v>94.74</v>
      </c>
      <c r="G186" s="1">
        <v>84.62</v>
      </c>
    </row>
    <row r="187" spans="1:7" x14ac:dyDescent="0.25">
      <c r="A187" t="str">
        <f t="shared" si="2"/>
        <v>NY0209 Question 9C</v>
      </c>
      <c r="B187" t="s">
        <v>18</v>
      </c>
      <c r="C187" t="s">
        <v>206</v>
      </c>
      <c r="D187" s="1">
        <v>96</v>
      </c>
      <c r="E187" s="1">
        <v>89.71</v>
      </c>
      <c r="F187" s="1" t="s">
        <v>7</v>
      </c>
      <c r="G187" s="1" t="s">
        <v>7</v>
      </c>
    </row>
    <row r="188" spans="1:7" x14ac:dyDescent="0.25">
      <c r="A188" t="str">
        <f t="shared" si="2"/>
        <v>NY0209 Question 9D</v>
      </c>
      <c r="B188" t="s">
        <v>18</v>
      </c>
      <c r="C188" t="s">
        <v>207</v>
      </c>
      <c r="D188" s="1" t="s">
        <v>7</v>
      </c>
      <c r="E188" s="1" t="s">
        <v>7</v>
      </c>
      <c r="F188" s="1" t="s">
        <v>7</v>
      </c>
      <c r="G188" s="1" t="s">
        <v>7</v>
      </c>
    </row>
    <row r="189" spans="1:7" x14ac:dyDescent="0.25">
      <c r="A189" t="str">
        <f t="shared" si="2"/>
        <v>NY0209 Question 10A</v>
      </c>
      <c r="B189" t="s">
        <v>18</v>
      </c>
      <c r="C189" t="s">
        <v>201</v>
      </c>
      <c r="D189" s="1">
        <v>0</v>
      </c>
      <c r="E189" s="1">
        <v>1.19</v>
      </c>
      <c r="F189" s="1">
        <v>4.2300000000000004</v>
      </c>
      <c r="G189" s="1">
        <v>0</v>
      </c>
    </row>
    <row r="190" spans="1:7" x14ac:dyDescent="0.25">
      <c r="A190" t="str">
        <f t="shared" si="2"/>
        <v>NY0209 Question 10B</v>
      </c>
      <c r="B190" t="s">
        <v>18</v>
      </c>
      <c r="C190" t="s">
        <v>202</v>
      </c>
      <c r="D190" s="1">
        <v>0</v>
      </c>
      <c r="E190" s="1">
        <v>0.24</v>
      </c>
      <c r="F190" s="1">
        <v>0</v>
      </c>
      <c r="G190" s="1">
        <v>0</v>
      </c>
    </row>
    <row r="191" spans="1:7" x14ac:dyDescent="0.25">
      <c r="A191" t="str">
        <f t="shared" si="2"/>
        <v>NY0209 Question 10C</v>
      </c>
      <c r="B191" t="s">
        <v>18</v>
      </c>
      <c r="C191" t="s">
        <v>203</v>
      </c>
      <c r="D191" s="1">
        <v>3</v>
      </c>
      <c r="E191" s="1">
        <v>0</v>
      </c>
      <c r="F191" s="1">
        <v>0.63</v>
      </c>
      <c r="G191" s="1">
        <v>6.73</v>
      </c>
    </row>
    <row r="192" spans="1:7" x14ac:dyDescent="0.25">
      <c r="A192" t="str">
        <f t="shared" si="2"/>
        <v>NY0209 Question 10D</v>
      </c>
      <c r="B192" t="s">
        <v>18</v>
      </c>
      <c r="C192" t="s">
        <v>204</v>
      </c>
      <c r="D192" s="1">
        <v>1</v>
      </c>
      <c r="E192" s="1">
        <v>7.14</v>
      </c>
      <c r="F192" s="1">
        <v>4.2300000000000004</v>
      </c>
      <c r="G192" s="1">
        <v>2.56</v>
      </c>
    </row>
    <row r="193" spans="1:7" x14ac:dyDescent="0.25">
      <c r="A193" t="str">
        <f t="shared" si="2"/>
        <v>NY0209 Question 11</v>
      </c>
      <c r="B193" t="s">
        <v>18</v>
      </c>
      <c r="C193" t="s">
        <v>200</v>
      </c>
      <c r="D193" s="1">
        <v>12</v>
      </c>
      <c r="E193" s="1">
        <v>11</v>
      </c>
      <c r="F193" s="1">
        <v>12</v>
      </c>
      <c r="G193" s="1">
        <v>11</v>
      </c>
    </row>
    <row r="194" spans="1:7" x14ac:dyDescent="0.25">
      <c r="A194" t="str">
        <f t="shared" si="2"/>
        <v>NY0211 Question 1</v>
      </c>
      <c r="B194" t="s">
        <v>19</v>
      </c>
      <c r="C194" t="s">
        <v>192</v>
      </c>
      <c r="D194" s="1">
        <v>99</v>
      </c>
      <c r="E194" s="1">
        <v>97.85</v>
      </c>
      <c r="F194" s="1">
        <v>96.89</v>
      </c>
      <c r="G194" s="1">
        <v>94.93</v>
      </c>
    </row>
    <row r="195" spans="1:7" x14ac:dyDescent="0.25">
      <c r="A195" t="str">
        <f t="shared" ref="A195:A258" si="3">B195&amp;" "&amp;C195</f>
        <v>NY0211 Question 2</v>
      </c>
      <c r="B195" t="s">
        <v>19</v>
      </c>
      <c r="C195" t="s">
        <v>193</v>
      </c>
      <c r="D195" s="1">
        <v>100</v>
      </c>
      <c r="E195" s="1">
        <v>100</v>
      </c>
      <c r="F195" s="1">
        <v>100</v>
      </c>
      <c r="G195" s="1">
        <v>100</v>
      </c>
    </row>
    <row r="196" spans="1:7" x14ac:dyDescent="0.25">
      <c r="A196" t="str">
        <f t="shared" si="3"/>
        <v>NY0211 Question 3</v>
      </c>
      <c r="B196" t="s">
        <v>19</v>
      </c>
      <c r="C196" t="s">
        <v>194</v>
      </c>
      <c r="D196" s="1">
        <v>100</v>
      </c>
      <c r="E196" s="1">
        <v>100</v>
      </c>
      <c r="F196" s="1">
        <v>100</v>
      </c>
      <c r="G196" s="1">
        <v>100</v>
      </c>
    </row>
    <row r="197" spans="1:7" x14ac:dyDescent="0.25">
      <c r="A197" t="str">
        <f t="shared" si="3"/>
        <v>NY0211 Question 4</v>
      </c>
      <c r="B197" t="s">
        <v>19</v>
      </c>
      <c r="C197" t="s">
        <v>195</v>
      </c>
      <c r="D197" s="1">
        <v>100</v>
      </c>
      <c r="E197" s="1">
        <v>108.43</v>
      </c>
      <c r="F197" s="1">
        <v>116.11</v>
      </c>
      <c r="G197" s="1">
        <v>121.57</v>
      </c>
    </row>
    <row r="198" spans="1:7" x14ac:dyDescent="0.25">
      <c r="A198" t="str">
        <f t="shared" si="3"/>
        <v>NY0211 Question 5</v>
      </c>
      <c r="B198" t="s">
        <v>19</v>
      </c>
      <c r="C198" t="s">
        <v>196</v>
      </c>
      <c r="D198" s="1">
        <v>9</v>
      </c>
      <c r="E198" s="1">
        <v>89.29</v>
      </c>
      <c r="F198" s="1">
        <v>3.57</v>
      </c>
      <c r="G198" s="1">
        <v>3.66</v>
      </c>
    </row>
    <row r="199" spans="1:7" x14ac:dyDescent="0.25">
      <c r="A199" t="str">
        <f t="shared" si="3"/>
        <v>NY0211 Question 6</v>
      </c>
      <c r="B199" t="s">
        <v>19</v>
      </c>
      <c r="C199" t="s">
        <v>197</v>
      </c>
      <c r="D199" s="1">
        <v>91</v>
      </c>
      <c r="E199" s="1">
        <v>89.29</v>
      </c>
      <c r="F199" s="1">
        <v>91.67</v>
      </c>
      <c r="G199" s="1">
        <v>89.02</v>
      </c>
    </row>
    <row r="200" spans="1:7" x14ac:dyDescent="0.25">
      <c r="A200" t="str">
        <f t="shared" si="3"/>
        <v>NY0211 Question 7</v>
      </c>
      <c r="B200" t="s">
        <v>19</v>
      </c>
      <c r="C200" t="s">
        <v>198</v>
      </c>
      <c r="D200" s="1">
        <v>99</v>
      </c>
      <c r="E200" s="1">
        <v>98.81</v>
      </c>
      <c r="F200" s="1">
        <v>98.81</v>
      </c>
      <c r="G200" s="1">
        <v>98.78</v>
      </c>
    </row>
    <row r="201" spans="1:7" x14ac:dyDescent="0.25">
      <c r="A201" t="str">
        <f t="shared" si="3"/>
        <v>NY0211 Question 8</v>
      </c>
      <c r="B201" t="s">
        <v>19</v>
      </c>
      <c r="C201" t="s">
        <v>199</v>
      </c>
      <c r="D201" s="1">
        <v>100</v>
      </c>
      <c r="E201" s="1">
        <v>100</v>
      </c>
      <c r="F201" s="1">
        <v>100</v>
      </c>
      <c r="G201" s="1">
        <v>100</v>
      </c>
    </row>
    <row r="202" spans="1:7" x14ac:dyDescent="0.25">
      <c r="A202" t="str">
        <f t="shared" si="3"/>
        <v>NY0211 Question 9AB</v>
      </c>
      <c r="B202" t="s">
        <v>19</v>
      </c>
      <c r="C202" t="s">
        <v>205</v>
      </c>
      <c r="D202" s="1">
        <v>0</v>
      </c>
      <c r="E202" s="1">
        <v>100</v>
      </c>
      <c r="F202" s="1">
        <v>100</v>
      </c>
      <c r="G202" s="1">
        <v>100</v>
      </c>
    </row>
    <row r="203" spans="1:7" x14ac:dyDescent="0.25">
      <c r="A203" t="str">
        <f t="shared" si="3"/>
        <v>NY0211 Question 9C</v>
      </c>
      <c r="B203" t="s">
        <v>19</v>
      </c>
      <c r="C203" t="s">
        <v>206</v>
      </c>
      <c r="D203" s="1">
        <v>100</v>
      </c>
      <c r="E203" s="1">
        <v>100</v>
      </c>
      <c r="F203" s="1">
        <v>100</v>
      </c>
      <c r="G203" s="1">
        <v>100</v>
      </c>
    </row>
    <row r="204" spans="1:7" x14ac:dyDescent="0.25">
      <c r="A204" t="str">
        <f t="shared" si="3"/>
        <v>NY0211 Question 9D</v>
      </c>
      <c r="B204" t="s">
        <v>19</v>
      </c>
      <c r="C204" t="s">
        <v>207</v>
      </c>
      <c r="D204" s="1" t="s">
        <v>7</v>
      </c>
      <c r="E204" s="1" t="s">
        <v>7</v>
      </c>
      <c r="F204" s="1" t="s">
        <v>7</v>
      </c>
      <c r="G204" s="1" t="s">
        <v>7</v>
      </c>
    </row>
    <row r="205" spans="1:7" x14ac:dyDescent="0.25">
      <c r="A205" t="str">
        <f t="shared" si="3"/>
        <v>NY0211 Question 10A</v>
      </c>
      <c r="B205" t="s">
        <v>19</v>
      </c>
      <c r="C205" t="s">
        <v>201</v>
      </c>
      <c r="D205" s="1">
        <v>0</v>
      </c>
      <c r="E205" s="1">
        <v>0</v>
      </c>
      <c r="F205" s="1">
        <v>0</v>
      </c>
      <c r="G205" s="1">
        <v>0</v>
      </c>
    </row>
    <row r="206" spans="1:7" x14ac:dyDescent="0.25">
      <c r="A206" t="str">
        <f t="shared" si="3"/>
        <v>NY0211 Question 10B</v>
      </c>
      <c r="B206" t="s">
        <v>19</v>
      </c>
      <c r="C206" t="s">
        <v>202</v>
      </c>
      <c r="D206" s="1">
        <v>0</v>
      </c>
      <c r="E206" s="1">
        <v>0</v>
      </c>
      <c r="F206" s="1">
        <v>0</v>
      </c>
      <c r="G206" s="1">
        <v>0</v>
      </c>
    </row>
    <row r="207" spans="1:7" x14ac:dyDescent="0.25">
      <c r="A207" t="str">
        <f t="shared" si="3"/>
        <v>NY0211 Question 10C</v>
      </c>
      <c r="B207" t="s">
        <v>19</v>
      </c>
      <c r="C207" t="s">
        <v>203</v>
      </c>
      <c r="D207" s="1">
        <v>0</v>
      </c>
      <c r="E207" s="1">
        <v>0</v>
      </c>
      <c r="F207" s="1">
        <v>0</v>
      </c>
      <c r="G207" s="1">
        <v>0</v>
      </c>
    </row>
    <row r="208" spans="1:7" x14ac:dyDescent="0.25">
      <c r="A208" t="str">
        <f t="shared" si="3"/>
        <v>NY0211 Question 10D</v>
      </c>
      <c r="B208" t="s">
        <v>19</v>
      </c>
      <c r="C208" t="s">
        <v>204</v>
      </c>
      <c r="D208" s="1">
        <v>0</v>
      </c>
      <c r="E208" s="1">
        <v>0</v>
      </c>
      <c r="F208" s="1">
        <v>0</v>
      </c>
      <c r="G208" s="1">
        <v>0</v>
      </c>
    </row>
    <row r="209" spans="1:7" x14ac:dyDescent="0.25">
      <c r="A209" t="str">
        <f t="shared" si="3"/>
        <v>NY0211 Question 11</v>
      </c>
      <c r="B209" t="s">
        <v>19</v>
      </c>
      <c r="C209" t="s">
        <v>200</v>
      </c>
      <c r="D209" s="1">
        <v>12</v>
      </c>
      <c r="E209" s="1">
        <v>12</v>
      </c>
      <c r="F209" s="1">
        <v>12</v>
      </c>
      <c r="G209" s="1">
        <v>12</v>
      </c>
    </row>
    <row r="210" spans="1:7" x14ac:dyDescent="0.25">
      <c r="A210" t="str">
        <f t="shared" si="3"/>
        <v>NY0216 Question 1</v>
      </c>
      <c r="B210" t="s">
        <v>20</v>
      </c>
      <c r="C210" t="s">
        <v>192</v>
      </c>
      <c r="D210" s="1">
        <v>91</v>
      </c>
      <c r="E210" s="1">
        <v>94.22</v>
      </c>
      <c r="F210" s="1">
        <v>40.96</v>
      </c>
      <c r="G210" s="1">
        <v>89.12</v>
      </c>
    </row>
    <row r="211" spans="1:7" x14ac:dyDescent="0.25">
      <c r="A211" t="str">
        <f t="shared" si="3"/>
        <v>NY0216 Question 2</v>
      </c>
      <c r="B211" t="s">
        <v>20</v>
      </c>
      <c r="C211" t="s">
        <v>193</v>
      </c>
      <c r="D211" s="1">
        <v>100</v>
      </c>
      <c r="E211" s="1">
        <v>100</v>
      </c>
      <c r="F211" s="1">
        <v>100</v>
      </c>
      <c r="G211" s="1">
        <v>100</v>
      </c>
    </row>
    <row r="212" spans="1:7" x14ac:dyDescent="0.25">
      <c r="A212" t="str">
        <f t="shared" si="3"/>
        <v>NY0216 Question 3</v>
      </c>
      <c r="B212" t="s">
        <v>20</v>
      </c>
      <c r="C212" t="s">
        <v>194</v>
      </c>
      <c r="D212" s="1">
        <v>100</v>
      </c>
      <c r="E212" s="1">
        <v>100</v>
      </c>
      <c r="F212" s="1">
        <v>100</v>
      </c>
      <c r="G212" s="1">
        <v>100</v>
      </c>
    </row>
    <row r="213" spans="1:7" x14ac:dyDescent="0.25">
      <c r="A213" t="str">
        <f t="shared" si="3"/>
        <v>NY0216 Question 4</v>
      </c>
      <c r="B213" t="s">
        <v>20</v>
      </c>
      <c r="C213" t="s">
        <v>195</v>
      </c>
      <c r="D213" s="1">
        <v>99</v>
      </c>
      <c r="E213" s="1">
        <v>107.48</v>
      </c>
      <c r="F213" s="1">
        <v>116.22</v>
      </c>
      <c r="G213" s="1">
        <v>125.89</v>
      </c>
    </row>
    <row r="214" spans="1:7" x14ac:dyDescent="0.25">
      <c r="A214" t="str">
        <f t="shared" si="3"/>
        <v>NY0216 Question 5</v>
      </c>
      <c r="B214" t="s">
        <v>20</v>
      </c>
      <c r="C214" t="s">
        <v>196</v>
      </c>
      <c r="D214" s="1">
        <v>9</v>
      </c>
      <c r="E214" s="1">
        <v>79.59</v>
      </c>
      <c r="F214" s="1">
        <v>10.81</v>
      </c>
      <c r="G214" s="1">
        <v>15.63</v>
      </c>
    </row>
    <row r="215" spans="1:7" x14ac:dyDescent="0.25">
      <c r="A215" t="str">
        <f t="shared" si="3"/>
        <v>NY0216 Question 6</v>
      </c>
      <c r="B215" t="s">
        <v>20</v>
      </c>
      <c r="C215" t="s">
        <v>197</v>
      </c>
      <c r="D215" s="1">
        <v>78</v>
      </c>
      <c r="E215" s="1">
        <v>79.59</v>
      </c>
      <c r="F215" s="1">
        <v>89.19</v>
      </c>
      <c r="G215" s="1">
        <v>89.44</v>
      </c>
    </row>
    <row r="216" spans="1:7" x14ac:dyDescent="0.25">
      <c r="A216" t="str">
        <f t="shared" si="3"/>
        <v>NY0216 Question 7</v>
      </c>
      <c r="B216" t="s">
        <v>20</v>
      </c>
      <c r="C216" t="s">
        <v>198</v>
      </c>
      <c r="D216" s="1">
        <v>98</v>
      </c>
      <c r="E216" s="1">
        <v>96.62</v>
      </c>
      <c r="F216" s="1">
        <v>97.3</v>
      </c>
      <c r="G216" s="1">
        <v>99.3</v>
      </c>
    </row>
    <row r="217" spans="1:7" x14ac:dyDescent="0.25">
      <c r="A217" t="str">
        <f t="shared" si="3"/>
        <v>NY0216 Question 8</v>
      </c>
      <c r="B217" t="s">
        <v>20</v>
      </c>
      <c r="C217" t="s">
        <v>199</v>
      </c>
      <c r="D217" s="1">
        <v>99</v>
      </c>
      <c r="E217" s="1">
        <v>99.32</v>
      </c>
      <c r="F217" s="1">
        <v>100</v>
      </c>
      <c r="G217" s="1">
        <v>100</v>
      </c>
    </row>
    <row r="218" spans="1:7" x14ac:dyDescent="0.25">
      <c r="A218" t="str">
        <f t="shared" si="3"/>
        <v>NY0216 Question 9AB</v>
      </c>
      <c r="B218" t="s">
        <v>20</v>
      </c>
      <c r="C218" t="s">
        <v>205</v>
      </c>
      <c r="D218" s="1">
        <v>50</v>
      </c>
      <c r="E218" s="1">
        <v>100</v>
      </c>
      <c r="F218" s="1">
        <v>66.67</v>
      </c>
      <c r="G218" s="1">
        <v>80</v>
      </c>
    </row>
    <row r="219" spans="1:7" x14ac:dyDescent="0.25">
      <c r="A219" t="str">
        <f t="shared" si="3"/>
        <v>NY0216 Question 9C</v>
      </c>
      <c r="B219" t="s">
        <v>20</v>
      </c>
      <c r="C219" t="s">
        <v>206</v>
      </c>
      <c r="D219" s="1">
        <v>97</v>
      </c>
      <c r="E219" s="1">
        <v>100</v>
      </c>
      <c r="F219" s="1">
        <v>99.31</v>
      </c>
      <c r="G219" s="1">
        <v>99.29</v>
      </c>
    </row>
    <row r="220" spans="1:7" x14ac:dyDescent="0.25">
      <c r="A220" t="str">
        <f t="shared" si="3"/>
        <v>NY0216 Question 9D</v>
      </c>
      <c r="B220" t="s">
        <v>20</v>
      </c>
      <c r="C220" t="s">
        <v>207</v>
      </c>
      <c r="D220" s="1" t="s">
        <v>7</v>
      </c>
      <c r="E220" s="1" t="s">
        <v>7</v>
      </c>
      <c r="F220" s="1" t="s">
        <v>7</v>
      </c>
      <c r="G220" s="1" t="s">
        <v>7</v>
      </c>
    </row>
    <row r="221" spans="1:7" x14ac:dyDescent="0.25">
      <c r="A221" t="str">
        <f t="shared" si="3"/>
        <v>NY0216 Question 10A</v>
      </c>
      <c r="B221" t="s">
        <v>20</v>
      </c>
      <c r="C221" t="s">
        <v>201</v>
      </c>
      <c r="D221" s="1">
        <v>0</v>
      </c>
      <c r="E221" s="1">
        <v>0</v>
      </c>
      <c r="F221" s="1">
        <v>0</v>
      </c>
      <c r="G221" s="1">
        <v>0</v>
      </c>
    </row>
    <row r="222" spans="1:7" x14ac:dyDescent="0.25">
      <c r="A222" t="str">
        <f t="shared" si="3"/>
        <v>NY0216 Question 10B</v>
      </c>
      <c r="B222" t="s">
        <v>20</v>
      </c>
      <c r="C222" t="s">
        <v>202</v>
      </c>
      <c r="D222" s="1">
        <v>0</v>
      </c>
      <c r="E222" s="1">
        <v>0</v>
      </c>
      <c r="F222" s="1">
        <v>0</v>
      </c>
      <c r="G222" s="1">
        <v>0</v>
      </c>
    </row>
    <row r="223" spans="1:7" x14ac:dyDescent="0.25">
      <c r="A223" t="str">
        <f t="shared" si="3"/>
        <v>NY0216 Question 10C</v>
      </c>
      <c r="B223" t="s">
        <v>20</v>
      </c>
      <c r="C223" t="s">
        <v>203</v>
      </c>
      <c r="D223" s="1">
        <v>0</v>
      </c>
      <c r="E223" s="1">
        <v>0.17</v>
      </c>
      <c r="F223" s="1">
        <v>0</v>
      </c>
      <c r="G223" s="1">
        <v>0</v>
      </c>
    </row>
    <row r="224" spans="1:7" x14ac:dyDescent="0.25">
      <c r="A224" t="str">
        <f t="shared" si="3"/>
        <v>NY0216 Question 10D</v>
      </c>
      <c r="B224" t="s">
        <v>20</v>
      </c>
      <c r="C224" t="s">
        <v>204</v>
      </c>
      <c r="D224" s="1">
        <v>4</v>
      </c>
      <c r="E224" s="1">
        <v>14.47</v>
      </c>
      <c r="F224" s="1">
        <v>14.47</v>
      </c>
      <c r="G224" s="1">
        <v>1.38</v>
      </c>
    </row>
    <row r="225" spans="1:7" x14ac:dyDescent="0.25">
      <c r="A225" t="str">
        <f t="shared" si="3"/>
        <v>NY0216 Question 11</v>
      </c>
      <c r="B225" t="s">
        <v>20</v>
      </c>
      <c r="C225" t="s">
        <v>200</v>
      </c>
      <c r="D225" s="1">
        <v>12</v>
      </c>
      <c r="E225" s="1">
        <v>12</v>
      </c>
      <c r="F225" s="1">
        <v>12</v>
      </c>
      <c r="G225" s="1">
        <v>12</v>
      </c>
    </row>
    <row r="226" spans="1:7" x14ac:dyDescent="0.25">
      <c r="A226" t="str">
        <f t="shared" si="3"/>
        <v>NY0218 Question 1</v>
      </c>
      <c r="B226" t="s">
        <v>21</v>
      </c>
      <c r="C226" t="s">
        <v>192</v>
      </c>
      <c r="D226" s="1">
        <v>94</v>
      </c>
      <c r="E226" s="1">
        <v>91.87</v>
      </c>
      <c r="F226" s="1">
        <v>78.540000000000006</v>
      </c>
      <c r="G226" s="1">
        <v>95.95</v>
      </c>
    </row>
    <row r="227" spans="1:7" x14ac:dyDescent="0.25">
      <c r="A227" t="str">
        <f t="shared" si="3"/>
        <v>NY0218 Question 2</v>
      </c>
      <c r="B227" t="s">
        <v>21</v>
      </c>
      <c r="C227" t="s">
        <v>193</v>
      </c>
      <c r="D227" s="1">
        <v>100</v>
      </c>
      <c r="E227" s="1">
        <v>100</v>
      </c>
      <c r="F227" s="1">
        <v>100</v>
      </c>
      <c r="G227" s="1">
        <v>100</v>
      </c>
    </row>
    <row r="228" spans="1:7" x14ac:dyDescent="0.25">
      <c r="A228" t="str">
        <f t="shared" si="3"/>
        <v>NY0218 Question 3</v>
      </c>
      <c r="B228" t="s">
        <v>21</v>
      </c>
      <c r="C228" t="s">
        <v>194</v>
      </c>
      <c r="D228" s="1">
        <v>96</v>
      </c>
      <c r="E228" s="1">
        <v>100</v>
      </c>
      <c r="F228" s="1">
        <v>100</v>
      </c>
      <c r="G228" s="1">
        <v>100</v>
      </c>
    </row>
    <row r="229" spans="1:7" x14ac:dyDescent="0.25">
      <c r="A229" t="str">
        <f t="shared" si="3"/>
        <v>NY0218 Question 4</v>
      </c>
      <c r="B229" t="s">
        <v>21</v>
      </c>
      <c r="C229" t="s">
        <v>195</v>
      </c>
      <c r="D229" s="1">
        <v>91</v>
      </c>
      <c r="E229" s="1">
        <v>103.87</v>
      </c>
      <c r="F229" s="1">
        <v>104.89</v>
      </c>
      <c r="G229" s="1">
        <v>114.8</v>
      </c>
    </row>
    <row r="230" spans="1:7" x14ac:dyDescent="0.25">
      <c r="A230" t="str">
        <f t="shared" si="3"/>
        <v>NY0218 Question 5</v>
      </c>
      <c r="B230" t="s">
        <v>21</v>
      </c>
      <c r="C230" t="s">
        <v>196</v>
      </c>
      <c r="D230" s="1">
        <v>2</v>
      </c>
      <c r="E230" s="1">
        <v>62.3</v>
      </c>
      <c r="F230" s="1">
        <v>0</v>
      </c>
      <c r="G230" s="1">
        <v>5</v>
      </c>
    </row>
    <row r="231" spans="1:7" x14ac:dyDescent="0.25">
      <c r="A231" t="str">
        <f t="shared" si="3"/>
        <v>NY0218 Question 6</v>
      </c>
      <c r="B231" t="s">
        <v>21</v>
      </c>
      <c r="C231" t="s">
        <v>197</v>
      </c>
      <c r="D231" s="1">
        <v>51</v>
      </c>
      <c r="E231" s="1">
        <v>62.3</v>
      </c>
      <c r="F231" s="1">
        <v>86.44</v>
      </c>
      <c r="G231" s="1">
        <v>86.67</v>
      </c>
    </row>
    <row r="232" spans="1:7" x14ac:dyDescent="0.25">
      <c r="A232" t="str">
        <f t="shared" si="3"/>
        <v>NY0218 Question 7</v>
      </c>
      <c r="B232" t="s">
        <v>21</v>
      </c>
      <c r="C232" t="s">
        <v>198</v>
      </c>
      <c r="D232" s="1">
        <v>98</v>
      </c>
      <c r="E232" s="1">
        <v>100</v>
      </c>
      <c r="F232" s="1">
        <v>96.61</v>
      </c>
      <c r="G232" s="1">
        <v>96.77</v>
      </c>
    </row>
    <row r="233" spans="1:7" x14ac:dyDescent="0.25">
      <c r="A233" t="str">
        <f t="shared" si="3"/>
        <v>NY0218 Question 8</v>
      </c>
      <c r="B233" t="s">
        <v>21</v>
      </c>
      <c r="C233" t="s">
        <v>199</v>
      </c>
      <c r="D233" s="1">
        <v>100</v>
      </c>
      <c r="E233" s="1">
        <v>98.53</v>
      </c>
      <c r="F233" s="1">
        <v>100</v>
      </c>
      <c r="G233" s="1">
        <v>97.1</v>
      </c>
    </row>
    <row r="234" spans="1:7" x14ac:dyDescent="0.25">
      <c r="A234" t="str">
        <f t="shared" si="3"/>
        <v>NY0218 Question 9AB</v>
      </c>
      <c r="B234" t="s">
        <v>21</v>
      </c>
      <c r="C234" t="s">
        <v>205</v>
      </c>
      <c r="D234" s="1">
        <v>0</v>
      </c>
      <c r="E234" s="1">
        <v>0</v>
      </c>
      <c r="F234" s="1">
        <v>50</v>
      </c>
      <c r="G234" s="1">
        <v>0</v>
      </c>
    </row>
    <row r="235" spans="1:7" x14ac:dyDescent="0.25">
      <c r="A235" t="str">
        <f t="shared" si="3"/>
        <v>NY0218 Question 9C</v>
      </c>
      <c r="B235" t="s">
        <v>21</v>
      </c>
      <c r="C235" t="s">
        <v>206</v>
      </c>
      <c r="D235" s="1">
        <v>100</v>
      </c>
      <c r="E235" s="1">
        <v>100</v>
      </c>
      <c r="F235" s="1">
        <v>98.59</v>
      </c>
      <c r="G235" s="1">
        <v>98.55</v>
      </c>
    </row>
    <row r="236" spans="1:7" x14ac:dyDescent="0.25">
      <c r="A236" t="str">
        <f t="shared" si="3"/>
        <v>NY0218 Question 9D</v>
      </c>
      <c r="B236" t="s">
        <v>21</v>
      </c>
      <c r="C236" t="s">
        <v>207</v>
      </c>
      <c r="D236" s="1" t="s">
        <v>7</v>
      </c>
      <c r="E236" s="1" t="s">
        <v>7</v>
      </c>
      <c r="F236" s="1" t="s">
        <v>7</v>
      </c>
      <c r="G236" s="1" t="s">
        <v>7</v>
      </c>
    </row>
    <row r="237" spans="1:7" x14ac:dyDescent="0.25">
      <c r="A237" t="str">
        <f t="shared" si="3"/>
        <v>NY0218 Question 10A</v>
      </c>
      <c r="B237" t="s">
        <v>21</v>
      </c>
      <c r="C237" t="s">
        <v>201</v>
      </c>
      <c r="D237" s="1">
        <v>0</v>
      </c>
      <c r="E237" s="1">
        <v>0</v>
      </c>
      <c r="F237" s="1">
        <v>0</v>
      </c>
      <c r="G237" s="1">
        <v>0</v>
      </c>
    </row>
    <row r="238" spans="1:7" x14ac:dyDescent="0.25">
      <c r="A238" t="str">
        <f t="shared" si="3"/>
        <v>NY0218 Question 10B</v>
      </c>
      <c r="B238" t="s">
        <v>21</v>
      </c>
      <c r="C238" t="s">
        <v>202</v>
      </c>
      <c r="D238" s="1">
        <v>0</v>
      </c>
      <c r="E238" s="1">
        <v>0</v>
      </c>
      <c r="F238" s="1">
        <v>0</v>
      </c>
      <c r="G238" s="1">
        <v>0</v>
      </c>
    </row>
    <row r="239" spans="1:7" x14ac:dyDescent="0.25">
      <c r="A239" t="str">
        <f t="shared" si="3"/>
        <v>NY0218 Question 10C</v>
      </c>
      <c r="B239" t="s">
        <v>21</v>
      </c>
      <c r="C239" t="s">
        <v>203</v>
      </c>
      <c r="D239" s="1">
        <v>0</v>
      </c>
      <c r="E239" s="1">
        <v>0</v>
      </c>
      <c r="F239" s="1">
        <v>0</v>
      </c>
      <c r="G239" s="1">
        <v>0.85</v>
      </c>
    </row>
    <row r="240" spans="1:7" x14ac:dyDescent="0.25">
      <c r="A240" t="str">
        <f t="shared" si="3"/>
        <v>NY0218 Question 10D</v>
      </c>
      <c r="B240" t="s">
        <v>21</v>
      </c>
      <c r="C240" t="s">
        <v>204</v>
      </c>
      <c r="D240" s="1">
        <v>0</v>
      </c>
      <c r="E240" s="1">
        <v>0</v>
      </c>
      <c r="F240" s="1">
        <v>0</v>
      </c>
      <c r="G240" s="1">
        <v>0</v>
      </c>
    </row>
    <row r="241" spans="1:7" x14ac:dyDescent="0.25">
      <c r="A241" t="str">
        <f t="shared" si="3"/>
        <v>NY0218 Question 11</v>
      </c>
      <c r="B241" t="s">
        <v>21</v>
      </c>
      <c r="C241" t="s">
        <v>200</v>
      </c>
      <c r="D241" s="1">
        <v>12</v>
      </c>
      <c r="E241" s="1">
        <v>12</v>
      </c>
      <c r="F241" s="1">
        <v>12</v>
      </c>
      <c r="G241" s="1">
        <v>12</v>
      </c>
    </row>
    <row r="242" spans="1:7" x14ac:dyDescent="0.25">
      <c r="A242" t="str">
        <f t="shared" si="3"/>
        <v>NY0220 Question 1</v>
      </c>
      <c r="B242" t="s">
        <v>22</v>
      </c>
      <c r="C242" t="s">
        <v>192</v>
      </c>
      <c r="D242" s="1">
        <v>98</v>
      </c>
      <c r="E242" s="1">
        <v>98.94</v>
      </c>
      <c r="F242" s="1">
        <v>96.34</v>
      </c>
      <c r="G242" s="1">
        <v>98.86</v>
      </c>
    </row>
    <row r="243" spans="1:7" x14ac:dyDescent="0.25">
      <c r="A243" t="str">
        <f t="shared" si="3"/>
        <v>NY0220 Question 2</v>
      </c>
      <c r="B243" t="s">
        <v>22</v>
      </c>
      <c r="C243" t="s">
        <v>193</v>
      </c>
      <c r="D243" s="1">
        <v>100</v>
      </c>
      <c r="E243" s="1">
        <v>100</v>
      </c>
      <c r="F243" s="1">
        <v>100</v>
      </c>
      <c r="G243" s="1">
        <v>100</v>
      </c>
    </row>
    <row r="244" spans="1:7" x14ac:dyDescent="0.25">
      <c r="A244" t="str">
        <f t="shared" si="3"/>
        <v>NY0220 Question 3</v>
      </c>
      <c r="B244" t="s">
        <v>22</v>
      </c>
      <c r="C244" t="s">
        <v>194</v>
      </c>
      <c r="D244" s="1">
        <v>100</v>
      </c>
      <c r="E244" s="1">
        <v>100</v>
      </c>
      <c r="F244" s="1">
        <v>100</v>
      </c>
      <c r="G244" s="1">
        <v>100</v>
      </c>
    </row>
    <row r="245" spans="1:7" x14ac:dyDescent="0.25">
      <c r="A245" t="str">
        <f t="shared" si="3"/>
        <v>NY0220 Question 4</v>
      </c>
      <c r="B245" t="s">
        <v>22</v>
      </c>
      <c r="C245" t="s">
        <v>195</v>
      </c>
      <c r="D245" s="1">
        <v>84</v>
      </c>
      <c r="E245" s="1">
        <v>96.82</v>
      </c>
      <c r="F245" s="1">
        <v>98.83</v>
      </c>
      <c r="G245" s="1">
        <v>100.58</v>
      </c>
    </row>
    <row r="246" spans="1:7" x14ac:dyDescent="0.25">
      <c r="A246" t="str">
        <f t="shared" si="3"/>
        <v>NY0220 Question 5</v>
      </c>
      <c r="B246" t="s">
        <v>22</v>
      </c>
      <c r="C246" t="s">
        <v>196</v>
      </c>
      <c r="D246" s="1">
        <v>0</v>
      </c>
      <c r="E246" s="1">
        <v>76.19</v>
      </c>
      <c r="F246" s="1">
        <v>4.76</v>
      </c>
      <c r="G246" s="1">
        <v>0</v>
      </c>
    </row>
    <row r="247" spans="1:7" x14ac:dyDescent="0.25">
      <c r="A247" t="str">
        <f t="shared" si="3"/>
        <v>NY0220 Question 6</v>
      </c>
      <c r="B247" t="s">
        <v>22</v>
      </c>
      <c r="C247" t="s">
        <v>197</v>
      </c>
      <c r="D247" s="1">
        <v>77</v>
      </c>
      <c r="E247" s="1">
        <v>76.19</v>
      </c>
      <c r="F247" s="1">
        <v>90.48</v>
      </c>
      <c r="G247" s="1">
        <v>90.48</v>
      </c>
    </row>
    <row r="248" spans="1:7" x14ac:dyDescent="0.25">
      <c r="A248" t="str">
        <f t="shared" si="3"/>
        <v>NY0220 Question 7</v>
      </c>
      <c r="B248" t="s">
        <v>22</v>
      </c>
      <c r="C248" t="s">
        <v>198</v>
      </c>
      <c r="D248" s="1">
        <v>100</v>
      </c>
      <c r="E248" s="1">
        <v>95.45</v>
      </c>
      <c r="F248" s="1">
        <v>100</v>
      </c>
      <c r="G248" s="1">
        <v>85.71</v>
      </c>
    </row>
    <row r="249" spans="1:7" x14ac:dyDescent="0.25">
      <c r="A249" t="str">
        <f t="shared" si="3"/>
        <v>NY0220 Question 8</v>
      </c>
      <c r="B249" t="s">
        <v>22</v>
      </c>
      <c r="C249" t="s">
        <v>199</v>
      </c>
      <c r="D249" s="1">
        <v>100</v>
      </c>
      <c r="E249" s="1">
        <v>95.45</v>
      </c>
      <c r="F249" s="1">
        <v>100</v>
      </c>
      <c r="G249" s="1">
        <v>100</v>
      </c>
    </row>
    <row r="250" spans="1:7" x14ac:dyDescent="0.25">
      <c r="A250" t="str">
        <f t="shared" si="3"/>
        <v>NY0220 Question 9AB</v>
      </c>
      <c r="B250" t="s">
        <v>22</v>
      </c>
      <c r="C250" t="s">
        <v>205</v>
      </c>
      <c r="D250" s="1">
        <v>0</v>
      </c>
      <c r="E250" s="1">
        <v>0</v>
      </c>
      <c r="F250" s="1">
        <v>100</v>
      </c>
      <c r="G250" s="1">
        <v>0</v>
      </c>
    </row>
    <row r="251" spans="1:7" x14ac:dyDescent="0.25">
      <c r="A251" t="str">
        <f t="shared" si="3"/>
        <v>NY0220 Question 9C</v>
      </c>
      <c r="B251" t="s">
        <v>22</v>
      </c>
      <c r="C251" t="s">
        <v>206</v>
      </c>
      <c r="D251" s="1">
        <v>100</v>
      </c>
      <c r="E251" s="1">
        <v>100</v>
      </c>
      <c r="F251" s="1">
        <v>100</v>
      </c>
      <c r="G251" s="1">
        <v>100</v>
      </c>
    </row>
    <row r="252" spans="1:7" x14ac:dyDescent="0.25">
      <c r="A252" t="str">
        <f t="shared" si="3"/>
        <v>NY0220 Question 9D</v>
      </c>
      <c r="B252" t="s">
        <v>22</v>
      </c>
      <c r="C252" t="s">
        <v>207</v>
      </c>
      <c r="D252" s="1" t="s">
        <v>7</v>
      </c>
      <c r="E252" s="1" t="s">
        <v>7</v>
      </c>
      <c r="F252" s="1" t="s">
        <v>7</v>
      </c>
      <c r="G252" s="1" t="s">
        <v>7</v>
      </c>
    </row>
    <row r="253" spans="1:7" x14ac:dyDescent="0.25">
      <c r="A253" t="str">
        <f t="shared" si="3"/>
        <v>NY0220 Question 10A</v>
      </c>
      <c r="B253" t="s">
        <v>22</v>
      </c>
      <c r="C253" t="s">
        <v>201</v>
      </c>
      <c r="D253" s="1">
        <v>0</v>
      </c>
      <c r="E253" s="1">
        <v>0</v>
      </c>
      <c r="F253" s="1">
        <v>0</v>
      </c>
      <c r="G253" s="1">
        <v>0</v>
      </c>
    </row>
    <row r="254" spans="1:7" x14ac:dyDescent="0.25">
      <c r="A254" t="str">
        <f t="shared" si="3"/>
        <v>NY0220 Question 10B</v>
      </c>
      <c r="B254" t="s">
        <v>22</v>
      </c>
      <c r="C254" t="s">
        <v>202</v>
      </c>
      <c r="D254" s="1">
        <v>0</v>
      </c>
      <c r="E254" s="1">
        <v>0</v>
      </c>
      <c r="F254" s="1">
        <v>0</v>
      </c>
      <c r="G254" s="1">
        <v>0</v>
      </c>
    </row>
    <row r="255" spans="1:7" x14ac:dyDescent="0.25">
      <c r="A255" t="str">
        <f t="shared" si="3"/>
        <v>NY0220 Question 10C</v>
      </c>
      <c r="B255" t="s">
        <v>22</v>
      </c>
      <c r="C255" t="s">
        <v>203</v>
      </c>
      <c r="D255" s="1">
        <v>0</v>
      </c>
      <c r="E255" s="1">
        <v>1.19</v>
      </c>
      <c r="F255" s="1">
        <v>0</v>
      </c>
      <c r="G255" s="1">
        <v>0</v>
      </c>
    </row>
    <row r="256" spans="1:7" x14ac:dyDescent="0.25">
      <c r="A256" t="str">
        <f t="shared" si="3"/>
        <v>NY0220 Question 10D</v>
      </c>
      <c r="B256" t="s">
        <v>22</v>
      </c>
      <c r="C256" t="s">
        <v>204</v>
      </c>
      <c r="D256" s="1">
        <v>0</v>
      </c>
      <c r="E256" s="1">
        <v>0</v>
      </c>
      <c r="F256" s="1">
        <v>0</v>
      </c>
      <c r="G256" s="1">
        <v>0</v>
      </c>
    </row>
    <row r="257" spans="1:7" x14ac:dyDescent="0.25">
      <c r="A257" t="str">
        <f t="shared" si="3"/>
        <v>NY0220 Question 11</v>
      </c>
      <c r="B257" t="s">
        <v>22</v>
      </c>
      <c r="C257" t="s">
        <v>200</v>
      </c>
      <c r="D257" s="1">
        <v>0</v>
      </c>
      <c r="E257" s="1">
        <v>12</v>
      </c>
      <c r="F257" s="1">
        <v>12</v>
      </c>
      <c r="G257" s="1">
        <v>12</v>
      </c>
    </row>
    <row r="258" spans="1:7" x14ac:dyDescent="0.25">
      <c r="A258" t="str">
        <f t="shared" si="3"/>
        <v>NY0227 Question 1</v>
      </c>
      <c r="B258" t="s">
        <v>23</v>
      </c>
      <c r="C258" t="s">
        <v>192</v>
      </c>
      <c r="D258" s="1">
        <v>99</v>
      </c>
      <c r="E258" s="1">
        <v>98.03</v>
      </c>
      <c r="F258" s="1">
        <v>95.8</v>
      </c>
      <c r="G258" s="1">
        <v>95.83</v>
      </c>
    </row>
    <row r="259" spans="1:7" x14ac:dyDescent="0.25">
      <c r="A259" t="str">
        <f t="shared" ref="A259:A322" si="4">B259&amp;" "&amp;C259</f>
        <v>NY0227 Question 2</v>
      </c>
      <c r="B259" t="s">
        <v>23</v>
      </c>
      <c r="C259" t="s">
        <v>193</v>
      </c>
      <c r="D259" s="1">
        <v>100</v>
      </c>
      <c r="E259" s="1">
        <v>100</v>
      </c>
      <c r="F259" s="1">
        <v>100</v>
      </c>
      <c r="G259" s="1">
        <v>100</v>
      </c>
    </row>
    <row r="260" spans="1:7" x14ac:dyDescent="0.25">
      <c r="A260" t="str">
        <f t="shared" si="4"/>
        <v>NY0227 Question 3</v>
      </c>
      <c r="B260" t="s">
        <v>23</v>
      </c>
      <c r="C260" t="s">
        <v>194</v>
      </c>
      <c r="D260" s="1">
        <v>100</v>
      </c>
      <c r="E260" s="1">
        <v>100</v>
      </c>
      <c r="F260" s="1">
        <v>100</v>
      </c>
      <c r="G260" s="1">
        <v>100</v>
      </c>
    </row>
    <row r="261" spans="1:7" x14ac:dyDescent="0.25">
      <c r="A261" t="str">
        <f t="shared" si="4"/>
        <v>NY0227 Question 4</v>
      </c>
      <c r="B261" t="s">
        <v>23</v>
      </c>
      <c r="C261" t="s">
        <v>195</v>
      </c>
      <c r="D261" s="1">
        <v>104</v>
      </c>
      <c r="E261" s="1">
        <v>116.92</v>
      </c>
      <c r="F261" s="1">
        <v>121.16</v>
      </c>
      <c r="G261" s="1">
        <v>128.28</v>
      </c>
    </row>
    <row r="262" spans="1:7" x14ac:dyDescent="0.25">
      <c r="A262" t="str">
        <f t="shared" si="4"/>
        <v>NY0227 Question 5</v>
      </c>
      <c r="B262" t="s">
        <v>23</v>
      </c>
      <c r="C262" t="s">
        <v>196</v>
      </c>
      <c r="D262" s="1">
        <v>7</v>
      </c>
      <c r="E262" s="1">
        <v>91.3</v>
      </c>
      <c r="F262" s="1">
        <v>2.27</v>
      </c>
      <c r="G262" s="1">
        <v>4.55</v>
      </c>
    </row>
    <row r="263" spans="1:7" x14ac:dyDescent="0.25">
      <c r="A263" t="str">
        <f t="shared" si="4"/>
        <v>NY0227 Question 6</v>
      </c>
      <c r="B263" t="s">
        <v>23</v>
      </c>
      <c r="C263" t="s">
        <v>197</v>
      </c>
      <c r="D263" s="1">
        <v>87</v>
      </c>
      <c r="E263" s="1">
        <v>91.3</v>
      </c>
      <c r="F263" s="1">
        <v>95.45</v>
      </c>
      <c r="G263" s="1">
        <v>97.73</v>
      </c>
    </row>
    <row r="264" spans="1:7" x14ac:dyDescent="0.25">
      <c r="A264" t="str">
        <f t="shared" si="4"/>
        <v>NY0227 Question 7</v>
      </c>
      <c r="B264" t="s">
        <v>23</v>
      </c>
      <c r="C264" t="s">
        <v>198</v>
      </c>
      <c r="D264" s="1">
        <v>100</v>
      </c>
      <c r="E264" s="1">
        <v>100</v>
      </c>
      <c r="F264" s="1">
        <v>100</v>
      </c>
      <c r="G264" s="1">
        <v>100</v>
      </c>
    </row>
    <row r="265" spans="1:7" x14ac:dyDescent="0.25">
      <c r="A265" t="str">
        <f t="shared" si="4"/>
        <v>NY0227 Question 8</v>
      </c>
      <c r="B265" t="s">
        <v>23</v>
      </c>
      <c r="C265" t="s">
        <v>199</v>
      </c>
      <c r="D265" s="1">
        <v>100</v>
      </c>
      <c r="E265" s="1">
        <v>100</v>
      </c>
      <c r="F265" s="1">
        <v>100</v>
      </c>
      <c r="G265" s="1">
        <v>100</v>
      </c>
    </row>
    <row r="266" spans="1:7" x14ac:dyDescent="0.25">
      <c r="A266" t="str">
        <f t="shared" si="4"/>
        <v>NY0227 Question 9AB</v>
      </c>
      <c r="B266" t="s">
        <v>23</v>
      </c>
      <c r="C266" t="s">
        <v>205</v>
      </c>
      <c r="D266" s="1">
        <v>75</v>
      </c>
      <c r="E266" s="1">
        <v>0</v>
      </c>
      <c r="F266" s="1">
        <v>0</v>
      </c>
      <c r="G266" s="1">
        <v>100</v>
      </c>
    </row>
    <row r="267" spans="1:7" x14ac:dyDescent="0.25">
      <c r="A267" t="str">
        <f t="shared" si="4"/>
        <v>NY0227 Question 9C</v>
      </c>
      <c r="B267" t="s">
        <v>23</v>
      </c>
      <c r="C267" t="s">
        <v>206</v>
      </c>
      <c r="D267" s="1">
        <v>98</v>
      </c>
      <c r="E267" s="1">
        <v>100</v>
      </c>
      <c r="F267" s="1">
        <v>100</v>
      </c>
      <c r="G267" s="1">
        <v>100</v>
      </c>
    </row>
    <row r="268" spans="1:7" x14ac:dyDescent="0.25">
      <c r="A268" t="str">
        <f t="shared" si="4"/>
        <v>NY0227 Question 9D</v>
      </c>
      <c r="B268" t="s">
        <v>23</v>
      </c>
      <c r="C268" t="s">
        <v>207</v>
      </c>
      <c r="D268" s="1" t="s">
        <v>7</v>
      </c>
      <c r="E268" s="1" t="s">
        <v>7</v>
      </c>
      <c r="F268" s="1" t="s">
        <v>7</v>
      </c>
      <c r="G268" s="1" t="s">
        <v>7</v>
      </c>
    </row>
    <row r="269" spans="1:7" x14ac:dyDescent="0.25">
      <c r="A269" t="str">
        <f t="shared" si="4"/>
        <v>NY0227 Question 10A</v>
      </c>
      <c r="B269" t="s">
        <v>23</v>
      </c>
      <c r="C269" t="s">
        <v>201</v>
      </c>
      <c r="D269" s="1">
        <v>0</v>
      </c>
      <c r="E269" s="1">
        <v>0</v>
      </c>
      <c r="F269" s="1">
        <v>0</v>
      </c>
      <c r="G269" s="1">
        <v>0</v>
      </c>
    </row>
    <row r="270" spans="1:7" x14ac:dyDescent="0.25">
      <c r="A270" t="str">
        <f t="shared" si="4"/>
        <v>NY0227 Question 10B</v>
      </c>
      <c r="B270" t="s">
        <v>23</v>
      </c>
      <c r="C270" t="s">
        <v>202</v>
      </c>
      <c r="D270" s="1">
        <v>0</v>
      </c>
      <c r="E270" s="1">
        <v>0</v>
      </c>
      <c r="F270" s="1">
        <v>0</v>
      </c>
      <c r="G270" s="1">
        <v>0</v>
      </c>
    </row>
    <row r="271" spans="1:7" x14ac:dyDescent="0.25">
      <c r="A271" t="str">
        <f t="shared" si="4"/>
        <v>NY0227 Question 10C</v>
      </c>
      <c r="B271" t="s">
        <v>23</v>
      </c>
      <c r="C271" t="s">
        <v>203</v>
      </c>
      <c r="D271" s="1">
        <v>0</v>
      </c>
      <c r="E271" s="1">
        <v>0</v>
      </c>
      <c r="F271" s="1">
        <v>0</v>
      </c>
      <c r="G271" s="1">
        <v>0</v>
      </c>
    </row>
    <row r="272" spans="1:7" x14ac:dyDescent="0.25">
      <c r="A272" t="str">
        <f t="shared" si="4"/>
        <v>NY0227 Question 10D</v>
      </c>
      <c r="B272" t="s">
        <v>23</v>
      </c>
      <c r="C272" t="s">
        <v>204</v>
      </c>
      <c r="D272" s="1">
        <v>0</v>
      </c>
      <c r="E272" s="1">
        <v>0</v>
      </c>
      <c r="F272" s="1">
        <v>0</v>
      </c>
      <c r="G272" s="1">
        <v>0</v>
      </c>
    </row>
    <row r="273" spans="1:7" x14ac:dyDescent="0.25">
      <c r="A273" t="str">
        <f t="shared" si="4"/>
        <v>NY0227 Question 11</v>
      </c>
      <c r="B273" t="s">
        <v>23</v>
      </c>
      <c r="C273" t="s">
        <v>200</v>
      </c>
      <c r="D273" s="1">
        <v>12</v>
      </c>
      <c r="E273" s="1">
        <v>12</v>
      </c>
      <c r="F273" s="1">
        <v>12</v>
      </c>
      <c r="G273" s="1">
        <v>12</v>
      </c>
    </row>
    <row r="274" spans="1:7" x14ac:dyDescent="0.25">
      <c r="A274" t="str">
        <f t="shared" si="4"/>
        <v>NY0228 Question 1</v>
      </c>
      <c r="B274" t="s">
        <v>24</v>
      </c>
      <c r="C274" t="s">
        <v>192</v>
      </c>
      <c r="D274" s="1">
        <v>88</v>
      </c>
      <c r="E274" s="1">
        <v>154.16</v>
      </c>
      <c r="F274" s="1">
        <v>94.73</v>
      </c>
      <c r="G274" s="1">
        <v>83.33</v>
      </c>
    </row>
    <row r="275" spans="1:7" x14ac:dyDescent="0.25">
      <c r="A275" t="str">
        <f t="shared" si="4"/>
        <v>NY0228 Question 2</v>
      </c>
      <c r="B275" t="s">
        <v>24</v>
      </c>
      <c r="C275" t="s">
        <v>193</v>
      </c>
      <c r="D275" s="1">
        <v>100</v>
      </c>
      <c r="E275" s="1">
        <v>100</v>
      </c>
      <c r="F275" s="1">
        <v>100</v>
      </c>
      <c r="G275" s="1">
        <v>100</v>
      </c>
    </row>
    <row r="276" spans="1:7" x14ac:dyDescent="0.25">
      <c r="A276" t="str">
        <f t="shared" si="4"/>
        <v>NY0228 Question 3</v>
      </c>
      <c r="B276" t="s">
        <v>24</v>
      </c>
      <c r="C276" t="s">
        <v>194</v>
      </c>
      <c r="D276" s="1">
        <v>100</v>
      </c>
      <c r="E276" s="1">
        <v>100</v>
      </c>
      <c r="F276" s="1">
        <v>100</v>
      </c>
      <c r="G276" s="1">
        <v>100</v>
      </c>
    </row>
    <row r="277" spans="1:7" x14ac:dyDescent="0.25">
      <c r="A277" t="str">
        <f t="shared" si="4"/>
        <v>NY0228 Question 4</v>
      </c>
      <c r="B277" t="s">
        <v>24</v>
      </c>
      <c r="C277" t="s">
        <v>195</v>
      </c>
      <c r="D277" s="1">
        <v>56</v>
      </c>
      <c r="E277" s="1">
        <v>63.86</v>
      </c>
      <c r="F277" s="1">
        <v>64.06</v>
      </c>
      <c r="G277" s="1">
        <v>74.989999999999995</v>
      </c>
    </row>
    <row r="278" spans="1:7" x14ac:dyDescent="0.25">
      <c r="A278" t="str">
        <f t="shared" si="4"/>
        <v>NY0228 Question 5</v>
      </c>
      <c r="B278" t="s">
        <v>24</v>
      </c>
      <c r="C278" t="s">
        <v>196</v>
      </c>
      <c r="D278" s="1">
        <v>17</v>
      </c>
      <c r="E278" s="1">
        <v>80</v>
      </c>
      <c r="F278" s="1">
        <v>20</v>
      </c>
      <c r="G278" s="1">
        <v>0</v>
      </c>
    </row>
    <row r="279" spans="1:7" x14ac:dyDescent="0.25">
      <c r="A279" t="str">
        <f t="shared" si="4"/>
        <v>NY0228 Question 6</v>
      </c>
      <c r="B279" t="s">
        <v>24</v>
      </c>
      <c r="C279" t="s">
        <v>197</v>
      </c>
      <c r="D279" s="1">
        <v>33</v>
      </c>
      <c r="E279" s="1">
        <v>80</v>
      </c>
      <c r="F279" s="1">
        <v>100</v>
      </c>
      <c r="G279" s="1">
        <v>100</v>
      </c>
    </row>
    <row r="280" spans="1:7" x14ac:dyDescent="0.25">
      <c r="A280" t="str">
        <f t="shared" si="4"/>
        <v>NY0228 Question 7</v>
      </c>
      <c r="B280" t="s">
        <v>24</v>
      </c>
      <c r="C280" t="s">
        <v>198</v>
      </c>
      <c r="D280" s="1">
        <v>100</v>
      </c>
      <c r="E280" s="1">
        <v>80</v>
      </c>
      <c r="F280" s="1">
        <v>83.33</v>
      </c>
      <c r="G280" s="1">
        <v>100</v>
      </c>
    </row>
    <row r="281" spans="1:7" x14ac:dyDescent="0.25">
      <c r="A281" t="str">
        <f t="shared" si="4"/>
        <v>NY0228 Question 8</v>
      </c>
      <c r="B281" t="s">
        <v>24</v>
      </c>
      <c r="C281" t="s">
        <v>199</v>
      </c>
      <c r="D281" s="1">
        <v>100</v>
      </c>
      <c r="E281" s="1">
        <v>100</v>
      </c>
      <c r="F281" s="1">
        <v>100</v>
      </c>
      <c r="G281" s="1">
        <v>100</v>
      </c>
    </row>
    <row r="282" spans="1:7" x14ac:dyDescent="0.25">
      <c r="A282" t="str">
        <f t="shared" si="4"/>
        <v>NY0228 Question 9AB</v>
      </c>
      <c r="B282" t="s">
        <v>24</v>
      </c>
      <c r="C282" t="s">
        <v>205</v>
      </c>
      <c r="D282" s="1">
        <v>100</v>
      </c>
      <c r="E282" s="1">
        <v>0</v>
      </c>
      <c r="F282" s="1">
        <v>100</v>
      </c>
      <c r="G282" s="1">
        <v>0</v>
      </c>
    </row>
    <row r="283" spans="1:7" x14ac:dyDescent="0.25">
      <c r="A283" t="str">
        <f t="shared" si="4"/>
        <v>NY0228 Question 9C</v>
      </c>
      <c r="B283" t="s">
        <v>24</v>
      </c>
      <c r="C283" t="s">
        <v>206</v>
      </c>
      <c r="D283" s="1">
        <v>100</v>
      </c>
      <c r="E283" s="1">
        <v>100</v>
      </c>
      <c r="F283" s="1">
        <v>100</v>
      </c>
      <c r="G283" s="1">
        <v>100</v>
      </c>
    </row>
    <row r="284" spans="1:7" x14ac:dyDescent="0.25">
      <c r="A284" t="str">
        <f t="shared" si="4"/>
        <v>NY0228 Question 9D</v>
      </c>
      <c r="B284" t="s">
        <v>24</v>
      </c>
      <c r="C284" t="s">
        <v>207</v>
      </c>
      <c r="D284" s="1" t="s">
        <v>7</v>
      </c>
      <c r="E284" s="1" t="s">
        <v>7</v>
      </c>
      <c r="F284" s="1" t="s">
        <v>7</v>
      </c>
      <c r="G284" s="1" t="s">
        <v>7</v>
      </c>
    </row>
    <row r="285" spans="1:7" x14ac:dyDescent="0.25">
      <c r="A285" t="str">
        <f t="shared" si="4"/>
        <v>NY0228 Question 10A</v>
      </c>
      <c r="B285" t="s">
        <v>24</v>
      </c>
      <c r="C285" t="s">
        <v>201</v>
      </c>
      <c r="D285" s="1">
        <v>0</v>
      </c>
      <c r="E285" s="1">
        <v>0</v>
      </c>
      <c r="F285" s="1">
        <v>0</v>
      </c>
      <c r="G285" s="1">
        <v>0</v>
      </c>
    </row>
    <row r="286" spans="1:7" x14ac:dyDescent="0.25">
      <c r="A286" t="str">
        <f t="shared" si="4"/>
        <v>NY0228 Question 10B</v>
      </c>
      <c r="B286" t="s">
        <v>24</v>
      </c>
      <c r="C286" t="s">
        <v>202</v>
      </c>
      <c r="D286" s="1">
        <v>0</v>
      </c>
      <c r="E286" s="1">
        <v>0</v>
      </c>
      <c r="F286" s="1">
        <v>0</v>
      </c>
      <c r="G286" s="1">
        <v>0</v>
      </c>
    </row>
    <row r="287" spans="1:7" x14ac:dyDescent="0.25">
      <c r="A287" t="str">
        <f t="shared" si="4"/>
        <v>NY0228 Question 10C</v>
      </c>
      <c r="B287" t="s">
        <v>24</v>
      </c>
      <c r="C287" t="s">
        <v>203</v>
      </c>
      <c r="D287" s="1">
        <v>0</v>
      </c>
      <c r="E287" s="1">
        <v>0</v>
      </c>
      <c r="F287" s="1">
        <v>0</v>
      </c>
      <c r="G287" s="1">
        <v>0</v>
      </c>
    </row>
    <row r="288" spans="1:7" x14ac:dyDescent="0.25">
      <c r="A288" t="str">
        <f t="shared" si="4"/>
        <v>NY0228 Question 10D</v>
      </c>
      <c r="B288" t="s">
        <v>24</v>
      </c>
      <c r="C288" t="s">
        <v>204</v>
      </c>
      <c r="D288" s="1">
        <v>0</v>
      </c>
      <c r="E288" s="1">
        <v>16.670000000000002</v>
      </c>
      <c r="F288" s="1">
        <v>0</v>
      </c>
      <c r="G288" s="1">
        <v>0</v>
      </c>
    </row>
    <row r="289" spans="1:7" x14ac:dyDescent="0.25">
      <c r="A289" t="str">
        <f t="shared" si="4"/>
        <v>NY0228 Question 11</v>
      </c>
      <c r="B289" t="s">
        <v>24</v>
      </c>
      <c r="C289" t="s">
        <v>200</v>
      </c>
      <c r="D289" s="1">
        <v>12</v>
      </c>
      <c r="E289" s="1">
        <v>12</v>
      </c>
      <c r="F289" s="1">
        <v>12</v>
      </c>
      <c r="G289" s="1">
        <v>11</v>
      </c>
    </row>
    <row r="290" spans="1:7" x14ac:dyDescent="0.25">
      <c r="A290" t="str">
        <f t="shared" si="4"/>
        <v>NY0230 Question 1</v>
      </c>
      <c r="B290" t="s">
        <v>25</v>
      </c>
      <c r="C290" t="s">
        <v>192</v>
      </c>
      <c r="D290" s="1">
        <v>99</v>
      </c>
      <c r="E290" s="1">
        <v>86.99</v>
      </c>
      <c r="F290" s="1">
        <v>92.84</v>
      </c>
      <c r="G290" s="1">
        <v>111.76</v>
      </c>
    </row>
    <row r="291" spans="1:7" x14ac:dyDescent="0.25">
      <c r="A291" t="str">
        <f t="shared" si="4"/>
        <v>NY0230 Question 2</v>
      </c>
      <c r="B291" t="s">
        <v>25</v>
      </c>
      <c r="C291" t="s">
        <v>193</v>
      </c>
      <c r="D291" s="1">
        <v>100</v>
      </c>
      <c r="E291" s="1">
        <v>100</v>
      </c>
      <c r="F291" s="1">
        <v>100</v>
      </c>
      <c r="G291" s="1">
        <v>100</v>
      </c>
    </row>
    <row r="292" spans="1:7" x14ac:dyDescent="0.25">
      <c r="A292" t="str">
        <f t="shared" si="4"/>
        <v>NY0230 Question 3</v>
      </c>
      <c r="B292" t="s">
        <v>25</v>
      </c>
      <c r="C292" t="s">
        <v>194</v>
      </c>
      <c r="D292" s="1">
        <v>100</v>
      </c>
      <c r="E292" s="1">
        <v>100</v>
      </c>
      <c r="F292" s="1">
        <v>100</v>
      </c>
      <c r="G292" s="1">
        <v>100</v>
      </c>
    </row>
    <row r="293" spans="1:7" x14ac:dyDescent="0.25">
      <c r="A293" t="str">
        <f t="shared" si="4"/>
        <v>NY0230 Question 4</v>
      </c>
      <c r="B293" t="s">
        <v>25</v>
      </c>
      <c r="C293" t="s">
        <v>195</v>
      </c>
      <c r="D293" s="1">
        <v>73</v>
      </c>
      <c r="E293" s="1">
        <v>73.05</v>
      </c>
      <c r="F293" s="1">
        <v>79.17</v>
      </c>
      <c r="G293" s="1">
        <v>88.04</v>
      </c>
    </row>
    <row r="294" spans="1:7" x14ac:dyDescent="0.25">
      <c r="A294" t="str">
        <f t="shared" si="4"/>
        <v>NY0230 Question 5</v>
      </c>
      <c r="B294" t="s">
        <v>25</v>
      </c>
      <c r="C294" t="s">
        <v>196</v>
      </c>
      <c r="D294" s="1">
        <v>15</v>
      </c>
      <c r="E294" s="1">
        <v>54.84</v>
      </c>
      <c r="F294" s="1">
        <v>14.29</v>
      </c>
      <c r="G294" s="1">
        <v>20.69</v>
      </c>
    </row>
    <row r="295" spans="1:7" x14ac:dyDescent="0.25">
      <c r="A295" t="str">
        <f t="shared" si="4"/>
        <v>NY0230 Question 6</v>
      </c>
      <c r="B295" t="s">
        <v>25</v>
      </c>
      <c r="C295" t="s">
        <v>197</v>
      </c>
      <c r="D295" s="1">
        <v>47</v>
      </c>
      <c r="E295" s="1">
        <v>54.84</v>
      </c>
      <c r="F295" s="1">
        <v>45.71</v>
      </c>
      <c r="G295" s="1">
        <v>48.28</v>
      </c>
    </row>
    <row r="296" spans="1:7" x14ac:dyDescent="0.25">
      <c r="A296" t="str">
        <f t="shared" si="4"/>
        <v>NY0230 Question 7</v>
      </c>
      <c r="B296" t="s">
        <v>25</v>
      </c>
      <c r="C296" t="s">
        <v>198</v>
      </c>
      <c r="D296" s="1">
        <v>97</v>
      </c>
      <c r="E296" s="1">
        <v>96.68</v>
      </c>
      <c r="F296" s="1">
        <v>97.22</v>
      </c>
      <c r="G296" s="1">
        <v>90.91</v>
      </c>
    </row>
    <row r="297" spans="1:7" x14ac:dyDescent="0.25">
      <c r="A297" t="str">
        <f t="shared" si="4"/>
        <v>NY0230 Question 8</v>
      </c>
      <c r="B297" t="s">
        <v>25</v>
      </c>
      <c r="C297" t="s">
        <v>199</v>
      </c>
      <c r="D297" s="1">
        <v>100</v>
      </c>
      <c r="E297" s="1">
        <v>100</v>
      </c>
      <c r="F297" s="1">
        <v>100</v>
      </c>
      <c r="G297" s="1">
        <v>86</v>
      </c>
    </row>
    <row r="298" spans="1:7" x14ac:dyDescent="0.25">
      <c r="A298" t="str">
        <f t="shared" si="4"/>
        <v>NY0230 Question 9AB</v>
      </c>
      <c r="B298" t="s">
        <v>25</v>
      </c>
      <c r="C298" t="s">
        <v>205</v>
      </c>
      <c r="D298" s="1">
        <v>100</v>
      </c>
      <c r="E298" s="1">
        <v>0</v>
      </c>
      <c r="F298" s="1">
        <v>88.89</v>
      </c>
      <c r="G298" s="1">
        <v>0</v>
      </c>
    </row>
    <row r="299" spans="1:7" x14ac:dyDescent="0.25">
      <c r="A299" t="str">
        <f t="shared" si="4"/>
        <v>NY0230 Question 9C</v>
      </c>
      <c r="B299" t="s">
        <v>25</v>
      </c>
      <c r="C299" t="s">
        <v>206</v>
      </c>
      <c r="D299" s="1">
        <v>100</v>
      </c>
      <c r="E299" s="1">
        <v>100</v>
      </c>
      <c r="F299" s="1">
        <v>98.31</v>
      </c>
      <c r="G299" s="1">
        <v>100</v>
      </c>
    </row>
    <row r="300" spans="1:7" x14ac:dyDescent="0.25">
      <c r="A300" t="str">
        <f t="shared" si="4"/>
        <v>NY0230 Question 9D</v>
      </c>
      <c r="B300" t="s">
        <v>25</v>
      </c>
      <c r="C300" t="s">
        <v>207</v>
      </c>
      <c r="D300" s="1" t="s">
        <v>7</v>
      </c>
      <c r="E300" s="1" t="s">
        <v>7</v>
      </c>
      <c r="F300" s="1" t="s">
        <v>7</v>
      </c>
      <c r="G300" s="1" t="s">
        <v>7</v>
      </c>
    </row>
    <row r="301" spans="1:7" x14ac:dyDescent="0.25">
      <c r="A301" t="str">
        <f t="shared" si="4"/>
        <v>NY0230 Question 10A</v>
      </c>
      <c r="B301" t="s">
        <v>25</v>
      </c>
      <c r="C301" t="s">
        <v>201</v>
      </c>
      <c r="D301" s="1">
        <v>0</v>
      </c>
      <c r="E301" s="1">
        <v>0</v>
      </c>
      <c r="F301" s="1">
        <v>0</v>
      </c>
      <c r="G301" s="1">
        <v>0</v>
      </c>
    </row>
    <row r="302" spans="1:7" x14ac:dyDescent="0.25">
      <c r="A302" t="str">
        <f t="shared" si="4"/>
        <v>NY0230 Question 10B</v>
      </c>
      <c r="B302" t="s">
        <v>25</v>
      </c>
      <c r="C302" t="s">
        <v>202</v>
      </c>
      <c r="D302" s="1">
        <v>0</v>
      </c>
      <c r="E302" s="1">
        <v>0</v>
      </c>
      <c r="F302" s="1">
        <v>0</v>
      </c>
      <c r="G302" s="1">
        <v>1.2</v>
      </c>
    </row>
    <row r="303" spans="1:7" x14ac:dyDescent="0.25">
      <c r="A303" t="str">
        <f t="shared" si="4"/>
        <v>NY0230 Question 10C</v>
      </c>
      <c r="B303" t="s">
        <v>25</v>
      </c>
      <c r="C303" t="s">
        <v>203</v>
      </c>
      <c r="D303" s="1">
        <v>0</v>
      </c>
      <c r="E303" s="1">
        <v>0.78</v>
      </c>
      <c r="F303" s="1">
        <v>0.83</v>
      </c>
      <c r="G303" s="1">
        <v>3.68</v>
      </c>
    </row>
    <row r="304" spans="1:7" x14ac:dyDescent="0.25">
      <c r="A304" t="str">
        <f t="shared" si="4"/>
        <v>NY0230 Question 10D</v>
      </c>
      <c r="B304" t="s">
        <v>25</v>
      </c>
      <c r="C304" t="s">
        <v>204</v>
      </c>
      <c r="D304" s="1">
        <v>0</v>
      </c>
      <c r="E304" s="1">
        <v>0</v>
      </c>
      <c r="F304" s="1">
        <v>0</v>
      </c>
      <c r="G304" s="1">
        <v>0</v>
      </c>
    </row>
    <row r="305" spans="1:7" x14ac:dyDescent="0.25">
      <c r="A305" t="str">
        <f t="shared" si="4"/>
        <v>NY0230 Question 11</v>
      </c>
      <c r="B305" t="s">
        <v>25</v>
      </c>
      <c r="C305" t="s">
        <v>200</v>
      </c>
      <c r="D305" s="1">
        <v>12</v>
      </c>
      <c r="E305" s="1">
        <v>12</v>
      </c>
      <c r="F305" s="1">
        <v>12</v>
      </c>
      <c r="G305" s="1">
        <v>12</v>
      </c>
    </row>
    <row r="306" spans="1:7" x14ac:dyDescent="0.25">
      <c r="A306" t="str">
        <f t="shared" si="4"/>
        <v>NY0232 Question 1</v>
      </c>
      <c r="B306" t="s">
        <v>26</v>
      </c>
      <c r="C306" t="s">
        <v>192</v>
      </c>
      <c r="D306" s="1">
        <v>100</v>
      </c>
      <c r="E306" s="1">
        <v>90.76</v>
      </c>
      <c r="F306" s="1">
        <v>89.76</v>
      </c>
      <c r="G306" s="1">
        <v>99.12</v>
      </c>
    </row>
    <row r="307" spans="1:7" x14ac:dyDescent="0.25">
      <c r="A307" t="str">
        <f t="shared" si="4"/>
        <v>NY0232 Question 2</v>
      </c>
      <c r="B307" t="s">
        <v>26</v>
      </c>
      <c r="C307" t="s">
        <v>193</v>
      </c>
      <c r="D307" s="1">
        <v>100</v>
      </c>
      <c r="E307" s="1">
        <v>100</v>
      </c>
      <c r="F307" s="1">
        <v>100</v>
      </c>
      <c r="G307" s="1">
        <v>100</v>
      </c>
    </row>
    <row r="308" spans="1:7" x14ac:dyDescent="0.25">
      <c r="A308" t="str">
        <f t="shared" si="4"/>
        <v>NY0232 Question 3</v>
      </c>
      <c r="B308" t="s">
        <v>26</v>
      </c>
      <c r="C308" t="s">
        <v>194</v>
      </c>
      <c r="D308" s="1">
        <v>100</v>
      </c>
      <c r="E308" s="1">
        <v>100</v>
      </c>
      <c r="F308" s="1">
        <v>100</v>
      </c>
      <c r="G308" s="1">
        <v>100</v>
      </c>
    </row>
    <row r="309" spans="1:7" x14ac:dyDescent="0.25">
      <c r="A309" t="str">
        <f t="shared" si="4"/>
        <v>NY0232 Question 4</v>
      </c>
      <c r="B309" t="s">
        <v>26</v>
      </c>
      <c r="C309" t="s">
        <v>195</v>
      </c>
      <c r="D309" s="1">
        <v>126</v>
      </c>
      <c r="E309" s="1">
        <v>133.21</v>
      </c>
      <c r="F309" s="1">
        <v>128.13999999999999</v>
      </c>
      <c r="G309" s="1">
        <v>124.67</v>
      </c>
    </row>
    <row r="310" spans="1:7" x14ac:dyDescent="0.25">
      <c r="A310" t="str">
        <f t="shared" si="4"/>
        <v>NY0232 Question 5</v>
      </c>
      <c r="B310" t="s">
        <v>26</v>
      </c>
      <c r="C310" t="s">
        <v>196</v>
      </c>
      <c r="D310" s="1">
        <v>21</v>
      </c>
      <c r="E310" s="1">
        <v>92.86</v>
      </c>
      <c r="F310" s="1">
        <v>25</v>
      </c>
      <c r="G310" s="1">
        <v>23.08</v>
      </c>
    </row>
    <row r="311" spans="1:7" x14ac:dyDescent="0.25">
      <c r="A311" t="str">
        <f t="shared" si="4"/>
        <v>NY0232 Question 6</v>
      </c>
      <c r="B311" t="s">
        <v>26</v>
      </c>
      <c r="C311" t="s">
        <v>197</v>
      </c>
      <c r="D311" s="1">
        <v>64</v>
      </c>
      <c r="E311" s="1">
        <v>92.86</v>
      </c>
      <c r="F311" s="1">
        <v>66.67</v>
      </c>
      <c r="G311" s="1">
        <v>69.23</v>
      </c>
    </row>
    <row r="312" spans="1:7" x14ac:dyDescent="0.25">
      <c r="A312" t="str">
        <f t="shared" si="4"/>
        <v>NY0232 Question 7</v>
      </c>
      <c r="B312" t="s">
        <v>26</v>
      </c>
      <c r="C312" t="s">
        <v>198</v>
      </c>
      <c r="D312" s="1">
        <v>79</v>
      </c>
      <c r="E312" s="1">
        <v>92.86</v>
      </c>
      <c r="F312" s="1">
        <v>83.33</v>
      </c>
      <c r="G312" s="1">
        <v>84.62</v>
      </c>
    </row>
    <row r="313" spans="1:7" x14ac:dyDescent="0.25">
      <c r="A313" t="str">
        <f t="shared" si="4"/>
        <v>NY0232 Question 8</v>
      </c>
      <c r="B313" t="s">
        <v>26</v>
      </c>
      <c r="C313" t="s">
        <v>199</v>
      </c>
      <c r="D313" s="1">
        <v>93</v>
      </c>
      <c r="E313" s="1">
        <v>100</v>
      </c>
      <c r="F313" s="1">
        <v>91.67</v>
      </c>
      <c r="G313" s="1">
        <v>92.31</v>
      </c>
    </row>
    <row r="314" spans="1:7" x14ac:dyDescent="0.25">
      <c r="A314" t="str">
        <f t="shared" si="4"/>
        <v>NY0232 Question 9AB</v>
      </c>
      <c r="B314" t="s">
        <v>26</v>
      </c>
      <c r="C314" t="s">
        <v>205</v>
      </c>
      <c r="D314" s="1">
        <v>100</v>
      </c>
      <c r="E314" s="1">
        <v>100</v>
      </c>
      <c r="F314" s="1">
        <v>0</v>
      </c>
      <c r="G314" s="1">
        <v>0</v>
      </c>
    </row>
    <row r="315" spans="1:7" x14ac:dyDescent="0.25">
      <c r="A315" t="str">
        <f t="shared" si="4"/>
        <v>NY0232 Question 9C</v>
      </c>
      <c r="B315" t="s">
        <v>26</v>
      </c>
      <c r="C315" t="s">
        <v>206</v>
      </c>
      <c r="D315" s="1">
        <v>100</v>
      </c>
      <c r="E315" s="1">
        <v>100</v>
      </c>
      <c r="F315" s="1">
        <v>100</v>
      </c>
      <c r="G315" s="1">
        <v>100</v>
      </c>
    </row>
    <row r="316" spans="1:7" x14ac:dyDescent="0.25">
      <c r="A316" t="str">
        <f t="shared" si="4"/>
        <v>NY0232 Question 9D</v>
      </c>
      <c r="B316" t="s">
        <v>26</v>
      </c>
      <c r="C316" t="s">
        <v>207</v>
      </c>
      <c r="D316" s="1" t="s">
        <v>7</v>
      </c>
      <c r="E316" s="1" t="s">
        <v>7</v>
      </c>
      <c r="F316" s="1" t="s">
        <v>7</v>
      </c>
      <c r="G316" s="1" t="s">
        <v>7</v>
      </c>
    </row>
    <row r="317" spans="1:7" x14ac:dyDescent="0.25">
      <c r="A317" t="str">
        <f t="shared" si="4"/>
        <v>NY0232 Question 10A</v>
      </c>
      <c r="B317" t="s">
        <v>26</v>
      </c>
      <c r="C317" t="s">
        <v>201</v>
      </c>
      <c r="D317" s="1">
        <v>0</v>
      </c>
      <c r="E317" s="1">
        <v>0</v>
      </c>
      <c r="F317" s="1">
        <v>0</v>
      </c>
      <c r="G317" s="1">
        <v>0</v>
      </c>
    </row>
    <row r="318" spans="1:7" x14ac:dyDescent="0.25">
      <c r="A318" t="str">
        <f t="shared" si="4"/>
        <v>NY0232 Question 10B</v>
      </c>
      <c r="B318" t="s">
        <v>26</v>
      </c>
      <c r="C318" t="s">
        <v>202</v>
      </c>
      <c r="D318" s="1">
        <v>0</v>
      </c>
      <c r="E318" s="1">
        <v>0</v>
      </c>
      <c r="F318" s="1">
        <v>0</v>
      </c>
      <c r="G318" s="1">
        <v>0</v>
      </c>
    </row>
    <row r="319" spans="1:7" x14ac:dyDescent="0.25">
      <c r="A319" t="str">
        <f t="shared" si="4"/>
        <v>NY0232 Question 10C</v>
      </c>
      <c r="B319" t="s">
        <v>26</v>
      </c>
      <c r="C319" t="s">
        <v>203</v>
      </c>
      <c r="D319" s="1">
        <v>0</v>
      </c>
      <c r="E319" s="1">
        <v>0</v>
      </c>
      <c r="F319" s="1">
        <v>0</v>
      </c>
      <c r="G319" s="1">
        <v>0</v>
      </c>
    </row>
    <row r="320" spans="1:7" x14ac:dyDescent="0.25">
      <c r="A320" t="str">
        <f t="shared" si="4"/>
        <v>NY0232 Question 10D</v>
      </c>
      <c r="B320" t="s">
        <v>26</v>
      </c>
      <c r="C320" t="s">
        <v>204</v>
      </c>
      <c r="D320" s="1">
        <v>0</v>
      </c>
      <c r="E320" s="1">
        <v>0</v>
      </c>
      <c r="F320" s="1">
        <v>0</v>
      </c>
      <c r="G320" s="1">
        <v>0</v>
      </c>
    </row>
    <row r="321" spans="1:7" x14ac:dyDescent="0.25">
      <c r="A321" t="str">
        <f t="shared" si="4"/>
        <v>NY0232 Question 11</v>
      </c>
      <c r="B321" t="s">
        <v>26</v>
      </c>
      <c r="C321" t="s">
        <v>200</v>
      </c>
      <c r="D321" s="1">
        <v>11</v>
      </c>
      <c r="E321" s="1">
        <v>12</v>
      </c>
      <c r="F321" s="1">
        <v>12</v>
      </c>
      <c r="G321" s="1">
        <v>12</v>
      </c>
    </row>
    <row r="322" spans="1:7" x14ac:dyDescent="0.25">
      <c r="A322" t="str">
        <f t="shared" si="4"/>
        <v>NY0234 Question 1</v>
      </c>
      <c r="B322" t="s">
        <v>27</v>
      </c>
      <c r="C322" t="s">
        <v>192</v>
      </c>
      <c r="D322" s="1">
        <v>100</v>
      </c>
      <c r="E322" s="1">
        <v>99.53</v>
      </c>
      <c r="F322" s="1">
        <v>100</v>
      </c>
      <c r="G322" s="1">
        <v>99.58</v>
      </c>
    </row>
    <row r="323" spans="1:7" x14ac:dyDescent="0.25">
      <c r="A323" t="str">
        <f t="shared" ref="A323:A386" si="5">B323&amp;" "&amp;C323</f>
        <v>NY0234 Question 2</v>
      </c>
      <c r="B323" t="s">
        <v>27</v>
      </c>
      <c r="C323" t="s">
        <v>193</v>
      </c>
      <c r="D323" s="1">
        <v>100</v>
      </c>
      <c r="E323" s="1">
        <v>100</v>
      </c>
      <c r="F323" s="1">
        <v>100</v>
      </c>
      <c r="G323" s="1">
        <v>100</v>
      </c>
    </row>
    <row r="324" spans="1:7" x14ac:dyDescent="0.25">
      <c r="A324" t="str">
        <f t="shared" si="5"/>
        <v>NY0234 Question 3</v>
      </c>
      <c r="B324" t="s">
        <v>27</v>
      </c>
      <c r="C324" t="s">
        <v>194</v>
      </c>
      <c r="D324" s="1">
        <v>100</v>
      </c>
      <c r="E324" s="1">
        <v>100</v>
      </c>
      <c r="F324" s="1">
        <v>100</v>
      </c>
      <c r="G324" s="1">
        <v>100</v>
      </c>
    </row>
    <row r="325" spans="1:7" x14ac:dyDescent="0.25">
      <c r="A325" t="str">
        <f t="shared" si="5"/>
        <v>NY0234 Question 4</v>
      </c>
      <c r="B325" t="s">
        <v>27</v>
      </c>
      <c r="C325" t="s">
        <v>195</v>
      </c>
      <c r="D325" s="1">
        <v>114</v>
      </c>
      <c r="E325" s="1">
        <v>118.63</v>
      </c>
      <c r="F325" s="1">
        <v>126.71</v>
      </c>
      <c r="G325" s="1">
        <v>137.97999999999999</v>
      </c>
    </row>
    <row r="326" spans="1:7" x14ac:dyDescent="0.25">
      <c r="A326" t="str">
        <f t="shared" si="5"/>
        <v>NY0234 Question 5</v>
      </c>
      <c r="B326" t="s">
        <v>27</v>
      </c>
      <c r="C326" t="s">
        <v>196</v>
      </c>
      <c r="D326" s="1">
        <v>7</v>
      </c>
      <c r="E326" s="1">
        <v>93.33</v>
      </c>
      <c r="F326" s="1">
        <v>0</v>
      </c>
      <c r="G326" s="1">
        <v>0</v>
      </c>
    </row>
    <row r="327" spans="1:7" x14ac:dyDescent="0.25">
      <c r="A327" t="str">
        <f t="shared" si="5"/>
        <v>NY0234 Question 6</v>
      </c>
      <c r="B327" t="s">
        <v>27</v>
      </c>
      <c r="C327" t="s">
        <v>197</v>
      </c>
      <c r="D327" s="1">
        <v>93</v>
      </c>
      <c r="E327" s="1">
        <v>93.33</v>
      </c>
      <c r="F327" s="1">
        <v>100</v>
      </c>
      <c r="G327" s="1">
        <v>100</v>
      </c>
    </row>
    <row r="328" spans="1:7" x14ac:dyDescent="0.25">
      <c r="A328" t="str">
        <f t="shared" si="5"/>
        <v>NY0234 Question 7</v>
      </c>
      <c r="B328" t="s">
        <v>27</v>
      </c>
      <c r="C328" t="s">
        <v>198</v>
      </c>
      <c r="D328" s="1">
        <v>93</v>
      </c>
      <c r="E328" s="1">
        <v>86.67</v>
      </c>
      <c r="F328" s="1">
        <v>93.33</v>
      </c>
      <c r="G328" s="1">
        <v>100</v>
      </c>
    </row>
    <row r="329" spans="1:7" x14ac:dyDescent="0.25">
      <c r="A329" t="str">
        <f t="shared" si="5"/>
        <v>NY0234 Question 8</v>
      </c>
      <c r="B329" t="s">
        <v>27</v>
      </c>
      <c r="C329" t="s">
        <v>199</v>
      </c>
      <c r="D329" s="1">
        <v>100</v>
      </c>
      <c r="E329" s="1">
        <v>100</v>
      </c>
      <c r="F329" s="1">
        <v>100</v>
      </c>
      <c r="G329" s="1">
        <v>100</v>
      </c>
    </row>
    <row r="330" spans="1:7" x14ac:dyDescent="0.25">
      <c r="A330" t="str">
        <f t="shared" si="5"/>
        <v>NY0234 Question 9AB</v>
      </c>
      <c r="B330" t="s">
        <v>27</v>
      </c>
      <c r="C330" t="s">
        <v>205</v>
      </c>
      <c r="D330" s="1">
        <v>0</v>
      </c>
      <c r="E330" s="1">
        <v>0</v>
      </c>
      <c r="F330" s="1">
        <v>0</v>
      </c>
      <c r="G330" s="1">
        <v>0</v>
      </c>
    </row>
    <row r="331" spans="1:7" x14ac:dyDescent="0.25">
      <c r="A331" t="str">
        <f t="shared" si="5"/>
        <v>NY0234 Question 9C</v>
      </c>
      <c r="B331" t="s">
        <v>27</v>
      </c>
      <c r="C331" t="s">
        <v>206</v>
      </c>
      <c r="D331" s="1">
        <v>100</v>
      </c>
      <c r="E331" s="1">
        <v>100</v>
      </c>
      <c r="F331" s="1">
        <v>100</v>
      </c>
      <c r="G331" s="1">
        <v>100</v>
      </c>
    </row>
    <row r="332" spans="1:7" x14ac:dyDescent="0.25">
      <c r="A332" t="str">
        <f t="shared" si="5"/>
        <v>NY0234 Question 9D</v>
      </c>
      <c r="B332" t="s">
        <v>27</v>
      </c>
      <c r="C332" t="s">
        <v>207</v>
      </c>
      <c r="D332" s="1" t="s">
        <v>7</v>
      </c>
      <c r="E332" s="1" t="s">
        <v>7</v>
      </c>
      <c r="F332" s="1" t="s">
        <v>7</v>
      </c>
      <c r="G332" s="1" t="s">
        <v>7</v>
      </c>
    </row>
    <row r="333" spans="1:7" x14ac:dyDescent="0.25">
      <c r="A333" t="str">
        <f t="shared" si="5"/>
        <v>NY0234 Question 10A</v>
      </c>
      <c r="B333" t="s">
        <v>27</v>
      </c>
      <c r="C333" t="s">
        <v>201</v>
      </c>
      <c r="D333" s="1">
        <v>0</v>
      </c>
      <c r="E333" s="1">
        <v>0</v>
      </c>
      <c r="F333" s="1">
        <v>0</v>
      </c>
      <c r="G333" s="1">
        <v>0</v>
      </c>
    </row>
    <row r="334" spans="1:7" x14ac:dyDescent="0.25">
      <c r="A334" t="str">
        <f t="shared" si="5"/>
        <v>NY0234 Question 10B</v>
      </c>
      <c r="B334" t="s">
        <v>27</v>
      </c>
      <c r="C334" t="s">
        <v>202</v>
      </c>
      <c r="D334" s="1">
        <v>0</v>
      </c>
      <c r="E334" s="1">
        <v>0</v>
      </c>
      <c r="F334" s="1">
        <v>0</v>
      </c>
      <c r="G334" s="1">
        <v>0</v>
      </c>
    </row>
    <row r="335" spans="1:7" x14ac:dyDescent="0.25">
      <c r="A335" t="str">
        <f t="shared" si="5"/>
        <v>NY0234 Question 10C</v>
      </c>
      <c r="B335" t="s">
        <v>27</v>
      </c>
      <c r="C335" t="s">
        <v>203</v>
      </c>
      <c r="D335" s="1">
        <v>0</v>
      </c>
      <c r="E335" s="1">
        <v>0</v>
      </c>
      <c r="F335" s="1">
        <v>0</v>
      </c>
      <c r="G335" s="1">
        <v>0</v>
      </c>
    </row>
    <row r="336" spans="1:7" x14ac:dyDescent="0.25">
      <c r="A336" t="str">
        <f t="shared" si="5"/>
        <v>NY0234 Question 10D</v>
      </c>
      <c r="B336" t="s">
        <v>27</v>
      </c>
      <c r="C336" t="s">
        <v>204</v>
      </c>
      <c r="D336" s="1">
        <v>0</v>
      </c>
      <c r="E336" s="1">
        <v>0</v>
      </c>
      <c r="F336" s="1">
        <v>0</v>
      </c>
      <c r="G336" s="1">
        <v>0</v>
      </c>
    </row>
    <row r="337" spans="1:7" x14ac:dyDescent="0.25">
      <c r="A337" t="str">
        <f t="shared" si="5"/>
        <v>NY0234 Question 11</v>
      </c>
      <c r="B337" t="s">
        <v>27</v>
      </c>
      <c r="C337" t="s">
        <v>200</v>
      </c>
      <c r="D337" s="1">
        <v>12</v>
      </c>
      <c r="E337" s="1">
        <v>12</v>
      </c>
      <c r="F337" s="1">
        <v>12</v>
      </c>
      <c r="G337" s="1">
        <v>12</v>
      </c>
    </row>
    <row r="338" spans="1:7" x14ac:dyDescent="0.25">
      <c r="A338" t="str">
        <f t="shared" si="5"/>
        <v>NY0255 Question 1</v>
      </c>
      <c r="B338" t="s">
        <v>28</v>
      </c>
      <c r="C338" t="s">
        <v>192</v>
      </c>
      <c r="D338" s="1">
        <v>97</v>
      </c>
      <c r="E338" s="1">
        <v>82.98</v>
      </c>
      <c r="F338" s="1">
        <v>63.77</v>
      </c>
      <c r="G338" s="1" t="s">
        <v>183</v>
      </c>
    </row>
    <row r="339" spans="1:7" x14ac:dyDescent="0.25">
      <c r="A339" t="str">
        <f t="shared" si="5"/>
        <v>NY0255 Question 2</v>
      </c>
      <c r="B339" t="s">
        <v>28</v>
      </c>
      <c r="C339" t="s">
        <v>193</v>
      </c>
      <c r="D339" s="1" t="s">
        <v>7</v>
      </c>
      <c r="E339" s="1" t="s">
        <v>7</v>
      </c>
      <c r="F339" s="1" t="s">
        <v>7</v>
      </c>
      <c r="G339" s="1" t="s">
        <v>183</v>
      </c>
    </row>
    <row r="340" spans="1:7" x14ac:dyDescent="0.25">
      <c r="A340" t="str">
        <f t="shared" si="5"/>
        <v>NY0255 Question 3</v>
      </c>
      <c r="B340" t="s">
        <v>28</v>
      </c>
      <c r="C340" t="s">
        <v>194</v>
      </c>
      <c r="D340" s="1">
        <v>9</v>
      </c>
      <c r="E340" s="1">
        <v>3.51</v>
      </c>
      <c r="F340" s="1">
        <v>5.56</v>
      </c>
      <c r="G340" s="1" t="s">
        <v>183</v>
      </c>
    </row>
    <row r="341" spans="1:7" x14ac:dyDescent="0.25">
      <c r="A341" t="str">
        <f t="shared" si="5"/>
        <v>NY0255 Question 4</v>
      </c>
      <c r="B341" t="s">
        <v>28</v>
      </c>
      <c r="C341" t="s">
        <v>195</v>
      </c>
      <c r="D341" s="1">
        <v>8</v>
      </c>
      <c r="E341" s="1">
        <v>8.5500000000000007</v>
      </c>
      <c r="F341" s="1">
        <v>9.94</v>
      </c>
      <c r="G341" s="1" t="s">
        <v>183</v>
      </c>
    </row>
    <row r="342" spans="1:7" x14ac:dyDescent="0.25">
      <c r="A342" t="str">
        <f t="shared" si="5"/>
        <v>NY0255 Question 5</v>
      </c>
      <c r="B342" t="s">
        <v>28</v>
      </c>
      <c r="C342" t="s">
        <v>196</v>
      </c>
      <c r="D342" s="1">
        <v>15</v>
      </c>
      <c r="E342" s="1">
        <v>84.71</v>
      </c>
      <c r="F342" s="1">
        <v>11.86</v>
      </c>
      <c r="G342" s="1" t="s">
        <v>183</v>
      </c>
    </row>
    <row r="343" spans="1:7" x14ac:dyDescent="0.25">
      <c r="A343" t="str">
        <f t="shared" si="5"/>
        <v>NY0255 Question 6</v>
      </c>
      <c r="B343" t="s">
        <v>28</v>
      </c>
      <c r="C343" t="s">
        <v>197</v>
      </c>
      <c r="D343" s="1">
        <v>83</v>
      </c>
      <c r="E343" s="1">
        <v>84.71</v>
      </c>
      <c r="F343" s="1">
        <v>89.83</v>
      </c>
      <c r="G343" s="1" t="s">
        <v>183</v>
      </c>
    </row>
    <row r="344" spans="1:7" x14ac:dyDescent="0.25">
      <c r="A344" t="str">
        <f t="shared" si="5"/>
        <v>NY0255 Question 7</v>
      </c>
      <c r="B344" t="s">
        <v>28</v>
      </c>
      <c r="C344" t="s">
        <v>198</v>
      </c>
      <c r="D344" s="1">
        <v>87</v>
      </c>
      <c r="E344" s="1">
        <v>85.88</v>
      </c>
      <c r="F344" s="1">
        <v>88.14</v>
      </c>
      <c r="G344" s="1" t="s">
        <v>183</v>
      </c>
    </row>
    <row r="345" spans="1:7" x14ac:dyDescent="0.25">
      <c r="A345" t="str">
        <f t="shared" si="5"/>
        <v>NY0255 Question 8</v>
      </c>
      <c r="B345" t="s">
        <v>28</v>
      </c>
      <c r="C345" t="s">
        <v>199</v>
      </c>
      <c r="D345" s="1">
        <v>99</v>
      </c>
      <c r="E345" s="1">
        <v>100</v>
      </c>
      <c r="F345" s="1">
        <v>98.31</v>
      </c>
      <c r="G345" s="1" t="s">
        <v>183</v>
      </c>
    </row>
    <row r="346" spans="1:7" x14ac:dyDescent="0.25">
      <c r="A346" t="str">
        <f t="shared" si="5"/>
        <v>NY0255 Question 9AB</v>
      </c>
      <c r="B346" t="s">
        <v>28</v>
      </c>
      <c r="C346" t="s">
        <v>205</v>
      </c>
      <c r="D346" s="1" t="s">
        <v>7</v>
      </c>
      <c r="E346" s="1" t="s">
        <v>7</v>
      </c>
      <c r="F346" s="1">
        <v>58</v>
      </c>
      <c r="G346" s="1" t="s">
        <v>183</v>
      </c>
    </row>
    <row r="347" spans="1:7" x14ac:dyDescent="0.25">
      <c r="A347" t="str">
        <f t="shared" si="5"/>
        <v>NY0255 Question 9C</v>
      </c>
      <c r="B347" t="s">
        <v>28</v>
      </c>
      <c r="C347" t="s">
        <v>206</v>
      </c>
      <c r="D347" s="1">
        <v>83</v>
      </c>
      <c r="E347" s="1">
        <v>75.34</v>
      </c>
      <c r="F347" s="1" t="s">
        <v>7</v>
      </c>
      <c r="G347" s="1" t="s">
        <v>183</v>
      </c>
    </row>
    <row r="348" spans="1:7" x14ac:dyDescent="0.25">
      <c r="A348" t="str">
        <f t="shared" si="5"/>
        <v>NY0255 Question 9D</v>
      </c>
      <c r="B348" t="s">
        <v>28</v>
      </c>
      <c r="C348" t="s">
        <v>207</v>
      </c>
      <c r="D348" s="1" t="s">
        <v>7</v>
      </c>
      <c r="E348" s="1" t="s">
        <v>7</v>
      </c>
      <c r="F348" s="1" t="s">
        <v>7</v>
      </c>
      <c r="G348" s="1" t="s">
        <v>183</v>
      </c>
    </row>
    <row r="349" spans="1:7" x14ac:dyDescent="0.25">
      <c r="A349" t="str">
        <f t="shared" si="5"/>
        <v>NY0255 Question 10A</v>
      </c>
      <c r="B349" t="s">
        <v>28</v>
      </c>
      <c r="C349" t="s">
        <v>201</v>
      </c>
      <c r="D349" s="1">
        <v>0</v>
      </c>
      <c r="E349" s="1">
        <v>2.63</v>
      </c>
      <c r="F349" s="1">
        <v>2.63</v>
      </c>
      <c r="G349" s="1" t="s">
        <v>183</v>
      </c>
    </row>
    <row r="350" spans="1:7" x14ac:dyDescent="0.25">
      <c r="A350" t="str">
        <f t="shared" si="5"/>
        <v>NY0255 Question 10B</v>
      </c>
      <c r="B350" t="s">
        <v>28</v>
      </c>
      <c r="C350" t="s">
        <v>202</v>
      </c>
      <c r="D350" s="1">
        <v>0</v>
      </c>
      <c r="E350" s="1">
        <v>0</v>
      </c>
      <c r="F350" s="1">
        <v>0</v>
      </c>
      <c r="G350" s="1" t="s">
        <v>183</v>
      </c>
    </row>
    <row r="351" spans="1:7" x14ac:dyDescent="0.25">
      <c r="A351" t="str">
        <f t="shared" si="5"/>
        <v>NY0255 Question 10C</v>
      </c>
      <c r="B351" t="s">
        <v>28</v>
      </c>
      <c r="C351" t="s">
        <v>203</v>
      </c>
      <c r="D351" s="1">
        <v>1</v>
      </c>
      <c r="E351" s="1">
        <v>0</v>
      </c>
      <c r="F351" s="1">
        <v>0.49</v>
      </c>
      <c r="G351" s="1" t="s">
        <v>183</v>
      </c>
    </row>
    <row r="352" spans="1:7" x14ac:dyDescent="0.25">
      <c r="A352" t="str">
        <f t="shared" si="5"/>
        <v>NY0255 Question 10D</v>
      </c>
      <c r="B352" t="s">
        <v>28</v>
      </c>
      <c r="C352" t="s">
        <v>204</v>
      </c>
      <c r="D352" s="1">
        <v>0</v>
      </c>
      <c r="E352" s="1">
        <v>0</v>
      </c>
      <c r="F352" s="1">
        <v>0</v>
      </c>
      <c r="G352" s="1" t="s">
        <v>183</v>
      </c>
    </row>
    <row r="353" spans="1:7" x14ac:dyDescent="0.25">
      <c r="A353" t="str">
        <f t="shared" si="5"/>
        <v>NY0255 Question 11</v>
      </c>
      <c r="B353" t="s">
        <v>28</v>
      </c>
      <c r="C353" t="s">
        <v>200</v>
      </c>
      <c r="D353" s="1">
        <v>12</v>
      </c>
      <c r="E353" s="1">
        <v>8</v>
      </c>
      <c r="F353" s="1">
        <v>12</v>
      </c>
      <c r="G353" s="1" t="s">
        <v>183</v>
      </c>
    </row>
    <row r="354" spans="1:7" x14ac:dyDescent="0.25">
      <c r="A354" t="str">
        <f t="shared" si="5"/>
        <v>NY0236 Question 1</v>
      </c>
      <c r="B354" t="s">
        <v>29</v>
      </c>
      <c r="C354" t="s">
        <v>192</v>
      </c>
      <c r="D354" s="1">
        <v>89</v>
      </c>
      <c r="E354" s="1">
        <v>87.69</v>
      </c>
      <c r="F354" s="1">
        <v>79.010000000000005</v>
      </c>
      <c r="G354" s="1">
        <v>73.08</v>
      </c>
    </row>
    <row r="355" spans="1:7" x14ac:dyDescent="0.25">
      <c r="A355" t="str">
        <f t="shared" si="5"/>
        <v>NY0236 Question 2</v>
      </c>
      <c r="B355" t="s">
        <v>29</v>
      </c>
      <c r="C355" t="s">
        <v>193</v>
      </c>
      <c r="D355" s="1">
        <v>100</v>
      </c>
      <c r="E355" s="1">
        <v>100</v>
      </c>
      <c r="F355" s="1">
        <v>100</v>
      </c>
      <c r="G355" s="1">
        <v>100</v>
      </c>
    </row>
    <row r="356" spans="1:7" x14ac:dyDescent="0.25">
      <c r="A356" t="str">
        <f t="shared" si="5"/>
        <v>NY0236 Question 3</v>
      </c>
      <c r="B356" t="s">
        <v>29</v>
      </c>
      <c r="C356" t="s">
        <v>194</v>
      </c>
      <c r="D356" s="1">
        <v>100</v>
      </c>
      <c r="E356" s="1">
        <v>100</v>
      </c>
      <c r="F356" s="1">
        <v>100</v>
      </c>
      <c r="G356" s="1">
        <v>100</v>
      </c>
    </row>
    <row r="357" spans="1:7" x14ac:dyDescent="0.25">
      <c r="A357" t="str">
        <f t="shared" si="5"/>
        <v>NY0236 Question 4</v>
      </c>
      <c r="B357" t="s">
        <v>29</v>
      </c>
      <c r="C357" t="s">
        <v>195</v>
      </c>
      <c r="D357" s="1">
        <v>97</v>
      </c>
      <c r="E357" s="1">
        <v>110.89</v>
      </c>
      <c r="F357" s="1">
        <v>121.84</v>
      </c>
      <c r="G357" s="1">
        <v>132.91</v>
      </c>
    </row>
    <row r="358" spans="1:7" x14ac:dyDescent="0.25">
      <c r="A358" t="str">
        <f t="shared" si="5"/>
        <v>NY0236 Question 5</v>
      </c>
      <c r="B358" t="s">
        <v>29</v>
      </c>
      <c r="C358" t="s">
        <v>196</v>
      </c>
      <c r="D358" s="1">
        <v>6</v>
      </c>
      <c r="E358" s="1">
        <v>93.23</v>
      </c>
      <c r="F358" s="1">
        <v>6.76</v>
      </c>
      <c r="G358" s="1">
        <v>8.1999999999999993</v>
      </c>
    </row>
    <row r="359" spans="1:7" x14ac:dyDescent="0.25">
      <c r="A359" t="str">
        <f t="shared" si="5"/>
        <v>NY0236 Question 6</v>
      </c>
      <c r="B359" t="s">
        <v>29</v>
      </c>
      <c r="C359" t="s">
        <v>197</v>
      </c>
      <c r="D359" s="1">
        <v>90</v>
      </c>
      <c r="E359" s="1">
        <v>93.23</v>
      </c>
      <c r="F359" s="1">
        <v>93.24</v>
      </c>
      <c r="G359" s="1">
        <v>92.4</v>
      </c>
    </row>
    <row r="360" spans="1:7" x14ac:dyDescent="0.25">
      <c r="A360" t="str">
        <f t="shared" si="5"/>
        <v>NY0236 Question 7</v>
      </c>
      <c r="B360" t="s">
        <v>29</v>
      </c>
      <c r="C360" t="s">
        <v>198</v>
      </c>
      <c r="D360" s="1">
        <v>71</v>
      </c>
      <c r="E360" s="1">
        <v>72.81</v>
      </c>
      <c r="F360" s="1">
        <v>68.099999999999994</v>
      </c>
      <c r="G360" s="1">
        <v>87.56</v>
      </c>
    </row>
    <row r="361" spans="1:7" x14ac:dyDescent="0.25">
      <c r="A361" t="str">
        <f t="shared" si="5"/>
        <v>NY0236 Question 8</v>
      </c>
      <c r="B361" t="s">
        <v>29</v>
      </c>
      <c r="C361" t="s">
        <v>199</v>
      </c>
      <c r="D361" s="1">
        <v>72</v>
      </c>
      <c r="E361" s="1">
        <v>75</v>
      </c>
      <c r="F361" s="1">
        <v>70.48</v>
      </c>
      <c r="G361" s="1">
        <v>88.6</v>
      </c>
    </row>
    <row r="362" spans="1:7" x14ac:dyDescent="0.25">
      <c r="A362" t="str">
        <f t="shared" si="5"/>
        <v>NY0236 Question 9AB</v>
      </c>
      <c r="B362" t="s">
        <v>29</v>
      </c>
      <c r="C362" t="s">
        <v>205</v>
      </c>
      <c r="D362" s="1">
        <v>100</v>
      </c>
      <c r="E362" s="1">
        <v>0</v>
      </c>
      <c r="F362" s="1">
        <v>100</v>
      </c>
      <c r="G362" s="1">
        <v>100</v>
      </c>
    </row>
    <row r="363" spans="1:7" x14ac:dyDescent="0.25">
      <c r="A363" t="str">
        <f t="shared" si="5"/>
        <v>NY0236 Question 9C</v>
      </c>
      <c r="B363" t="s">
        <v>29</v>
      </c>
      <c r="C363" t="s">
        <v>206</v>
      </c>
      <c r="D363" s="1">
        <v>100</v>
      </c>
      <c r="E363" s="1">
        <v>100</v>
      </c>
      <c r="F363" s="1">
        <v>100</v>
      </c>
      <c r="G363" s="1">
        <v>100</v>
      </c>
    </row>
    <row r="364" spans="1:7" x14ac:dyDescent="0.25">
      <c r="A364" t="str">
        <f t="shared" si="5"/>
        <v>NY0236 Question 9D</v>
      </c>
      <c r="B364" t="s">
        <v>29</v>
      </c>
      <c r="C364" t="s">
        <v>207</v>
      </c>
      <c r="D364" s="1" t="s">
        <v>7</v>
      </c>
      <c r="E364" s="1" t="s">
        <v>7</v>
      </c>
      <c r="F364" s="1" t="s">
        <v>7</v>
      </c>
      <c r="G364" s="1" t="s">
        <v>7</v>
      </c>
    </row>
    <row r="365" spans="1:7" x14ac:dyDescent="0.25">
      <c r="A365" t="str">
        <f t="shared" si="5"/>
        <v>NY0236 Question 10A</v>
      </c>
      <c r="B365" t="s">
        <v>29</v>
      </c>
      <c r="C365" t="s">
        <v>201</v>
      </c>
      <c r="D365" s="1">
        <v>0</v>
      </c>
      <c r="E365" s="1">
        <v>0.44</v>
      </c>
      <c r="F365" s="1">
        <v>0.48</v>
      </c>
      <c r="G365" s="1">
        <v>0.52</v>
      </c>
    </row>
    <row r="366" spans="1:7" x14ac:dyDescent="0.25">
      <c r="A366" t="str">
        <f t="shared" si="5"/>
        <v>NY0236 Question 10B</v>
      </c>
      <c r="B366" t="s">
        <v>29</v>
      </c>
      <c r="C366" t="s">
        <v>202</v>
      </c>
      <c r="D366" s="1">
        <v>0</v>
      </c>
      <c r="E366" s="1">
        <v>0</v>
      </c>
      <c r="F366" s="1">
        <v>0</v>
      </c>
      <c r="G366" s="1">
        <v>0</v>
      </c>
    </row>
    <row r="367" spans="1:7" x14ac:dyDescent="0.25">
      <c r="A367" t="str">
        <f t="shared" si="5"/>
        <v>NY0236 Question 10C</v>
      </c>
      <c r="B367" t="s">
        <v>29</v>
      </c>
      <c r="C367" t="s">
        <v>203</v>
      </c>
      <c r="D367" s="1">
        <v>1.4</v>
      </c>
      <c r="E367" s="1">
        <v>7.68</v>
      </c>
      <c r="F367" s="1">
        <v>33.47</v>
      </c>
      <c r="G367" s="1">
        <v>3.01</v>
      </c>
    </row>
    <row r="368" spans="1:7" x14ac:dyDescent="0.25">
      <c r="A368" t="str">
        <f t="shared" si="5"/>
        <v>NY0236 Question 10D</v>
      </c>
      <c r="B368" t="s">
        <v>29</v>
      </c>
      <c r="C368" t="s">
        <v>204</v>
      </c>
      <c r="D368" s="1">
        <v>0</v>
      </c>
      <c r="E368" s="1">
        <v>0</v>
      </c>
      <c r="F368" s="1">
        <v>0.48</v>
      </c>
      <c r="G368" s="1">
        <v>0</v>
      </c>
    </row>
    <row r="369" spans="1:7" x14ac:dyDescent="0.25">
      <c r="A369" t="str">
        <f t="shared" si="5"/>
        <v>NY0236 Question 11</v>
      </c>
      <c r="B369" t="s">
        <v>29</v>
      </c>
      <c r="C369" t="s">
        <v>200</v>
      </c>
      <c r="D369" s="1">
        <v>11</v>
      </c>
      <c r="E369" s="1">
        <v>11</v>
      </c>
      <c r="F369" s="1">
        <v>12</v>
      </c>
      <c r="G369" s="1">
        <v>11</v>
      </c>
    </row>
    <row r="370" spans="1:7" x14ac:dyDescent="0.25">
      <c r="A370" t="str">
        <f t="shared" si="5"/>
        <v>NY0237 Question 1</v>
      </c>
      <c r="B370" t="s">
        <v>30</v>
      </c>
      <c r="C370" t="s">
        <v>192</v>
      </c>
      <c r="D370" s="1">
        <v>99</v>
      </c>
      <c r="E370" s="1">
        <v>98.96</v>
      </c>
      <c r="F370" s="1">
        <v>90.44</v>
      </c>
      <c r="G370" s="1">
        <v>84.32</v>
      </c>
    </row>
    <row r="371" spans="1:7" x14ac:dyDescent="0.25">
      <c r="A371" t="str">
        <f t="shared" si="5"/>
        <v>NY0237 Question 2</v>
      </c>
      <c r="B371" t="s">
        <v>30</v>
      </c>
      <c r="C371" t="s">
        <v>193</v>
      </c>
      <c r="D371" s="1">
        <v>100</v>
      </c>
      <c r="E371" s="1">
        <v>100</v>
      </c>
      <c r="F371" s="1">
        <v>100</v>
      </c>
      <c r="G371" s="1">
        <v>100</v>
      </c>
    </row>
    <row r="372" spans="1:7" x14ac:dyDescent="0.25">
      <c r="A372" t="str">
        <f t="shared" si="5"/>
        <v>NY0237 Question 3</v>
      </c>
      <c r="B372" t="s">
        <v>30</v>
      </c>
      <c r="C372" t="s">
        <v>194</v>
      </c>
      <c r="D372" s="1">
        <v>100</v>
      </c>
      <c r="E372" s="1">
        <v>100</v>
      </c>
      <c r="F372" s="1">
        <v>100</v>
      </c>
      <c r="G372" s="1">
        <v>100</v>
      </c>
    </row>
    <row r="373" spans="1:7" x14ac:dyDescent="0.25">
      <c r="A373" t="str">
        <f t="shared" si="5"/>
        <v>NY0237 Question 4</v>
      </c>
      <c r="B373" t="s">
        <v>30</v>
      </c>
      <c r="C373" t="s">
        <v>195</v>
      </c>
      <c r="D373" s="1">
        <v>111</v>
      </c>
      <c r="E373" s="1">
        <v>121.45</v>
      </c>
      <c r="F373" s="1">
        <v>132.38999999999999</v>
      </c>
      <c r="G373" s="1">
        <v>138.97</v>
      </c>
    </row>
    <row r="374" spans="1:7" x14ac:dyDescent="0.25">
      <c r="A374" t="str">
        <f t="shared" si="5"/>
        <v>NY0237 Question 5</v>
      </c>
      <c r="B374" t="s">
        <v>30</v>
      </c>
      <c r="C374" t="s">
        <v>196</v>
      </c>
      <c r="D374" s="1">
        <v>6</v>
      </c>
      <c r="E374" s="1">
        <v>88.06</v>
      </c>
      <c r="F374" s="1">
        <v>7.81</v>
      </c>
      <c r="G374" s="1">
        <v>8.06</v>
      </c>
    </row>
    <row r="375" spans="1:7" x14ac:dyDescent="0.25">
      <c r="A375" t="str">
        <f t="shared" si="5"/>
        <v>NY0237 Question 6</v>
      </c>
      <c r="B375" t="s">
        <v>30</v>
      </c>
      <c r="C375" t="s">
        <v>197</v>
      </c>
      <c r="D375" s="1">
        <v>83</v>
      </c>
      <c r="E375" s="1">
        <v>88.06</v>
      </c>
      <c r="F375" s="1">
        <v>92.19</v>
      </c>
      <c r="G375" s="1">
        <v>90.32</v>
      </c>
    </row>
    <row r="376" spans="1:7" x14ac:dyDescent="0.25">
      <c r="A376" t="str">
        <f t="shared" si="5"/>
        <v>NY0237 Question 7</v>
      </c>
      <c r="B376" t="s">
        <v>30</v>
      </c>
      <c r="C376" t="s">
        <v>198</v>
      </c>
      <c r="D376" s="1">
        <v>100</v>
      </c>
      <c r="E376" s="1">
        <v>100</v>
      </c>
      <c r="F376" s="1">
        <v>100</v>
      </c>
      <c r="G376" s="1">
        <v>100</v>
      </c>
    </row>
    <row r="377" spans="1:7" x14ac:dyDescent="0.25">
      <c r="A377" t="str">
        <f t="shared" si="5"/>
        <v>NY0237 Question 8</v>
      </c>
      <c r="B377" t="s">
        <v>30</v>
      </c>
      <c r="C377" t="s">
        <v>199</v>
      </c>
      <c r="D377" s="1">
        <v>100</v>
      </c>
      <c r="E377" s="1">
        <v>100</v>
      </c>
      <c r="F377" s="1">
        <v>100</v>
      </c>
      <c r="G377" s="1">
        <v>100</v>
      </c>
    </row>
    <row r="378" spans="1:7" x14ac:dyDescent="0.25">
      <c r="A378" t="str">
        <f t="shared" si="5"/>
        <v>NY0237 Question 9AB</v>
      </c>
      <c r="B378" t="s">
        <v>30</v>
      </c>
      <c r="C378" t="s">
        <v>205</v>
      </c>
      <c r="D378" s="1">
        <v>100</v>
      </c>
      <c r="E378" s="1">
        <v>33.33</v>
      </c>
      <c r="F378" s="1">
        <v>0</v>
      </c>
      <c r="G378" s="1">
        <v>50</v>
      </c>
    </row>
    <row r="379" spans="1:7" x14ac:dyDescent="0.25">
      <c r="A379" t="str">
        <f t="shared" si="5"/>
        <v>NY0237 Question 9C</v>
      </c>
      <c r="B379" t="s">
        <v>30</v>
      </c>
      <c r="C379" t="s">
        <v>206</v>
      </c>
      <c r="D379" s="1">
        <v>100</v>
      </c>
      <c r="E379" s="1">
        <v>97.06</v>
      </c>
      <c r="F379" s="1">
        <v>98.41</v>
      </c>
      <c r="G379" s="1">
        <v>98.33</v>
      </c>
    </row>
    <row r="380" spans="1:7" x14ac:dyDescent="0.25">
      <c r="A380" t="str">
        <f t="shared" si="5"/>
        <v>NY0237 Question 9D</v>
      </c>
      <c r="B380" t="s">
        <v>30</v>
      </c>
      <c r="C380" t="s">
        <v>207</v>
      </c>
      <c r="D380" s="1" t="s">
        <v>7</v>
      </c>
      <c r="E380" s="1" t="s">
        <v>7</v>
      </c>
      <c r="F380" s="1" t="s">
        <v>7</v>
      </c>
      <c r="G380" s="1" t="s">
        <v>7</v>
      </c>
    </row>
    <row r="381" spans="1:7" x14ac:dyDescent="0.25">
      <c r="A381" t="str">
        <f t="shared" si="5"/>
        <v>NY0237 Question 10A</v>
      </c>
      <c r="B381" t="s">
        <v>30</v>
      </c>
      <c r="C381" t="s">
        <v>201</v>
      </c>
      <c r="D381" s="1">
        <v>0</v>
      </c>
      <c r="E381" s="1">
        <v>0</v>
      </c>
      <c r="F381" s="1">
        <v>0</v>
      </c>
      <c r="G381" s="1">
        <v>0</v>
      </c>
    </row>
    <row r="382" spans="1:7" x14ac:dyDescent="0.25">
      <c r="A382" t="str">
        <f t="shared" si="5"/>
        <v>NY0237 Question 10B</v>
      </c>
      <c r="B382" t="s">
        <v>30</v>
      </c>
      <c r="C382" t="s">
        <v>202</v>
      </c>
      <c r="D382" s="1">
        <v>0</v>
      </c>
      <c r="E382" s="1">
        <v>0</v>
      </c>
      <c r="F382" s="1">
        <v>0</v>
      </c>
      <c r="G382" s="1">
        <v>0</v>
      </c>
    </row>
    <row r="383" spans="1:7" x14ac:dyDescent="0.25">
      <c r="A383" t="str">
        <f t="shared" si="5"/>
        <v>NY0237 Question 10C</v>
      </c>
      <c r="B383" t="s">
        <v>30</v>
      </c>
      <c r="C383" t="s">
        <v>203</v>
      </c>
      <c r="D383" s="1">
        <v>0</v>
      </c>
      <c r="E383" s="1">
        <v>0</v>
      </c>
      <c r="F383" s="1">
        <v>0</v>
      </c>
      <c r="G383" s="1">
        <v>0</v>
      </c>
    </row>
    <row r="384" spans="1:7" x14ac:dyDescent="0.25">
      <c r="A384" t="str">
        <f t="shared" si="5"/>
        <v>NY0237 Question 10D</v>
      </c>
      <c r="B384" t="s">
        <v>30</v>
      </c>
      <c r="C384" t="s">
        <v>204</v>
      </c>
      <c r="D384" s="1">
        <v>0</v>
      </c>
      <c r="E384" s="1">
        <v>0</v>
      </c>
      <c r="F384" s="1">
        <v>0</v>
      </c>
      <c r="G384" s="1">
        <v>0</v>
      </c>
    </row>
    <row r="385" spans="1:7" x14ac:dyDescent="0.25">
      <c r="A385" t="str">
        <f t="shared" si="5"/>
        <v>NY0237 Question 11</v>
      </c>
      <c r="B385" t="s">
        <v>30</v>
      </c>
      <c r="C385" t="s">
        <v>200</v>
      </c>
      <c r="D385" s="1">
        <v>12</v>
      </c>
      <c r="E385" s="1">
        <v>4</v>
      </c>
      <c r="F385" s="1">
        <v>10</v>
      </c>
      <c r="G385" s="1">
        <v>12</v>
      </c>
    </row>
    <row r="386" spans="1:7" x14ac:dyDescent="0.25">
      <c r="A386" t="str">
        <f t="shared" si="5"/>
        <v>NY0238 Question 1</v>
      </c>
      <c r="B386" t="s">
        <v>31</v>
      </c>
      <c r="C386" t="s">
        <v>192</v>
      </c>
      <c r="D386" s="1">
        <v>93</v>
      </c>
      <c r="E386" s="1">
        <v>93.01</v>
      </c>
      <c r="F386" s="1">
        <v>90.31</v>
      </c>
      <c r="G386" s="1">
        <v>93.85</v>
      </c>
    </row>
    <row r="387" spans="1:7" x14ac:dyDescent="0.25">
      <c r="A387" t="str">
        <f t="shared" ref="A387:A450" si="6">B387&amp;" "&amp;C387</f>
        <v>NY0238 Question 2</v>
      </c>
      <c r="B387" t="s">
        <v>31</v>
      </c>
      <c r="C387" t="s">
        <v>193</v>
      </c>
      <c r="D387" s="1">
        <v>100</v>
      </c>
      <c r="E387" s="1">
        <v>100</v>
      </c>
      <c r="F387" s="1">
        <v>100</v>
      </c>
      <c r="G387" s="1">
        <v>100</v>
      </c>
    </row>
    <row r="388" spans="1:7" x14ac:dyDescent="0.25">
      <c r="A388" t="str">
        <f t="shared" si="6"/>
        <v>NY0238 Question 3</v>
      </c>
      <c r="B388" t="s">
        <v>31</v>
      </c>
      <c r="C388" t="s">
        <v>194</v>
      </c>
      <c r="D388" s="1">
        <v>100</v>
      </c>
      <c r="E388" s="1">
        <v>100</v>
      </c>
      <c r="F388" s="1">
        <v>100</v>
      </c>
      <c r="G388" s="1">
        <v>100</v>
      </c>
    </row>
    <row r="389" spans="1:7" x14ac:dyDescent="0.25">
      <c r="A389" t="str">
        <f t="shared" si="6"/>
        <v>NY0238 Question 4</v>
      </c>
      <c r="B389" t="s">
        <v>31</v>
      </c>
      <c r="C389" t="s">
        <v>195</v>
      </c>
      <c r="D389" s="1">
        <v>65</v>
      </c>
      <c r="E389" s="1">
        <v>64.25</v>
      </c>
      <c r="F389" s="1">
        <v>72.98</v>
      </c>
      <c r="G389" s="1">
        <v>71.42</v>
      </c>
    </row>
    <row r="390" spans="1:7" x14ac:dyDescent="0.25">
      <c r="A390" t="str">
        <f t="shared" si="6"/>
        <v>NY0238 Question 5</v>
      </c>
      <c r="B390" t="s">
        <v>31</v>
      </c>
      <c r="C390" t="s">
        <v>196</v>
      </c>
      <c r="D390" s="1">
        <v>47</v>
      </c>
      <c r="E390" s="1">
        <v>92.86</v>
      </c>
      <c r="F390" s="1">
        <v>25</v>
      </c>
      <c r="G390" s="1">
        <v>17.86</v>
      </c>
    </row>
    <row r="391" spans="1:7" x14ac:dyDescent="0.25">
      <c r="A391" t="str">
        <f t="shared" si="6"/>
        <v>NY0238 Question 6</v>
      </c>
      <c r="B391" t="s">
        <v>31</v>
      </c>
      <c r="C391" t="s">
        <v>197</v>
      </c>
      <c r="D391" s="1">
        <v>80</v>
      </c>
      <c r="E391" s="1">
        <v>92.86</v>
      </c>
      <c r="F391" s="1">
        <v>96.43</v>
      </c>
      <c r="G391" s="1">
        <v>100</v>
      </c>
    </row>
    <row r="392" spans="1:7" x14ac:dyDescent="0.25">
      <c r="A392" t="str">
        <f t="shared" si="6"/>
        <v>NY0238 Question 7</v>
      </c>
      <c r="B392" t="s">
        <v>31</v>
      </c>
      <c r="C392" t="s">
        <v>198</v>
      </c>
      <c r="D392" s="1">
        <v>97</v>
      </c>
      <c r="E392" s="1">
        <v>100</v>
      </c>
      <c r="F392" s="1">
        <v>100</v>
      </c>
      <c r="G392" s="1">
        <v>96.43</v>
      </c>
    </row>
    <row r="393" spans="1:7" x14ac:dyDescent="0.25">
      <c r="A393" t="str">
        <f t="shared" si="6"/>
        <v>NY0238 Question 8</v>
      </c>
      <c r="B393" t="s">
        <v>31</v>
      </c>
      <c r="C393" t="s">
        <v>199</v>
      </c>
      <c r="D393" s="1">
        <v>97</v>
      </c>
      <c r="E393" s="1">
        <v>100</v>
      </c>
      <c r="F393" s="1">
        <v>100</v>
      </c>
      <c r="G393" s="1">
        <v>100</v>
      </c>
    </row>
    <row r="394" spans="1:7" x14ac:dyDescent="0.25">
      <c r="A394" t="str">
        <f t="shared" si="6"/>
        <v>NY0238 Question 9AB</v>
      </c>
      <c r="B394" t="s">
        <v>31</v>
      </c>
      <c r="C394" t="s">
        <v>205</v>
      </c>
      <c r="D394" s="1">
        <v>83</v>
      </c>
      <c r="E394" s="1">
        <v>100</v>
      </c>
      <c r="F394" s="1">
        <v>100</v>
      </c>
      <c r="G394" s="1">
        <v>100</v>
      </c>
    </row>
    <row r="395" spans="1:7" x14ac:dyDescent="0.25">
      <c r="A395" t="str">
        <f t="shared" si="6"/>
        <v>NY0238 Question 9C</v>
      </c>
      <c r="B395" t="s">
        <v>31</v>
      </c>
      <c r="C395" t="s">
        <v>206</v>
      </c>
      <c r="D395" s="1">
        <v>97</v>
      </c>
      <c r="E395" s="1">
        <v>100</v>
      </c>
      <c r="F395" s="1">
        <v>100</v>
      </c>
      <c r="G395" s="1">
        <v>100</v>
      </c>
    </row>
    <row r="396" spans="1:7" x14ac:dyDescent="0.25">
      <c r="A396" t="str">
        <f t="shared" si="6"/>
        <v>NY0238 Question 9D</v>
      </c>
      <c r="B396" t="s">
        <v>31</v>
      </c>
      <c r="C396" t="s">
        <v>207</v>
      </c>
      <c r="D396" s="1" t="s">
        <v>7</v>
      </c>
      <c r="E396" s="1" t="s">
        <v>7</v>
      </c>
      <c r="F396" s="1" t="s">
        <v>7</v>
      </c>
      <c r="G396" s="1" t="s">
        <v>7</v>
      </c>
    </row>
    <row r="397" spans="1:7" x14ac:dyDescent="0.25">
      <c r="A397" t="str">
        <f t="shared" si="6"/>
        <v>NY0238 Question 10A</v>
      </c>
      <c r="B397" t="s">
        <v>31</v>
      </c>
      <c r="C397" t="s">
        <v>201</v>
      </c>
      <c r="D397" s="1">
        <v>0</v>
      </c>
      <c r="E397" s="1">
        <v>3.23</v>
      </c>
      <c r="F397" s="1">
        <v>0</v>
      </c>
      <c r="G397" s="1">
        <v>0</v>
      </c>
    </row>
    <row r="398" spans="1:7" x14ac:dyDescent="0.25">
      <c r="A398" t="str">
        <f t="shared" si="6"/>
        <v>NY0238 Question 10B</v>
      </c>
      <c r="B398" t="s">
        <v>31</v>
      </c>
      <c r="C398" t="s">
        <v>202</v>
      </c>
      <c r="D398" s="1">
        <v>0</v>
      </c>
      <c r="E398" s="1">
        <v>0</v>
      </c>
      <c r="F398" s="1">
        <v>0</v>
      </c>
      <c r="G398" s="1">
        <v>0</v>
      </c>
    </row>
    <row r="399" spans="1:7" x14ac:dyDescent="0.25">
      <c r="A399" t="str">
        <f t="shared" si="6"/>
        <v>NY0238 Question 10C</v>
      </c>
      <c r="B399" t="s">
        <v>31</v>
      </c>
      <c r="C399" t="s">
        <v>203</v>
      </c>
      <c r="D399" s="1">
        <v>1</v>
      </c>
      <c r="E399" s="1">
        <v>0</v>
      </c>
      <c r="F399" s="1">
        <v>0</v>
      </c>
      <c r="G399" s="1">
        <v>0</v>
      </c>
    </row>
    <row r="400" spans="1:7" x14ac:dyDescent="0.25">
      <c r="A400" t="str">
        <f t="shared" si="6"/>
        <v>NY0238 Question 10D</v>
      </c>
      <c r="B400" t="s">
        <v>31</v>
      </c>
      <c r="C400" t="s">
        <v>204</v>
      </c>
      <c r="D400" s="1">
        <v>0</v>
      </c>
      <c r="E400" s="1">
        <v>0</v>
      </c>
      <c r="F400" s="1">
        <v>0</v>
      </c>
      <c r="G400" s="1">
        <v>0</v>
      </c>
    </row>
    <row r="401" spans="1:7" x14ac:dyDescent="0.25">
      <c r="A401" t="str">
        <f t="shared" si="6"/>
        <v>NY0238 Question 11</v>
      </c>
      <c r="B401" t="s">
        <v>31</v>
      </c>
      <c r="C401" t="s">
        <v>200</v>
      </c>
      <c r="D401" s="1">
        <v>12</v>
      </c>
      <c r="E401" s="1">
        <v>11</v>
      </c>
      <c r="F401" s="1">
        <v>12</v>
      </c>
      <c r="G401" s="1">
        <v>12</v>
      </c>
    </row>
    <row r="402" spans="1:7" x14ac:dyDescent="0.25">
      <c r="A402" t="str">
        <f t="shared" si="6"/>
        <v>NY0239 Question 1</v>
      </c>
      <c r="B402" t="s">
        <v>32</v>
      </c>
      <c r="C402" t="s">
        <v>192</v>
      </c>
      <c r="D402" s="1">
        <v>100</v>
      </c>
      <c r="E402" s="1">
        <v>98.33</v>
      </c>
      <c r="F402" s="1">
        <v>88.32</v>
      </c>
      <c r="G402" s="1">
        <v>86.6</v>
      </c>
    </row>
    <row r="403" spans="1:7" x14ac:dyDescent="0.25">
      <c r="A403" t="str">
        <f t="shared" si="6"/>
        <v>NY0239 Question 2</v>
      </c>
      <c r="B403" t="s">
        <v>32</v>
      </c>
      <c r="C403" t="s">
        <v>193</v>
      </c>
      <c r="D403" s="1">
        <v>100</v>
      </c>
      <c r="E403" s="1">
        <v>100</v>
      </c>
      <c r="F403" s="1">
        <v>100</v>
      </c>
      <c r="G403" s="1">
        <v>100</v>
      </c>
    </row>
    <row r="404" spans="1:7" x14ac:dyDescent="0.25">
      <c r="A404" t="str">
        <f t="shared" si="6"/>
        <v>NY0239 Question 3</v>
      </c>
      <c r="B404" t="s">
        <v>32</v>
      </c>
      <c r="C404" t="s">
        <v>194</v>
      </c>
      <c r="D404" s="1">
        <v>100</v>
      </c>
      <c r="E404" s="1">
        <v>100</v>
      </c>
      <c r="F404" s="1">
        <v>100</v>
      </c>
      <c r="G404" s="1">
        <v>100</v>
      </c>
    </row>
    <row r="405" spans="1:7" x14ac:dyDescent="0.25">
      <c r="A405" t="str">
        <f t="shared" si="6"/>
        <v>NY0239 Question 4</v>
      </c>
      <c r="B405" t="s">
        <v>32</v>
      </c>
      <c r="C405" t="s">
        <v>195</v>
      </c>
      <c r="D405" s="1">
        <v>129</v>
      </c>
      <c r="E405" s="1">
        <v>129.16999999999999</v>
      </c>
      <c r="F405" s="1">
        <v>135.82</v>
      </c>
      <c r="G405" s="1">
        <v>138.61000000000001</v>
      </c>
    </row>
    <row r="406" spans="1:7" x14ac:dyDescent="0.25">
      <c r="A406" t="str">
        <f t="shared" si="6"/>
        <v>NY0239 Question 5</v>
      </c>
      <c r="B406" t="s">
        <v>32</v>
      </c>
      <c r="C406" t="s">
        <v>196</v>
      </c>
      <c r="D406" s="1">
        <v>7</v>
      </c>
      <c r="E406" s="1">
        <v>78.95</v>
      </c>
      <c r="F406" s="1">
        <v>16.670000000000002</v>
      </c>
      <c r="G406" s="1">
        <v>10</v>
      </c>
    </row>
    <row r="407" spans="1:7" x14ac:dyDescent="0.25">
      <c r="A407" t="str">
        <f t="shared" si="6"/>
        <v>NY0239 Question 6</v>
      </c>
      <c r="B407" t="s">
        <v>32</v>
      </c>
      <c r="C407" t="s">
        <v>197</v>
      </c>
      <c r="D407" s="1">
        <v>71</v>
      </c>
      <c r="E407" s="1">
        <v>78.95</v>
      </c>
      <c r="F407" s="1">
        <v>80</v>
      </c>
      <c r="G407" s="1">
        <v>83.33</v>
      </c>
    </row>
    <row r="408" spans="1:7" x14ac:dyDescent="0.25">
      <c r="A408" t="str">
        <f t="shared" si="6"/>
        <v>NY0239 Question 7</v>
      </c>
      <c r="B408" t="s">
        <v>32</v>
      </c>
      <c r="C408" t="s">
        <v>198</v>
      </c>
      <c r="D408" s="1">
        <v>79</v>
      </c>
      <c r="E408" s="1">
        <v>94.74</v>
      </c>
      <c r="F408" s="1">
        <v>93.33</v>
      </c>
      <c r="G408" s="1">
        <v>96.67</v>
      </c>
    </row>
    <row r="409" spans="1:7" x14ac:dyDescent="0.25">
      <c r="A409" t="str">
        <f t="shared" si="6"/>
        <v>NY0239 Question 8</v>
      </c>
      <c r="B409" t="s">
        <v>32</v>
      </c>
      <c r="C409" t="s">
        <v>199</v>
      </c>
      <c r="D409" s="1">
        <v>100</v>
      </c>
      <c r="E409" s="1">
        <v>100</v>
      </c>
      <c r="F409" s="1">
        <v>100</v>
      </c>
      <c r="G409" s="1">
        <v>100</v>
      </c>
    </row>
    <row r="410" spans="1:7" x14ac:dyDescent="0.25">
      <c r="A410" t="str">
        <f t="shared" si="6"/>
        <v>NY0239 Question 9AB</v>
      </c>
      <c r="B410" t="s">
        <v>32</v>
      </c>
      <c r="C410" t="s">
        <v>205</v>
      </c>
      <c r="D410" s="1">
        <v>0</v>
      </c>
      <c r="E410" s="1">
        <v>0</v>
      </c>
      <c r="F410" s="1">
        <v>0</v>
      </c>
      <c r="G410" s="1">
        <v>0</v>
      </c>
    </row>
    <row r="411" spans="1:7" x14ac:dyDescent="0.25">
      <c r="A411" t="str">
        <f t="shared" si="6"/>
        <v>NY0239 Question 9C</v>
      </c>
      <c r="B411" t="s">
        <v>32</v>
      </c>
      <c r="C411" t="s">
        <v>206</v>
      </c>
      <c r="D411" s="1">
        <v>100</v>
      </c>
      <c r="E411" s="1">
        <v>100</v>
      </c>
      <c r="F411" s="1">
        <v>100</v>
      </c>
      <c r="G411" s="1">
        <v>100</v>
      </c>
    </row>
    <row r="412" spans="1:7" x14ac:dyDescent="0.25">
      <c r="A412" t="str">
        <f t="shared" si="6"/>
        <v>NY0239 Question 9D</v>
      </c>
      <c r="B412" t="s">
        <v>32</v>
      </c>
      <c r="C412" t="s">
        <v>207</v>
      </c>
      <c r="D412" s="1" t="s">
        <v>7</v>
      </c>
      <c r="E412" s="1" t="s">
        <v>7</v>
      </c>
      <c r="F412" s="1" t="s">
        <v>7</v>
      </c>
      <c r="G412" s="1" t="s">
        <v>7</v>
      </c>
    </row>
    <row r="413" spans="1:7" x14ac:dyDescent="0.25">
      <c r="A413" t="str">
        <f t="shared" si="6"/>
        <v>NY0239 Question 10A</v>
      </c>
      <c r="B413" t="s">
        <v>32</v>
      </c>
      <c r="C413" t="s">
        <v>201</v>
      </c>
      <c r="D413" s="1">
        <v>0</v>
      </c>
      <c r="E413" s="1">
        <v>0</v>
      </c>
      <c r="F413" s="1">
        <v>0</v>
      </c>
      <c r="G413" s="1">
        <v>0</v>
      </c>
    </row>
    <row r="414" spans="1:7" x14ac:dyDescent="0.25">
      <c r="A414" t="str">
        <f t="shared" si="6"/>
        <v>NY0239 Question 10B</v>
      </c>
      <c r="B414" t="s">
        <v>32</v>
      </c>
      <c r="C414" t="s">
        <v>202</v>
      </c>
      <c r="D414" s="1">
        <v>0</v>
      </c>
      <c r="E414" s="1">
        <v>0</v>
      </c>
      <c r="F414" s="1">
        <v>0</v>
      </c>
      <c r="G414" s="1">
        <v>0</v>
      </c>
    </row>
    <row r="415" spans="1:7" x14ac:dyDescent="0.25">
      <c r="A415" t="str">
        <f t="shared" si="6"/>
        <v>NY0239 Question 10C</v>
      </c>
      <c r="B415" t="s">
        <v>32</v>
      </c>
      <c r="C415" t="s">
        <v>203</v>
      </c>
      <c r="D415" s="1">
        <v>0</v>
      </c>
      <c r="E415" s="1">
        <v>0</v>
      </c>
      <c r="F415" s="1">
        <v>0</v>
      </c>
      <c r="G415" s="1">
        <v>0</v>
      </c>
    </row>
    <row r="416" spans="1:7" x14ac:dyDescent="0.25">
      <c r="A416" t="str">
        <f t="shared" si="6"/>
        <v>NY0239 Question 10D</v>
      </c>
      <c r="B416" t="s">
        <v>32</v>
      </c>
      <c r="C416" t="s">
        <v>204</v>
      </c>
      <c r="D416" s="1">
        <v>0</v>
      </c>
      <c r="E416" s="1">
        <v>0</v>
      </c>
      <c r="F416" s="1">
        <v>0</v>
      </c>
      <c r="G416" s="1">
        <v>0</v>
      </c>
    </row>
    <row r="417" spans="1:7" x14ac:dyDescent="0.25">
      <c r="A417" t="str">
        <f t="shared" si="6"/>
        <v>NY0239 Question 11</v>
      </c>
      <c r="B417" t="s">
        <v>32</v>
      </c>
      <c r="C417" t="s">
        <v>200</v>
      </c>
      <c r="D417" s="1">
        <v>12</v>
      </c>
      <c r="E417" s="1">
        <v>11</v>
      </c>
      <c r="F417" s="1">
        <v>12</v>
      </c>
      <c r="G417" s="1">
        <v>12</v>
      </c>
    </row>
    <row r="418" spans="1:7" x14ac:dyDescent="0.25">
      <c r="A418" t="str">
        <f t="shared" si="6"/>
        <v>NY0242 Question 1</v>
      </c>
      <c r="B418" t="s">
        <v>33</v>
      </c>
      <c r="C418" t="s">
        <v>192</v>
      </c>
      <c r="D418" s="1">
        <v>96</v>
      </c>
      <c r="E418" s="1">
        <v>95.68</v>
      </c>
      <c r="F418" s="1">
        <v>87.81</v>
      </c>
      <c r="G418" s="1">
        <v>86.82</v>
      </c>
    </row>
    <row r="419" spans="1:7" x14ac:dyDescent="0.25">
      <c r="A419" t="str">
        <f t="shared" si="6"/>
        <v>NY0242 Question 2</v>
      </c>
      <c r="B419" t="s">
        <v>33</v>
      </c>
      <c r="C419" t="s">
        <v>193</v>
      </c>
      <c r="D419" s="1">
        <v>100</v>
      </c>
      <c r="E419" s="1">
        <v>100</v>
      </c>
      <c r="F419" s="1">
        <v>100</v>
      </c>
      <c r="G419" s="1">
        <v>100</v>
      </c>
    </row>
    <row r="420" spans="1:7" x14ac:dyDescent="0.25">
      <c r="A420" t="str">
        <f t="shared" si="6"/>
        <v>NY0242 Question 3</v>
      </c>
      <c r="B420" t="s">
        <v>33</v>
      </c>
      <c r="C420" t="s">
        <v>194</v>
      </c>
      <c r="D420" s="1">
        <v>100</v>
      </c>
      <c r="E420" s="1">
        <v>100</v>
      </c>
      <c r="F420" s="1">
        <v>100</v>
      </c>
      <c r="G420" s="1">
        <v>100</v>
      </c>
    </row>
    <row r="421" spans="1:7" x14ac:dyDescent="0.25">
      <c r="A421" t="str">
        <f t="shared" si="6"/>
        <v>NY0242 Question 4</v>
      </c>
      <c r="B421" t="s">
        <v>33</v>
      </c>
      <c r="C421" t="s">
        <v>195</v>
      </c>
      <c r="D421" s="1">
        <v>93</v>
      </c>
      <c r="E421" s="1">
        <v>103.36</v>
      </c>
      <c r="F421" s="1">
        <v>124.71</v>
      </c>
      <c r="G421" s="1">
        <v>128.46</v>
      </c>
    </row>
    <row r="422" spans="1:7" x14ac:dyDescent="0.25">
      <c r="A422" t="str">
        <f t="shared" si="6"/>
        <v>NY0242 Question 5</v>
      </c>
      <c r="B422" t="s">
        <v>33</v>
      </c>
      <c r="C422" t="s">
        <v>196</v>
      </c>
      <c r="D422" s="1">
        <v>13</v>
      </c>
      <c r="E422" s="1">
        <v>88.24</v>
      </c>
      <c r="F422" s="1">
        <v>16</v>
      </c>
      <c r="G422" s="1">
        <v>30</v>
      </c>
    </row>
    <row r="423" spans="1:7" x14ac:dyDescent="0.25">
      <c r="A423" t="str">
        <f t="shared" si="6"/>
        <v>NY0242 Question 6</v>
      </c>
      <c r="B423" t="s">
        <v>33</v>
      </c>
      <c r="C423" t="s">
        <v>197</v>
      </c>
      <c r="D423" s="1">
        <v>77</v>
      </c>
      <c r="E423" s="1">
        <v>88.24</v>
      </c>
      <c r="F423" s="1">
        <v>84</v>
      </c>
      <c r="G423" s="1">
        <v>84.44</v>
      </c>
    </row>
    <row r="424" spans="1:7" x14ac:dyDescent="0.25">
      <c r="A424" t="str">
        <f t="shared" si="6"/>
        <v>NY0242 Question 7</v>
      </c>
      <c r="B424" t="s">
        <v>33</v>
      </c>
      <c r="C424" t="s">
        <v>198</v>
      </c>
      <c r="D424" s="1">
        <v>91</v>
      </c>
      <c r="E424" s="1">
        <v>94.12</v>
      </c>
      <c r="F424" s="1">
        <v>90</v>
      </c>
      <c r="G424" s="1">
        <v>88.89</v>
      </c>
    </row>
    <row r="425" spans="1:7" x14ac:dyDescent="0.25">
      <c r="A425" t="str">
        <f t="shared" si="6"/>
        <v>NY0242 Question 8</v>
      </c>
      <c r="B425" t="s">
        <v>33</v>
      </c>
      <c r="C425" t="s">
        <v>199</v>
      </c>
      <c r="D425" s="1">
        <v>100</v>
      </c>
      <c r="E425" s="1">
        <v>100</v>
      </c>
      <c r="F425" s="1">
        <v>100</v>
      </c>
      <c r="G425" s="1">
        <v>100</v>
      </c>
    </row>
    <row r="426" spans="1:7" x14ac:dyDescent="0.25">
      <c r="A426" t="str">
        <f t="shared" si="6"/>
        <v>NY0242 Question 9AB</v>
      </c>
      <c r="B426" t="s">
        <v>33</v>
      </c>
      <c r="C426" t="s">
        <v>205</v>
      </c>
      <c r="D426" s="1">
        <v>100</v>
      </c>
      <c r="E426" s="1">
        <v>100</v>
      </c>
      <c r="F426" s="1">
        <v>100</v>
      </c>
      <c r="G426" s="1">
        <v>100</v>
      </c>
    </row>
    <row r="427" spans="1:7" x14ac:dyDescent="0.25">
      <c r="A427" t="str">
        <f t="shared" si="6"/>
        <v>NY0242 Question 9C</v>
      </c>
      <c r="B427" t="s">
        <v>33</v>
      </c>
      <c r="C427" t="s">
        <v>206</v>
      </c>
      <c r="D427" s="1">
        <v>100</v>
      </c>
      <c r="E427" s="1">
        <v>100</v>
      </c>
      <c r="F427" s="1">
        <v>100</v>
      </c>
      <c r="G427" s="1">
        <v>100</v>
      </c>
    </row>
    <row r="428" spans="1:7" x14ac:dyDescent="0.25">
      <c r="A428" t="str">
        <f t="shared" si="6"/>
        <v>NY0242 Question 9D</v>
      </c>
      <c r="B428" t="s">
        <v>33</v>
      </c>
      <c r="C428" t="s">
        <v>207</v>
      </c>
      <c r="D428" s="1" t="s">
        <v>7</v>
      </c>
      <c r="E428" s="1" t="s">
        <v>7</v>
      </c>
      <c r="F428" s="1" t="s">
        <v>7</v>
      </c>
      <c r="G428" s="1" t="s">
        <v>7</v>
      </c>
    </row>
    <row r="429" spans="1:7" x14ac:dyDescent="0.25">
      <c r="A429" t="str">
        <f t="shared" si="6"/>
        <v>NY0242 Question 10A</v>
      </c>
      <c r="B429" t="s">
        <v>33</v>
      </c>
      <c r="C429" t="s">
        <v>201</v>
      </c>
      <c r="D429" s="1">
        <v>0</v>
      </c>
      <c r="E429" s="1">
        <v>0</v>
      </c>
      <c r="F429" s="1">
        <v>0</v>
      </c>
      <c r="G429" s="1">
        <v>0</v>
      </c>
    </row>
    <row r="430" spans="1:7" x14ac:dyDescent="0.25">
      <c r="A430" t="str">
        <f t="shared" si="6"/>
        <v>NY0242 Question 10B</v>
      </c>
      <c r="B430" t="s">
        <v>33</v>
      </c>
      <c r="C430" t="s">
        <v>202</v>
      </c>
      <c r="D430" s="1">
        <v>0</v>
      </c>
      <c r="E430" s="1">
        <v>0</v>
      </c>
      <c r="F430" s="1">
        <v>0</v>
      </c>
      <c r="G430" s="1">
        <v>0</v>
      </c>
    </row>
    <row r="431" spans="1:7" x14ac:dyDescent="0.25">
      <c r="A431" t="str">
        <f t="shared" si="6"/>
        <v>NY0242 Question 10C</v>
      </c>
      <c r="B431" t="s">
        <v>33</v>
      </c>
      <c r="C431" t="s">
        <v>203</v>
      </c>
      <c r="D431" s="1">
        <v>0</v>
      </c>
      <c r="E431" s="1">
        <v>0</v>
      </c>
      <c r="F431" s="1">
        <v>0</v>
      </c>
      <c r="G431" s="1">
        <v>0</v>
      </c>
    </row>
    <row r="432" spans="1:7" x14ac:dyDescent="0.25">
      <c r="A432" t="str">
        <f t="shared" si="6"/>
        <v>NY0242 Question 10D</v>
      </c>
      <c r="B432" t="s">
        <v>33</v>
      </c>
      <c r="C432" t="s">
        <v>204</v>
      </c>
      <c r="D432" s="1">
        <v>0</v>
      </c>
      <c r="E432" s="1">
        <v>0</v>
      </c>
      <c r="F432" s="1">
        <v>0</v>
      </c>
      <c r="G432" s="1">
        <v>0</v>
      </c>
    </row>
    <row r="433" spans="1:7" x14ac:dyDescent="0.25">
      <c r="A433" t="str">
        <f t="shared" si="6"/>
        <v>NY0242 Question 11</v>
      </c>
      <c r="B433" t="s">
        <v>33</v>
      </c>
      <c r="C433" t="s">
        <v>200</v>
      </c>
      <c r="D433" s="1">
        <v>12</v>
      </c>
      <c r="E433" s="1">
        <v>12</v>
      </c>
      <c r="F433" s="1">
        <v>12</v>
      </c>
      <c r="G433" s="1">
        <v>12</v>
      </c>
    </row>
    <row r="434" spans="1:7" x14ac:dyDescent="0.25">
      <c r="A434" t="str">
        <f t="shared" si="6"/>
        <v>NY0246 Question 1</v>
      </c>
      <c r="B434" t="s">
        <v>34</v>
      </c>
      <c r="C434" t="s">
        <v>192</v>
      </c>
      <c r="D434" s="1">
        <v>97</v>
      </c>
      <c r="E434" s="1">
        <v>101.67</v>
      </c>
      <c r="F434" s="1">
        <v>99.32</v>
      </c>
      <c r="G434" s="1">
        <v>106.25</v>
      </c>
    </row>
    <row r="435" spans="1:7" x14ac:dyDescent="0.25">
      <c r="A435" t="str">
        <f t="shared" si="6"/>
        <v>NY0246 Question 2</v>
      </c>
      <c r="B435" t="s">
        <v>34</v>
      </c>
      <c r="C435" t="s">
        <v>193</v>
      </c>
      <c r="D435" s="1">
        <v>100</v>
      </c>
      <c r="E435" s="1">
        <v>100</v>
      </c>
      <c r="F435" s="1">
        <v>100</v>
      </c>
      <c r="G435" s="1">
        <v>100</v>
      </c>
    </row>
    <row r="436" spans="1:7" x14ac:dyDescent="0.25">
      <c r="A436" t="str">
        <f t="shared" si="6"/>
        <v>NY0246 Question 3</v>
      </c>
      <c r="B436" t="s">
        <v>34</v>
      </c>
      <c r="C436" t="s">
        <v>194</v>
      </c>
      <c r="D436" s="1">
        <v>100</v>
      </c>
      <c r="E436" s="1">
        <v>100</v>
      </c>
      <c r="F436" s="1">
        <v>100</v>
      </c>
      <c r="G436" s="1">
        <v>100</v>
      </c>
    </row>
    <row r="437" spans="1:7" x14ac:dyDescent="0.25">
      <c r="A437" t="str">
        <f t="shared" si="6"/>
        <v>NY0246 Question 4</v>
      </c>
      <c r="B437" t="s">
        <v>34</v>
      </c>
      <c r="C437" t="s">
        <v>195</v>
      </c>
      <c r="D437" s="1">
        <v>146</v>
      </c>
      <c r="E437" s="1">
        <v>160.54</v>
      </c>
      <c r="F437" s="1">
        <v>166.83</v>
      </c>
      <c r="G437" s="1">
        <v>173.7</v>
      </c>
    </row>
    <row r="438" spans="1:7" x14ac:dyDescent="0.25">
      <c r="A438" t="str">
        <f t="shared" si="6"/>
        <v>NY0246 Question 5</v>
      </c>
      <c r="B438" t="s">
        <v>34</v>
      </c>
      <c r="C438" t="s">
        <v>196</v>
      </c>
      <c r="D438" s="1">
        <v>35</v>
      </c>
      <c r="E438" s="1">
        <v>71.150000000000006</v>
      </c>
      <c r="F438" s="1">
        <v>26.92</v>
      </c>
      <c r="G438" s="1">
        <v>22.22</v>
      </c>
    </row>
    <row r="439" spans="1:7" x14ac:dyDescent="0.25">
      <c r="A439" t="str">
        <f t="shared" si="6"/>
        <v>NY0246 Question 6</v>
      </c>
      <c r="B439" t="s">
        <v>34</v>
      </c>
      <c r="C439" t="s">
        <v>197</v>
      </c>
      <c r="D439" s="1">
        <v>41</v>
      </c>
      <c r="E439" s="1">
        <v>71.150000000000006</v>
      </c>
      <c r="F439" s="1">
        <v>84.62</v>
      </c>
      <c r="G439" s="1">
        <v>53.7</v>
      </c>
    </row>
    <row r="440" spans="1:7" x14ac:dyDescent="0.25">
      <c r="A440" t="str">
        <f t="shared" si="6"/>
        <v>NY0246 Question 7</v>
      </c>
      <c r="B440" t="s">
        <v>34</v>
      </c>
      <c r="C440" t="s">
        <v>198</v>
      </c>
      <c r="D440" s="1">
        <v>100</v>
      </c>
      <c r="E440" s="1">
        <v>86.54</v>
      </c>
      <c r="F440" s="1">
        <v>92.31</v>
      </c>
      <c r="G440" s="1">
        <v>90.74</v>
      </c>
    </row>
    <row r="441" spans="1:7" x14ac:dyDescent="0.25">
      <c r="A441" t="str">
        <f t="shared" si="6"/>
        <v>NY0246 Question 8</v>
      </c>
      <c r="B441" t="s">
        <v>34</v>
      </c>
      <c r="C441" t="s">
        <v>199</v>
      </c>
      <c r="D441" s="1">
        <v>96</v>
      </c>
      <c r="E441" s="1">
        <v>100</v>
      </c>
      <c r="F441" s="1">
        <v>100</v>
      </c>
      <c r="G441" s="1">
        <v>100</v>
      </c>
    </row>
    <row r="442" spans="1:7" x14ac:dyDescent="0.25">
      <c r="A442" t="str">
        <f t="shared" si="6"/>
        <v>NY0246 Question 9AB</v>
      </c>
      <c r="B442" t="s">
        <v>34</v>
      </c>
      <c r="C442" t="s">
        <v>205</v>
      </c>
      <c r="D442" s="1">
        <v>100</v>
      </c>
      <c r="E442" s="1">
        <v>100</v>
      </c>
      <c r="F442" s="1">
        <v>100</v>
      </c>
      <c r="G442" s="1">
        <v>100</v>
      </c>
    </row>
    <row r="443" spans="1:7" x14ac:dyDescent="0.25">
      <c r="A443" t="str">
        <f t="shared" si="6"/>
        <v>NY0246 Question 9C</v>
      </c>
      <c r="B443" t="s">
        <v>34</v>
      </c>
      <c r="C443" t="s">
        <v>206</v>
      </c>
      <c r="D443" s="1">
        <v>100</v>
      </c>
      <c r="E443" s="1">
        <v>100</v>
      </c>
      <c r="F443" s="1">
        <v>100</v>
      </c>
      <c r="G443" s="1">
        <v>100</v>
      </c>
    </row>
    <row r="444" spans="1:7" x14ac:dyDescent="0.25">
      <c r="A444" t="str">
        <f t="shared" si="6"/>
        <v>NY0246 Question 9D</v>
      </c>
      <c r="B444" t="s">
        <v>34</v>
      </c>
      <c r="C444" t="s">
        <v>207</v>
      </c>
      <c r="D444" s="1" t="s">
        <v>7</v>
      </c>
      <c r="E444" s="1" t="s">
        <v>7</v>
      </c>
      <c r="F444" s="1" t="s">
        <v>7</v>
      </c>
      <c r="G444" s="1" t="s">
        <v>7</v>
      </c>
    </row>
    <row r="445" spans="1:7" x14ac:dyDescent="0.25">
      <c r="A445" t="str">
        <f t="shared" si="6"/>
        <v>NY0246 Question 10A</v>
      </c>
      <c r="B445" t="s">
        <v>34</v>
      </c>
      <c r="C445" t="s">
        <v>201</v>
      </c>
      <c r="D445" s="1">
        <v>0</v>
      </c>
      <c r="E445" s="1">
        <v>0</v>
      </c>
      <c r="F445" s="1">
        <v>0</v>
      </c>
      <c r="G445" s="1">
        <v>0</v>
      </c>
    </row>
    <row r="446" spans="1:7" x14ac:dyDescent="0.25">
      <c r="A446" t="str">
        <f t="shared" si="6"/>
        <v>NY0246 Question 10B</v>
      </c>
      <c r="B446" t="s">
        <v>34</v>
      </c>
      <c r="C446" t="s">
        <v>202</v>
      </c>
      <c r="D446" s="1">
        <v>0</v>
      </c>
      <c r="E446" s="1">
        <v>0</v>
      </c>
      <c r="F446" s="1">
        <v>0</v>
      </c>
      <c r="G446" s="1">
        <v>0</v>
      </c>
    </row>
    <row r="447" spans="1:7" x14ac:dyDescent="0.25">
      <c r="A447" t="str">
        <f t="shared" si="6"/>
        <v>NY0246 Question 10C</v>
      </c>
      <c r="B447" t="s">
        <v>34</v>
      </c>
      <c r="C447" t="s">
        <v>203</v>
      </c>
      <c r="D447" s="1">
        <v>0</v>
      </c>
      <c r="E447" s="1">
        <v>0</v>
      </c>
      <c r="F447" s="1">
        <v>0</v>
      </c>
      <c r="G447" s="1">
        <v>0</v>
      </c>
    </row>
    <row r="448" spans="1:7" x14ac:dyDescent="0.25">
      <c r="A448" t="str">
        <f t="shared" si="6"/>
        <v>NY0246 Question 10D</v>
      </c>
      <c r="B448" t="s">
        <v>34</v>
      </c>
      <c r="C448" t="s">
        <v>204</v>
      </c>
      <c r="D448" s="1">
        <v>0</v>
      </c>
      <c r="E448" s="1">
        <v>0</v>
      </c>
      <c r="F448" s="1">
        <v>0</v>
      </c>
      <c r="G448" s="1">
        <v>0</v>
      </c>
    </row>
    <row r="449" spans="1:7" x14ac:dyDescent="0.25">
      <c r="A449" t="str">
        <f t="shared" si="6"/>
        <v>NY0246 Question 11</v>
      </c>
      <c r="B449" t="s">
        <v>34</v>
      </c>
      <c r="C449" t="s">
        <v>200</v>
      </c>
      <c r="D449" s="1">
        <v>12</v>
      </c>
      <c r="E449" s="1">
        <v>12</v>
      </c>
      <c r="F449" s="1">
        <v>12</v>
      </c>
      <c r="G449" s="1">
        <v>12</v>
      </c>
    </row>
    <row r="450" spans="1:7" x14ac:dyDescent="0.25">
      <c r="A450" t="str">
        <f t="shared" si="6"/>
        <v>NY0249 Question 1</v>
      </c>
      <c r="B450" t="s">
        <v>35</v>
      </c>
      <c r="C450" t="s">
        <v>192</v>
      </c>
      <c r="D450" s="1">
        <v>100</v>
      </c>
      <c r="E450" s="1">
        <v>93.72</v>
      </c>
      <c r="F450" s="1">
        <v>91.04</v>
      </c>
      <c r="G450" s="1">
        <v>90.18</v>
      </c>
    </row>
    <row r="451" spans="1:7" x14ac:dyDescent="0.25">
      <c r="A451" t="str">
        <f t="shared" ref="A451:A514" si="7">B451&amp;" "&amp;C451</f>
        <v>NY0249 Question 2</v>
      </c>
      <c r="B451" t="s">
        <v>35</v>
      </c>
      <c r="C451" t="s">
        <v>193</v>
      </c>
      <c r="D451" s="1">
        <v>100</v>
      </c>
      <c r="E451" s="1">
        <v>100</v>
      </c>
      <c r="F451" s="1">
        <v>100</v>
      </c>
      <c r="G451" s="1">
        <v>100</v>
      </c>
    </row>
    <row r="452" spans="1:7" x14ac:dyDescent="0.25">
      <c r="A452" t="str">
        <f t="shared" si="7"/>
        <v>NY0249 Question 3</v>
      </c>
      <c r="B452" t="s">
        <v>35</v>
      </c>
      <c r="C452" t="s">
        <v>194</v>
      </c>
      <c r="D452" s="1">
        <v>100</v>
      </c>
      <c r="E452" s="1">
        <v>100</v>
      </c>
      <c r="F452" s="1">
        <v>100</v>
      </c>
      <c r="G452" s="1">
        <v>100</v>
      </c>
    </row>
    <row r="453" spans="1:7" x14ac:dyDescent="0.25">
      <c r="A453" t="str">
        <f t="shared" si="7"/>
        <v>NY0249 Question 4</v>
      </c>
      <c r="B453" t="s">
        <v>35</v>
      </c>
      <c r="C453" t="s">
        <v>195</v>
      </c>
      <c r="D453" s="1">
        <v>76</v>
      </c>
      <c r="E453" s="1">
        <v>78.56</v>
      </c>
      <c r="F453" s="1">
        <v>88.97</v>
      </c>
      <c r="G453" s="1">
        <v>91.26</v>
      </c>
    </row>
    <row r="454" spans="1:7" x14ac:dyDescent="0.25">
      <c r="A454" t="str">
        <f t="shared" si="7"/>
        <v>NY0249 Question 5</v>
      </c>
      <c r="B454" t="s">
        <v>35</v>
      </c>
      <c r="C454" t="s">
        <v>196</v>
      </c>
      <c r="D454" s="1">
        <v>25</v>
      </c>
      <c r="E454" s="1">
        <v>82.86</v>
      </c>
      <c r="F454" s="1">
        <v>8.82</v>
      </c>
      <c r="G454" s="1">
        <v>22.22</v>
      </c>
    </row>
    <row r="455" spans="1:7" x14ac:dyDescent="0.25">
      <c r="A455" t="str">
        <f t="shared" si="7"/>
        <v>NY0249 Question 6</v>
      </c>
      <c r="B455" t="s">
        <v>35</v>
      </c>
      <c r="C455" t="s">
        <v>197</v>
      </c>
      <c r="D455" s="1">
        <v>89</v>
      </c>
      <c r="E455" s="1">
        <v>82.86</v>
      </c>
      <c r="F455" s="1">
        <v>94.12</v>
      </c>
      <c r="G455" s="1">
        <v>88</v>
      </c>
    </row>
    <row r="456" spans="1:7" x14ac:dyDescent="0.25">
      <c r="A456" t="str">
        <f t="shared" si="7"/>
        <v>NY0249 Question 7</v>
      </c>
      <c r="B456" t="s">
        <v>35</v>
      </c>
      <c r="C456" t="s">
        <v>198</v>
      </c>
      <c r="D456" s="1">
        <v>94</v>
      </c>
      <c r="E456" s="1">
        <v>100</v>
      </c>
      <c r="F456" s="1">
        <v>97.06</v>
      </c>
      <c r="G456" s="1">
        <v>100</v>
      </c>
    </row>
    <row r="457" spans="1:7" x14ac:dyDescent="0.25">
      <c r="A457" t="str">
        <f t="shared" si="7"/>
        <v>NY0249 Question 8</v>
      </c>
      <c r="B457" t="s">
        <v>35</v>
      </c>
      <c r="C457" t="s">
        <v>199</v>
      </c>
      <c r="D457" s="1">
        <v>94</v>
      </c>
      <c r="E457" s="1">
        <v>97.14</v>
      </c>
      <c r="F457" s="1">
        <v>94.12</v>
      </c>
      <c r="G457" s="1">
        <v>98.72</v>
      </c>
    </row>
    <row r="458" spans="1:7" x14ac:dyDescent="0.25">
      <c r="A458" t="str">
        <f t="shared" si="7"/>
        <v>NY0249 Question 9AB</v>
      </c>
      <c r="B458" t="s">
        <v>35</v>
      </c>
      <c r="C458" t="s">
        <v>205</v>
      </c>
      <c r="D458" s="1">
        <v>80</v>
      </c>
      <c r="E458" s="1">
        <v>60</v>
      </c>
      <c r="F458" s="1">
        <v>100</v>
      </c>
      <c r="G458" s="1">
        <v>100</v>
      </c>
    </row>
    <row r="459" spans="1:7" x14ac:dyDescent="0.25">
      <c r="A459" t="str">
        <f t="shared" si="7"/>
        <v>NY0249 Question 9C</v>
      </c>
      <c r="B459" t="s">
        <v>35</v>
      </c>
      <c r="C459" t="s">
        <v>206</v>
      </c>
      <c r="D459" s="1">
        <v>98</v>
      </c>
      <c r="E459" s="1">
        <v>94.87</v>
      </c>
      <c r="F459" s="1">
        <v>100</v>
      </c>
      <c r="G459" s="1">
        <v>100</v>
      </c>
    </row>
    <row r="460" spans="1:7" x14ac:dyDescent="0.25">
      <c r="A460" t="str">
        <f t="shared" si="7"/>
        <v>NY0249 Question 9D</v>
      </c>
      <c r="B460" t="s">
        <v>35</v>
      </c>
      <c r="C460" t="s">
        <v>207</v>
      </c>
      <c r="D460" s="1" t="s">
        <v>7</v>
      </c>
      <c r="E460" s="1" t="s">
        <v>7</v>
      </c>
      <c r="F460" s="1" t="s">
        <v>7</v>
      </c>
      <c r="G460" s="1" t="s">
        <v>7</v>
      </c>
    </row>
    <row r="461" spans="1:7" x14ac:dyDescent="0.25">
      <c r="A461" t="str">
        <f t="shared" si="7"/>
        <v>NY0249 Question 10A</v>
      </c>
      <c r="B461" t="s">
        <v>35</v>
      </c>
      <c r="C461" t="s">
        <v>201</v>
      </c>
      <c r="D461" s="1">
        <v>0</v>
      </c>
      <c r="E461" s="1">
        <v>7.32</v>
      </c>
      <c r="F461" s="1">
        <v>0</v>
      </c>
      <c r="G461" s="1">
        <v>1.19</v>
      </c>
    </row>
    <row r="462" spans="1:7" x14ac:dyDescent="0.25">
      <c r="A462" t="str">
        <f t="shared" si="7"/>
        <v>NY0249 Question 10B</v>
      </c>
      <c r="B462" t="s">
        <v>35</v>
      </c>
      <c r="C462" t="s">
        <v>202</v>
      </c>
      <c r="D462" s="1">
        <v>0</v>
      </c>
      <c r="E462" s="1">
        <v>0</v>
      </c>
      <c r="F462" s="1">
        <v>0</v>
      </c>
      <c r="G462" s="1">
        <v>0</v>
      </c>
    </row>
    <row r="463" spans="1:7" x14ac:dyDescent="0.25">
      <c r="A463" t="str">
        <f t="shared" si="7"/>
        <v>NY0249 Question 10C</v>
      </c>
      <c r="B463" t="s">
        <v>35</v>
      </c>
      <c r="C463" t="s">
        <v>203</v>
      </c>
      <c r="D463" s="1">
        <v>1</v>
      </c>
      <c r="E463" s="1">
        <v>0</v>
      </c>
      <c r="F463" s="1">
        <v>0</v>
      </c>
      <c r="G463" s="1">
        <v>0.31</v>
      </c>
    </row>
    <row r="464" spans="1:7" x14ac:dyDescent="0.25">
      <c r="A464" t="str">
        <f t="shared" si="7"/>
        <v>NY0249 Question 10D</v>
      </c>
      <c r="B464" t="s">
        <v>35</v>
      </c>
      <c r="C464" t="s">
        <v>204</v>
      </c>
      <c r="D464" s="1">
        <v>0</v>
      </c>
      <c r="E464" s="1">
        <v>0.61</v>
      </c>
      <c r="F464" s="1">
        <v>0</v>
      </c>
      <c r="G464" s="1">
        <v>0</v>
      </c>
    </row>
    <row r="465" spans="1:7" x14ac:dyDescent="0.25">
      <c r="A465" t="str">
        <f t="shared" si="7"/>
        <v>NY0249 Question 11</v>
      </c>
      <c r="B465" t="s">
        <v>35</v>
      </c>
      <c r="C465" t="s">
        <v>200</v>
      </c>
      <c r="D465" s="1">
        <v>12</v>
      </c>
      <c r="E465" s="1">
        <v>12</v>
      </c>
      <c r="F465" s="1">
        <v>12</v>
      </c>
      <c r="G465" s="1">
        <v>12</v>
      </c>
    </row>
    <row r="466" spans="1:7" x14ac:dyDescent="0.25">
      <c r="A466" t="str">
        <f t="shared" si="7"/>
        <v>NY0233 Question 1</v>
      </c>
      <c r="B466" t="s">
        <v>36</v>
      </c>
      <c r="C466" t="s">
        <v>192</v>
      </c>
      <c r="D466" s="1">
        <v>97</v>
      </c>
      <c r="E466" s="1">
        <v>99.8</v>
      </c>
      <c r="F466" s="1">
        <v>103.37</v>
      </c>
      <c r="G466" s="1">
        <v>101.73</v>
      </c>
    </row>
    <row r="467" spans="1:7" x14ac:dyDescent="0.25">
      <c r="A467" t="str">
        <f t="shared" si="7"/>
        <v>NY0233 Question 2</v>
      </c>
      <c r="B467" t="s">
        <v>36</v>
      </c>
      <c r="C467" t="s">
        <v>193</v>
      </c>
      <c r="D467" s="1" t="s">
        <v>7</v>
      </c>
      <c r="E467" s="1" t="s">
        <v>7</v>
      </c>
      <c r="F467" s="1" t="s">
        <v>7</v>
      </c>
      <c r="G467" s="1" t="s">
        <v>7</v>
      </c>
    </row>
    <row r="468" spans="1:7" x14ac:dyDescent="0.25">
      <c r="A468" t="str">
        <f t="shared" si="7"/>
        <v>NY0233 Question 3</v>
      </c>
      <c r="B468" t="s">
        <v>36</v>
      </c>
      <c r="C468" t="s">
        <v>194</v>
      </c>
      <c r="D468" s="1">
        <v>75</v>
      </c>
      <c r="E468" s="1">
        <v>81.67</v>
      </c>
      <c r="F468" s="1">
        <v>65.63</v>
      </c>
      <c r="G468" s="1">
        <v>100</v>
      </c>
    </row>
    <row r="469" spans="1:7" x14ac:dyDescent="0.25">
      <c r="A469" t="str">
        <f t="shared" si="7"/>
        <v>NY0233 Question 4</v>
      </c>
      <c r="B469" t="s">
        <v>36</v>
      </c>
      <c r="C469" t="s">
        <v>195</v>
      </c>
      <c r="D469" s="1">
        <v>9</v>
      </c>
      <c r="E469" s="1">
        <v>10.3</v>
      </c>
      <c r="F469" s="1">
        <v>10.46</v>
      </c>
      <c r="G469" s="1">
        <v>11.25</v>
      </c>
    </row>
    <row r="470" spans="1:7" x14ac:dyDescent="0.25">
      <c r="A470" t="str">
        <f t="shared" si="7"/>
        <v>NY0233 Question 5</v>
      </c>
      <c r="B470" t="s">
        <v>36</v>
      </c>
      <c r="C470" t="s">
        <v>196</v>
      </c>
      <c r="D470" s="1">
        <v>37</v>
      </c>
      <c r="E470" s="1">
        <v>43.9</v>
      </c>
      <c r="F470" s="1">
        <v>58.06</v>
      </c>
      <c r="G470" s="1">
        <v>68.569999999999993</v>
      </c>
    </row>
    <row r="471" spans="1:7" x14ac:dyDescent="0.25">
      <c r="A471" t="str">
        <f t="shared" si="7"/>
        <v>NY0233 Question 6</v>
      </c>
      <c r="B471" t="s">
        <v>36</v>
      </c>
      <c r="C471" t="s">
        <v>197</v>
      </c>
      <c r="D471" s="1">
        <v>34</v>
      </c>
      <c r="E471" s="1">
        <v>43.9</v>
      </c>
      <c r="F471" s="1">
        <v>25.81</v>
      </c>
      <c r="G471" s="1">
        <v>22.86</v>
      </c>
    </row>
    <row r="472" spans="1:7" x14ac:dyDescent="0.25">
      <c r="A472" t="str">
        <f t="shared" si="7"/>
        <v>NY0233 Question 7</v>
      </c>
      <c r="B472" t="s">
        <v>36</v>
      </c>
      <c r="C472" t="s">
        <v>198</v>
      </c>
      <c r="D472" s="1">
        <v>100</v>
      </c>
      <c r="E472" s="1">
        <v>33.33</v>
      </c>
      <c r="F472" s="1">
        <v>60.61</v>
      </c>
      <c r="G472" s="1">
        <v>68.569999999999993</v>
      </c>
    </row>
    <row r="473" spans="1:7" x14ac:dyDescent="0.25">
      <c r="A473" t="str">
        <f t="shared" si="7"/>
        <v>NY0233 Question 8</v>
      </c>
      <c r="B473" t="s">
        <v>36</v>
      </c>
      <c r="C473" t="s">
        <v>199</v>
      </c>
      <c r="D473" s="1">
        <v>95</v>
      </c>
      <c r="E473" s="1">
        <v>92.68</v>
      </c>
      <c r="F473" s="1">
        <v>87.88</v>
      </c>
      <c r="G473" s="1">
        <v>100</v>
      </c>
    </row>
    <row r="474" spans="1:7" x14ac:dyDescent="0.25">
      <c r="A474" t="str">
        <f t="shared" si="7"/>
        <v>NY0233 Question 9AB</v>
      </c>
      <c r="B474" t="s">
        <v>36</v>
      </c>
      <c r="C474" t="s">
        <v>205</v>
      </c>
      <c r="D474" s="1" t="s">
        <v>7</v>
      </c>
      <c r="E474" s="1" t="s">
        <v>7</v>
      </c>
      <c r="F474" s="1">
        <v>96.15</v>
      </c>
      <c r="G474" s="1">
        <v>92.59</v>
      </c>
    </row>
    <row r="475" spans="1:7" x14ac:dyDescent="0.25">
      <c r="A475" t="str">
        <f t="shared" si="7"/>
        <v>NY0233 Question 9C</v>
      </c>
      <c r="B475" t="s">
        <v>36</v>
      </c>
      <c r="C475" t="s">
        <v>206</v>
      </c>
      <c r="D475" s="1">
        <v>65</v>
      </c>
      <c r="E475" s="1">
        <v>63.64</v>
      </c>
      <c r="F475" s="1" t="s">
        <v>7</v>
      </c>
      <c r="G475" s="1" t="s">
        <v>7</v>
      </c>
    </row>
    <row r="476" spans="1:7" x14ac:dyDescent="0.25">
      <c r="A476" t="str">
        <f t="shared" si="7"/>
        <v>NY0233 Question 9D</v>
      </c>
      <c r="B476" t="s">
        <v>36</v>
      </c>
      <c r="C476" t="s">
        <v>207</v>
      </c>
      <c r="D476" s="1" t="s">
        <v>7</v>
      </c>
      <c r="E476" s="1" t="s">
        <v>7</v>
      </c>
      <c r="F476" s="1" t="s">
        <v>7</v>
      </c>
      <c r="G476" s="1" t="s">
        <v>7</v>
      </c>
    </row>
    <row r="477" spans="1:7" x14ac:dyDescent="0.25">
      <c r="A477" t="str">
        <f t="shared" si="7"/>
        <v>NY0233 Question 10A</v>
      </c>
      <c r="B477" t="s">
        <v>36</v>
      </c>
      <c r="C477" t="s">
        <v>201</v>
      </c>
      <c r="D477" s="1">
        <v>1.4</v>
      </c>
      <c r="E477" s="1">
        <v>13</v>
      </c>
      <c r="F477" s="1">
        <v>4.84</v>
      </c>
      <c r="G477" s="1">
        <v>8.33</v>
      </c>
    </row>
    <row r="478" spans="1:7" x14ac:dyDescent="0.25">
      <c r="A478" t="str">
        <f t="shared" si="7"/>
        <v>NY0233 Question 10B</v>
      </c>
      <c r="B478" t="s">
        <v>36</v>
      </c>
      <c r="C478" t="s">
        <v>202</v>
      </c>
      <c r="D478" s="1">
        <v>0</v>
      </c>
      <c r="E478" s="1">
        <v>0.33</v>
      </c>
      <c r="F478" s="1">
        <v>0.65</v>
      </c>
      <c r="G478" s="1">
        <v>1.33</v>
      </c>
    </row>
    <row r="479" spans="1:7" x14ac:dyDescent="0.25">
      <c r="A479" t="str">
        <f t="shared" si="7"/>
        <v>NY0233 Question 10C</v>
      </c>
      <c r="B479" t="s">
        <v>36</v>
      </c>
      <c r="C479" t="s">
        <v>203</v>
      </c>
      <c r="D479" s="1">
        <v>1</v>
      </c>
      <c r="E479" s="1">
        <v>1.47</v>
      </c>
      <c r="F479" s="1">
        <v>8.11</v>
      </c>
      <c r="G479" s="1">
        <v>0</v>
      </c>
    </row>
    <row r="480" spans="1:7" x14ac:dyDescent="0.25">
      <c r="A480" t="str">
        <f t="shared" si="7"/>
        <v>NY0233 Question 10D</v>
      </c>
      <c r="B480" t="s">
        <v>36</v>
      </c>
      <c r="C480" t="s">
        <v>204</v>
      </c>
      <c r="D480" s="1">
        <v>0</v>
      </c>
      <c r="E480" s="1">
        <v>0</v>
      </c>
      <c r="F480" s="1">
        <v>1.61</v>
      </c>
      <c r="G480" s="1">
        <v>3.33</v>
      </c>
    </row>
    <row r="481" spans="1:7" x14ac:dyDescent="0.25">
      <c r="A481" t="str">
        <f t="shared" si="7"/>
        <v>NY0233 Question 11</v>
      </c>
      <c r="B481" t="s">
        <v>36</v>
      </c>
      <c r="C481" t="s">
        <v>200</v>
      </c>
      <c r="D481" s="1">
        <v>12</v>
      </c>
      <c r="E481" s="1">
        <v>12</v>
      </c>
      <c r="F481" s="1">
        <v>12</v>
      </c>
      <c r="G481" s="1">
        <v>11</v>
      </c>
    </row>
    <row r="482" spans="1:7" x14ac:dyDescent="0.25">
      <c r="A482" t="str">
        <f t="shared" si="7"/>
        <v>NY0253 Question 1</v>
      </c>
      <c r="B482" t="s">
        <v>37</v>
      </c>
      <c r="C482" t="s">
        <v>192</v>
      </c>
      <c r="D482" s="1">
        <v>98</v>
      </c>
      <c r="E482" s="1">
        <v>99.13</v>
      </c>
      <c r="F482" s="1">
        <v>95.45</v>
      </c>
      <c r="G482" s="1">
        <v>99.61</v>
      </c>
    </row>
    <row r="483" spans="1:7" x14ac:dyDescent="0.25">
      <c r="A483" t="str">
        <f t="shared" si="7"/>
        <v>NY0253 Question 2</v>
      </c>
      <c r="B483" t="s">
        <v>37</v>
      </c>
      <c r="C483" t="s">
        <v>193</v>
      </c>
      <c r="D483" s="1">
        <v>100</v>
      </c>
      <c r="E483" s="1">
        <v>100</v>
      </c>
      <c r="F483" s="1">
        <v>100</v>
      </c>
      <c r="G483" s="1">
        <v>100</v>
      </c>
    </row>
    <row r="484" spans="1:7" x14ac:dyDescent="0.25">
      <c r="A484" t="str">
        <f t="shared" si="7"/>
        <v>NY0253 Question 3</v>
      </c>
      <c r="B484" t="s">
        <v>37</v>
      </c>
      <c r="C484" t="s">
        <v>194</v>
      </c>
      <c r="D484" s="1">
        <v>94</v>
      </c>
      <c r="E484" s="1">
        <v>94.12</v>
      </c>
      <c r="F484" s="1">
        <v>100</v>
      </c>
      <c r="G484" s="1">
        <v>100</v>
      </c>
    </row>
    <row r="485" spans="1:7" x14ac:dyDescent="0.25">
      <c r="A485" t="str">
        <f t="shared" si="7"/>
        <v>NY0253 Question 4</v>
      </c>
      <c r="B485" t="s">
        <v>37</v>
      </c>
      <c r="C485" t="s">
        <v>195</v>
      </c>
      <c r="D485" s="1">
        <v>75</v>
      </c>
      <c r="E485" s="1">
        <v>83</v>
      </c>
      <c r="F485" s="1">
        <v>98.79</v>
      </c>
      <c r="G485" s="1">
        <v>97.68</v>
      </c>
    </row>
    <row r="486" spans="1:7" x14ac:dyDescent="0.25">
      <c r="A486" t="str">
        <f t="shared" si="7"/>
        <v>NY0253 Question 5</v>
      </c>
      <c r="B486" t="s">
        <v>37</v>
      </c>
      <c r="C486" t="s">
        <v>196</v>
      </c>
      <c r="D486" s="1">
        <v>23</v>
      </c>
      <c r="E486" s="1">
        <v>63.64</v>
      </c>
      <c r="F486" s="1">
        <v>0</v>
      </c>
      <c r="G486" s="1">
        <v>14.29</v>
      </c>
    </row>
    <row r="487" spans="1:7" x14ac:dyDescent="0.25">
      <c r="A487" t="str">
        <f t="shared" si="7"/>
        <v>NY0253 Question 6</v>
      </c>
      <c r="B487" t="s">
        <v>37</v>
      </c>
      <c r="C487" t="s">
        <v>197</v>
      </c>
      <c r="D487" s="1">
        <v>50</v>
      </c>
      <c r="E487" s="1">
        <v>63.64</v>
      </c>
      <c r="F487" s="1">
        <v>100</v>
      </c>
      <c r="G487" s="1">
        <v>71.430000000000007</v>
      </c>
    </row>
    <row r="488" spans="1:7" x14ac:dyDescent="0.25">
      <c r="A488" t="str">
        <f t="shared" si="7"/>
        <v>NY0253 Question 7</v>
      </c>
      <c r="B488" t="s">
        <v>37</v>
      </c>
      <c r="C488" t="s">
        <v>198</v>
      </c>
      <c r="D488" s="1">
        <v>95</v>
      </c>
      <c r="E488" s="1">
        <v>90.91</v>
      </c>
      <c r="F488" s="1">
        <v>9.52</v>
      </c>
      <c r="G488" s="1">
        <v>28.57</v>
      </c>
    </row>
    <row r="489" spans="1:7" x14ac:dyDescent="0.25">
      <c r="A489" t="str">
        <f t="shared" si="7"/>
        <v>NY0253 Question 8</v>
      </c>
      <c r="B489" t="s">
        <v>37</v>
      </c>
      <c r="C489" t="s">
        <v>199</v>
      </c>
      <c r="D489" s="1">
        <v>95</v>
      </c>
      <c r="E489" s="1">
        <v>100</v>
      </c>
      <c r="F489" s="1">
        <v>9.52</v>
      </c>
      <c r="G489" s="1">
        <v>33.33</v>
      </c>
    </row>
    <row r="490" spans="1:7" x14ac:dyDescent="0.25">
      <c r="A490" t="str">
        <f t="shared" si="7"/>
        <v>NY0253 Question 9AB</v>
      </c>
      <c r="B490" t="s">
        <v>37</v>
      </c>
      <c r="C490" t="s">
        <v>205</v>
      </c>
      <c r="D490" s="1">
        <v>0</v>
      </c>
      <c r="E490" s="1">
        <v>0</v>
      </c>
      <c r="F490" s="1">
        <v>0</v>
      </c>
      <c r="G490" s="1">
        <v>0</v>
      </c>
    </row>
    <row r="491" spans="1:7" x14ac:dyDescent="0.25">
      <c r="A491" t="str">
        <f t="shared" si="7"/>
        <v>NY0253 Question 9C</v>
      </c>
      <c r="B491" t="s">
        <v>37</v>
      </c>
      <c r="C491" t="s">
        <v>206</v>
      </c>
      <c r="D491" s="1">
        <v>100</v>
      </c>
      <c r="E491" s="1">
        <v>100</v>
      </c>
      <c r="F491" s="1">
        <v>100</v>
      </c>
      <c r="G491" s="1">
        <v>100</v>
      </c>
    </row>
    <row r="492" spans="1:7" x14ac:dyDescent="0.25">
      <c r="A492" t="str">
        <f t="shared" si="7"/>
        <v>NY0253 Question 9D</v>
      </c>
      <c r="B492" t="s">
        <v>37</v>
      </c>
      <c r="C492" t="s">
        <v>207</v>
      </c>
      <c r="D492" s="1" t="s">
        <v>7</v>
      </c>
      <c r="E492" s="1" t="s">
        <v>7</v>
      </c>
      <c r="F492" s="1" t="s">
        <v>7</v>
      </c>
      <c r="G492" s="1" t="s">
        <v>7</v>
      </c>
    </row>
    <row r="493" spans="1:7" x14ac:dyDescent="0.25">
      <c r="A493" t="str">
        <f t="shared" si="7"/>
        <v>NY0253 Question 10A</v>
      </c>
      <c r="B493" t="s">
        <v>37</v>
      </c>
      <c r="C493" t="s">
        <v>201</v>
      </c>
      <c r="D493" s="1">
        <v>0</v>
      </c>
      <c r="E493" s="1">
        <v>0</v>
      </c>
      <c r="F493" s="1">
        <v>0</v>
      </c>
      <c r="G493" s="1">
        <v>0</v>
      </c>
    </row>
    <row r="494" spans="1:7" x14ac:dyDescent="0.25">
      <c r="A494" t="str">
        <f t="shared" si="7"/>
        <v>NY0253 Question 10B</v>
      </c>
      <c r="B494" t="s">
        <v>37</v>
      </c>
      <c r="C494" t="s">
        <v>202</v>
      </c>
      <c r="D494" s="1">
        <v>0</v>
      </c>
      <c r="E494" s="1">
        <v>0</v>
      </c>
      <c r="F494" s="1">
        <v>0</v>
      </c>
      <c r="G494" s="1">
        <v>0</v>
      </c>
    </row>
    <row r="495" spans="1:7" x14ac:dyDescent="0.25">
      <c r="A495" t="str">
        <f t="shared" si="7"/>
        <v>NY0253 Question 10C</v>
      </c>
      <c r="B495" t="s">
        <v>37</v>
      </c>
      <c r="C495" t="s">
        <v>203</v>
      </c>
      <c r="D495" s="1">
        <v>1</v>
      </c>
      <c r="E495" s="1">
        <v>12.5</v>
      </c>
      <c r="F495" s="1">
        <v>22.62</v>
      </c>
      <c r="G495" s="1">
        <v>16.670000000000002</v>
      </c>
    </row>
    <row r="496" spans="1:7" x14ac:dyDescent="0.25">
      <c r="A496" t="str">
        <f t="shared" si="7"/>
        <v>NY0253 Question 10D</v>
      </c>
      <c r="B496" t="s">
        <v>37</v>
      </c>
      <c r="C496" t="s">
        <v>204</v>
      </c>
      <c r="D496" s="1">
        <v>0</v>
      </c>
      <c r="E496" s="1">
        <v>0</v>
      </c>
      <c r="F496" s="1">
        <v>0</v>
      </c>
      <c r="G496" s="1">
        <v>4.55</v>
      </c>
    </row>
    <row r="497" spans="1:7" x14ac:dyDescent="0.25">
      <c r="A497" t="str">
        <f t="shared" si="7"/>
        <v>NY0253 Question 11</v>
      </c>
      <c r="B497" t="s">
        <v>37</v>
      </c>
      <c r="C497" t="s">
        <v>200</v>
      </c>
      <c r="D497" s="1">
        <v>12</v>
      </c>
      <c r="E497" s="1">
        <v>11</v>
      </c>
      <c r="F497" s="1">
        <v>10</v>
      </c>
      <c r="G497" s="1">
        <v>10</v>
      </c>
    </row>
    <row r="498" spans="1:7" x14ac:dyDescent="0.25">
      <c r="A498" t="str">
        <f t="shared" si="7"/>
        <v>NY0257 Question 1</v>
      </c>
      <c r="B498" t="s">
        <v>38</v>
      </c>
      <c r="C498" t="s">
        <v>192</v>
      </c>
      <c r="D498" s="1">
        <v>102</v>
      </c>
      <c r="E498" s="1">
        <v>98.7</v>
      </c>
      <c r="F498" s="1">
        <v>92.86</v>
      </c>
      <c r="G498" s="1">
        <v>88.63</v>
      </c>
    </row>
    <row r="499" spans="1:7" x14ac:dyDescent="0.25">
      <c r="A499" t="str">
        <f t="shared" si="7"/>
        <v>NY0257 Question 2</v>
      </c>
      <c r="B499" t="s">
        <v>38</v>
      </c>
      <c r="C499" t="s">
        <v>193</v>
      </c>
      <c r="D499" s="1">
        <v>100</v>
      </c>
      <c r="E499" s="1">
        <v>100</v>
      </c>
      <c r="F499" s="1">
        <v>66.67</v>
      </c>
      <c r="G499" s="1">
        <v>83.33</v>
      </c>
    </row>
    <row r="500" spans="1:7" x14ac:dyDescent="0.25">
      <c r="A500" t="str">
        <f t="shared" si="7"/>
        <v>NY0257 Question 3</v>
      </c>
      <c r="B500" t="s">
        <v>38</v>
      </c>
      <c r="C500" t="s">
        <v>194</v>
      </c>
      <c r="D500" s="1">
        <v>96</v>
      </c>
      <c r="E500" s="1">
        <v>95.24</v>
      </c>
      <c r="F500" s="1">
        <v>100</v>
      </c>
      <c r="G500" s="1">
        <v>100</v>
      </c>
    </row>
    <row r="501" spans="1:7" x14ac:dyDescent="0.25">
      <c r="A501" t="str">
        <f t="shared" si="7"/>
        <v>NY0257 Question 4</v>
      </c>
      <c r="B501" t="s">
        <v>38</v>
      </c>
      <c r="C501" t="s">
        <v>195</v>
      </c>
      <c r="D501" s="1">
        <v>92</v>
      </c>
      <c r="E501" s="1">
        <v>103.69</v>
      </c>
      <c r="F501" s="1">
        <v>99.08</v>
      </c>
      <c r="G501" s="1">
        <v>103.15</v>
      </c>
    </row>
    <row r="502" spans="1:7" x14ac:dyDescent="0.25">
      <c r="A502" t="str">
        <f t="shared" si="7"/>
        <v>NY0257 Question 5</v>
      </c>
      <c r="B502" t="s">
        <v>38</v>
      </c>
      <c r="C502" t="s">
        <v>196</v>
      </c>
      <c r="D502" s="1">
        <v>8</v>
      </c>
      <c r="E502" s="1">
        <v>87.18</v>
      </c>
      <c r="F502" s="1">
        <v>2.86</v>
      </c>
      <c r="G502" s="1">
        <v>7.69</v>
      </c>
    </row>
    <row r="503" spans="1:7" x14ac:dyDescent="0.25">
      <c r="A503" t="str">
        <f t="shared" si="7"/>
        <v>NY0257 Question 6</v>
      </c>
      <c r="B503" t="s">
        <v>38</v>
      </c>
      <c r="C503" t="s">
        <v>197</v>
      </c>
      <c r="D503" s="1">
        <v>82</v>
      </c>
      <c r="E503" s="1">
        <v>87.18</v>
      </c>
      <c r="F503" s="1">
        <v>77.14</v>
      </c>
      <c r="G503" s="1">
        <v>92.31</v>
      </c>
    </row>
    <row r="504" spans="1:7" x14ac:dyDescent="0.25">
      <c r="A504" t="str">
        <f t="shared" si="7"/>
        <v>NY0257 Question 7</v>
      </c>
      <c r="B504" t="s">
        <v>38</v>
      </c>
      <c r="C504" t="s">
        <v>198</v>
      </c>
      <c r="D504" s="1">
        <v>87</v>
      </c>
      <c r="E504" s="1">
        <v>97.44</v>
      </c>
      <c r="F504" s="1">
        <v>97.14</v>
      </c>
      <c r="G504" s="1">
        <v>97.44</v>
      </c>
    </row>
    <row r="505" spans="1:7" x14ac:dyDescent="0.25">
      <c r="A505" t="str">
        <f t="shared" si="7"/>
        <v>NY0257 Question 8</v>
      </c>
      <c r="B505" t="s">
        <v>38</v>
      </c>
      <c r="C505" t="s">
        <v>199</v>
      </c>
      <c r="D505" s="1">
        <v>96</v>
      </c>
      <c r="E505" s="1">
        <v>95.92</v>
      </c>
      <c r="F505" s="1">
        <v>83.72</v>
      </c>
      <c r="G505" s="1">
        <v>100</v>
      </c>
    </row>
    <row r="506" spans="1:7" x14ac:dyDescent="0.25">
      <c r="A506" t="str">
        <f t="shared" si="7"/>
        <v>NY0257 Question 9AB</v>
      </c>
      <c r="B506" t="s">
        <v>38</v>
      </c>
      <c r="C506" t="s">
        <v>205</v>
      </c>
      <c r="D506" s="1">
        <v>100</v>
      </c>
      <c r="E506" s="1">
        <v>100</v>
      </c>
      <c r="F506" s="1">
        <v>100</v>
      </c>
      <c r="G506" s="1">
        <v>100</v>
      </c>
    </row>
    <row r="507" spans="1:7" x14ac:dyDescent="0.25">
      <c r="A507" t="str">
        <f t="shared" si="7"/>
        <v>NY0257 Question 9C</v>
      </c>
      <c r="B507" t="s">
        <v>38</v>
      </c>
      <c r="C507" t="s">
        <v>206</v>
      </c>
      <c r="D507" s="1">
        <v>100</v>
      </c>
      <c r="E507" s="1">
        <v>100</v>
      </c>
      <c r="F507" s="1">
        <v>100</v>
      </c>
      <c r="G507" s="1">
        <v>100</v>
      </c>
    </row>
    <row r="508" spans="1:7" x14ac:dyDescent="0.25">
      <c r="A508" t="str">
        <f t="shared" si="7"/>
        <v>NY0257 Question 9D</v>
      </c>
      <c r="B508" t="s">
        <v>38</v>
      </c>
      <c r="C508" t="s">
        <v>207</v>
      </c>
      <c r="D508" s="1" t="s">
        <v>7</v>
      </c>
      <c r="E508" s="1" t="s">
        <v>7</v>
      </c>
      <c r="F508" s="1" t="s">
        <v>7</v>
      </c>
      <c r="G508" s="1" t="s">
        <v>7</v>
      </c>
    </row>
    <row r="509" spans="1:7" x14ac:dyDescent="0.25">
      <c r="A509" t="str">
        <f t="shared" si="7"/>
        <v>NY0257 Question 10A</v>
      </c>
      <c r="B509" t="s">
        <v>38</v>
      </c>
      <c r="C509" t="s">
        <v>201</v>
      </c>
      <c r="D509" s="1">
        <v>1</v>
      </c>
      <c r="E509" s="1">
        <v>4</v>
      </c>
      <c r="F509" s="1">
        <v>1.96</v>
      </c>
      <c r="G509" s="1">
        <v>1.96</v>
      </c>
    </row>
    <row r="510" spans="1:7" x14ac:dyDescent="0.25">
      <c r="A510" t="str">
        <f t="shared" si="7"/>
        <v>NY0257 Question 10B</v>
      </c>
      <c r="B510" t="s">
        <v>38</v>
      </c>
      <c r="C510" t="s">
        <v>202</v>
      </c>
      <c r="D510" s="1">
        <v>0</v>
      </c>
      <c r="E510" s="1">
        <v>0</v>
      </c>
      <c r="F510" s="1">
        <v>0</v>
      </c>
      <c r="G510" s="1">
        <v>0.78</v>
      </c>
    </row>
    <row r="511" spans="1:7" x14ac:dyDescent="0.25">
      <c r="A511" t="str">
        <f t="shared" si="7"/>
        <v>NY0257 Question 10C</v>
      </c>
      <c r="B511" t="s">
        <v>38</v>
      </c>
      <c r="C511" t="s">
        <v>203</v>
      </c>
      <c r="D511" s="1">
        <v>1</v>
      </c>
      <c r="E511" s="1">
        <v>0.61</v>
      </c>
      <c r="F511" s="1">
        <v>0.6</v>
      </c>
      <c r="G511" s="1">
        <v>0.56999999999999995</v>
      </c>
    </row>
    <row r="512" spans="1:7" x14ac:dyDescent="0.25">
      <c r="A512" t="str">
        <f t="shared" si="7"/>
        <v>NY0257 Question 10D</v>
      </c>
      <c r="B512" t="s">
        <v>38</v>
      </c>
      <c r="C512" t="s">
        <v>204</v>
      </c>
      <c r="D512" s="1">
        <v>1.3</v>
      </c>
      <c r="E512" s="1">
        <v>48.78</v>
      </c>
      <c r="F512" s="1">
        <v>4.76</v>
      </c>
      <c r="G512" s="1">
        <v>6.82</v>
      </c>
    </row>
    <row r="513" spans="1:7" x14ac:dyDescent="0.25">
      <c r="A513" t="str">
        <f t="shared" si="7"/>
        <v>NY0257 Question 11</v>
      </c>
      <c r="B513" t="s">
        <v>38</v>
      </c>
      <c r="C513" t="s">
        <v>200</v>
      </c>
      <c r="D513" s="1">
        <v>12</v>
      </c>
      <c r="E513" s="1">
        <v>12</v>
      </c>
      <c r="F513" s="1">
        <v>12</v>
      </c>
      <c r="G513" s="1">
        <v>11</v>
      </c>
    </row>
    <row r="514" spans="1:7" x14ac:dyDescent="0.25">
      <c r="A514" t="str">
        <f t="shared" si="7"/>
        <v>NY0258 Question 1</v>
      </c>
      <c r="B514" t="s">
        <v>39</v>
      </c>
      <c r="C514" t="s">
        <v>192</v>
      </c>
      <c r="D514" s="1">
        <v>99</v>
      </c>
      <c r="E514" s="1">
        <v>103.33</v>
      </c>
      <c r="F514" s="1">
        <v>101.19</v>
      </c>
      <c r="G514" s="1">
        <v>78.650000000000006</v>
      </c>
    </row>
    <row r="515" spans="1:7" x14ac:dyDescent="0.25">
      <c r="A515" t="str">
        <f t="shared" ref="A515:A578" si="8">B515&amp;" "&amp;C515</f>
        <v>NY0258 Question 2</v>
      </c>
      <c r="B515" t="s">
        <v>39</v>
      </c>
      <c r="C515" t="s">
        <v>193</v>
      </c>
      <c r="D515" s="1">
        <v>100</v>
      </c>
      <c r="E515" s="1">
        <v>100</v>
      </c>
      <c r="F515" s="1">
        <v>66.67</v>
      </c>
      <c r="G515" s="1">
        <v>100</v>
      </c>
    </row>
    <row r="516" spans="1:7" x14ac:dyDescent="0.25">
      <c r="A516" t="str">
        <f t="shared" si="8"/>
        <v>NY0258 Question 3</v>
      </c>
      <c r="B516" t="s">
        <v>39</v>
      </c>
      <c r="C516" t="s">
        <v>194</v>
      </c>
      <c r="D516" s="1">
        <v>100</v>
      </c>
      <c r="E516" s="1">
        <v>100</v>
      </c>
      <c r="F516" s="1">
        <v>100</v>
      </c>
      <c r="G516" s="1">
        <v>100</v>
      </c>
    </row>
    <row r="517" spans="1:7" x14ac:dyDescent="0.25">
      <c r="A517" t="str">
        <f t="shared" si="8"/>
        <v>NY0258 Question 4</v>
      </c>
      <c r="B517" t="s">
        <v>39</v>
      </c>
      <c r="C517" t="s">
        <v>195</v>
      </c>
      <c r="D517" s="1">
        <v>122</v>
      </c>
      <c r="E517" s="1">
        <v>129.08000000000001</v>
      </c>
      <c r="F517" s="1">
        <v>130.16</v>
      </c>
      <c r="G517" s="1">
        <v>132.38999999999999</v>
      </c>
    </row>
    <row r="518" spans="1:7" x14ac:dyDescent="0.25">
      <c r="A518" t="str">
        <f t="shared" si="8"/>
        <v>NY0258 Question 5</v>
      </c>
      <c r="B518" t="s">
        <v>39</v>
      </c>
      <c r="C518" t="s">
        <v>196</v>
      </c>
      <c r="D518" s="1">
        <v>8</v>
      </c>
      <c r="E518" s="1">
        <v>65.790000000000006</v>
      </c>
      <c r="F518" s="1">
        <v>0</v>
      </c>
      <c r="G518" s="1">
        <v>11.11</v>
      </c>
    </row>
    <row r="519" spans="1:7" x14ac:dyDescent="0.25">
      <c r="A519" t="str">
        <f t="shared" si="8"/>
        <v>NY0258 Question 6</v>
      </c>
      <c r="B519" t="s">
        <v>39</v>
      </c>
      <c r="C519" t="s">
        <v>197</v>
      </c>
      <c r="D519" s="1">
        <v>51</v>
      </c>
      <c r="E519" s="1">
        <v>65.790000000000006</v>
      </c>
      <c r="F519" s="1">
        <v>70</v>
      </c>
      <c r="G519" s="1">
        <v>66.67</v>
      </c>
    </row>
    <row r="520" spans="1:7" x14ac:dyDescent="0.25">
      <c r="A520" t="str">
        <f t="shared" si="8"/>
        <v>NY0258 Question 7</v>
      </c>
      <c r="B520" t="s">
        <v>39</v>
      </c>
      <c r="C520" t="s">
        <v>198</v>
      </c>
      <c r="D520" s="1">
        <v>76</v>
      </c>
      <c r="E520" s="1">
        <v>94.74</v>
      </c>
      <c r="F520" s="1">
        <v>92.5</v>
      </c>
      <c r="G520" s="1">
        <v>94.74</v>
      </c>
    </row>
    <row r="521" spans="1:7" x14ac:dyDescent="0.25">
      <c r="A521" t="str">
        <f t="shared" si="8"/>
        <v>NY0258 Question 8</v>
      </c>
      <c r="B521" t="s">
        <v>39</v>
      </c>
      <c r="C521" t="s">
        <v>199</v>
      </c>
      <c r="D521" s="1">
        <v>93</v>
      </c>
      <c r="E521" s="1">
        <v>95.31</v>
      </c>
      <c r="F521" s="1">
        <v>72.58</v>
      </c>
      <c r="G521" s="1">
        <v>100</v>
      </c>
    </row>
    <row r="522" spans="1:7" x14ac:dyDescent="0.25">
      <c r="A522" t="str">
        <f t="shared" si="8"/>
        <v>NY0258 Question 9AB</v>
      </c>
      <c r="B522" t="s">
        <v>39</v>
      </c>
      <c r="C522" t="s">
        <v>205</v>
      </c>
      <c r="D522" s="1">
        <v>0</v>
      </c>
      <c r="E522" s="1">
        <v>100</v>
      </c>
      <c r="F522" s="1">
        <v>83.33</v>
      </c>
      <c r="G522" s="1">
        <v>0</v>
      </c>
    </row>
    <row r="523" spans="1:7" x14ac:dyDescent="0.25">
      <c r="A523" t="str">
        <f t="shared" si="8"/>
        <v>NY0258 Question 9C</v>
      </c>
      <c r="B523" t="s">
        <v>39</v>
      </c>
      <c r="C523" t="s">
        <v>206</v>
      </c>
      <c r="D523" s="1">
        <v>100</v>
      </c>
      <c r="E523" s="1">
        <v>100</v>
      </c>
      <c r="F523" s="1">
        <v>98.46</v>
      </c>
      <c r="G523" s="1">
        <v>100</v>
      </c>
    </row>
    <row r="524" spans="1:7" x14ac:dyDescent="0.25">
      <c r="A524" t="str">
        <f t="shared" si="8"/>
        <v>NY0258 Question 9D</v>
      </c>
      <c r="B524" t="s">
        <v>39</v>
      </c>
      <c r="C524" t="s">
        <v>207</v>
      </c>
      <c r="D524" s="1" t="s">
        <v>7</v>
      </c>
      <c r="E524" s="1" t="s">
        <v>7</v>
      </c>
      <c r="F524" s="1" t="s">
        <v>7</v>
      </c>
      <c r="G524" s="1" t="s">
        <v>7</v>
      </c>
    </row>
    <row r="525" spans="1:7" x14ac:dyDescent="0.25">
      <c r="A525" t="str">
        <f t="shared" si="8"/>
        <v>NY0258 Question 10A</v>
      </c>
      <c r="B525" t="s">
        <v>39</v>
      </c>
      <c r="C525" t="s">
        <v>201</v>
      </c>
      <c r="D525" s="1">
        <v>0</v>
      </c>
      <c r="E525" s="1">
        <v>0</v>
      </c>
      <c r="F525" s="1">
        <v>4.41</v>
      </c>
      <c r="G525" s="1">
        <v>1.61</v>
      </c>
    </row>
    <row r="526" spans="1:7" x14ac:dyDescent="0.25">
      <c r="A526" t="str">
        <f t="shared" si="8"/>
        <v>NY0258 Question 10B</v>
      </c>
      <c r="B526" t="s">
        <v>39</v>
      </c>
      <c r="C526" t="s">
        <v>202</v>
      </c>
      <c r="D526" s="1">
        <v>1</v>
      </c>
      <c r="E526" s="1">
        <v>0.92</v>
      </c>
      <c r="F526" s="1">
        <v>1.76</v>
      </c>
      <c r="G526" s="1">
        <v>1.29</v>
      </c>
    </row>
    <row r="527" spans="1:7" x14ac:dyDescent="0.25">
      <c r="A527" t="str">
        <f t="shared" si="8"/>
        <v>NY0258 Question 10C</v>
      </c>
      <c r="B527" t="s">
        <v>39</v>
      </c>
      <c r="C527" t="s">
        <v>203</v>
      </c>
      <c r="D527" s="1">
        <v>1</v>
      </c>
      <c r="E527" s="1">
        <v>0.66</v>
      </c>
      <c r="F527" s="1">
        <v>3.36</v>
      </c>
      <c r="G527" s="1">
        <v>1.96</v>
      </c>
    </row>
    <row r="528" spans="1:7" x14ac:dyDescent="0.25">
      <c r="A528" t="str">
        <f t="shared" si="8"/>
        <v>NY0258 Question 10D</v>
      </c>
      <c r="B528" t="s">
        <v>39</v>
      </c>
      <c r="C528" t="s">
        <v>204</v>
      </c>
      <c r="D528" s="1">
        <v>1.8</v>
      </c>
      <c r="E528" s="1">
        <v>68.42</v>
      </c>
      <c r="F528" s="1">
        <v>55.81</v>
      </c>
      <c r="G528" s="1">
        <v>10.26</v>
      </c>
    </row>
    <row r="529" spans="1:7" x14ac:dyDescent="0.25">
      <c r="A529" t="str">
        <f t="shared" si="8"/>
        <v>NY0258 Question 11</v>
      </c>
      <c r="B529" t="s">
        <v>39</v>
      </c>
      <c r="C529" t="s">
        <v>200</v>
      </c>
      <c r="D529" s="1">
        <v>12</v>
      </c>
      <c r="E529" s="1">
        <v>12</v>
      </c>
      <c r="F529" s="1">
        <v>12</v>
      </c>
      <c r="G529" s="1">
        <v>11</v>
      </c>
    </row>
    <row r="530" spans="1:7" x14ac:dyDescent="0.25">
      <c r="A530" t="str">
        <f t="shared" si="8"/>
        <v>NY0263 Question 1</v>
      </c>
      <c r="B530" t="s">
        <v>40</v>
      </c>
      <c r="C530" t="s">
        <v>192</v>
      </c>
      <c r="D530" s="1">
        <v>94</v>
      </c>
      <c r="E530" s="1">
        <v>89.04</v>
      </c>
      <c r="F530" s="1">
        <v>84.64</v>
      </c>
      <c r="G530" s="1">
        <v>77.47</v>
      </c>
    </row>
    <row r="531" spans="1:7" x14ac:dyDescent="0.25">
      <c r="A531" t="str">
        <f t="shared" si="8"/>
        <v>NY0263 Question 2</v>
      </c>
      <c r="B531" t="s">
        <v>40</v>
      </c>
      <c r="C531" t="s">
        <v>193</v>
      </c>
      <c r="D531" s="1">
        <v>100</v>
      </c>
      <c r="E531" s="1">
        <v>100</v>
      </c>
      <c r="F531" s="1">
        <v>100</v>
      </c>
      <c r="G531" s="1">
        <v>0</v>
      </c>
    </row>
    <row r="532" spans="1:7" x14ac:dyDescent="0.25">
      <c r="A532" t="str">
        <f t="shared" si="8"/>
        <v>NY0263 Question 3</v>
      </c>
      <c r="B532" t="s">
        <v>40</v>
      </c>
      <c r="C532" t="s">
        <v>194</v>
      </c>
      <c r="D532" s="1">
        <v>94</v>
      </c>
      <c r="E532" s="1">
        <v>92.86</v>
      </c>
      <c r="F532" s="1">
        <v>100</v>
      </c>
      <c r="G532" s="1">
        <v>100</v>
      </c>
    </row>
    <row r="533" spans="1:7" x14ac:dyDescent="0.25">
      <c r="A533" t="str">
        <f t="shared" si="8"/>
        <v>NY0263 Question 4</v>
      </c>
      <c r="B533" t="s">
        <v>40</v>
      </c>
      <c r="C533" t="s">
        <v>195</v>
      </c>
      <c r="D533" s="1">
        <v>70</v>
      </c>
      <c r="E533" s="1">
        <v>81.430000000000007</v>
      </c>
      <c r="F533" s="1">
        <v>95.49</v>
      </c>
      <c r="G533" s="1">
        <v>88.4</v>
      </c>
    </row>
    <row r="534" spans="1:7" x14ac:dyDescent="0.25">
      <c r="A534" t="str">
        <f t="shared" si="8"/>
        <v>NY0263 Question 5</v>
      </c>
      <c r="B534" t="s">
        <v>40</v>
      </c>
      <c r="C534" t="s">
        <v>196</v>
      </c>
      <c r="D534" s="1">
        <v>32</v>
      </c>
      <c r="E534" s="1">
        <v>88.89</v>
      </c>
      <c r="F534" s="1">
        <v>5.88</v>
      </c>
      <c r="G534" s="1">
        <v>6.25</v>
      </c>
    </row>
    <row r="535" spans="1:7" x14ac:dyDescent="0.25">
      <c r="A535" t="str">
        <f t="shared" si="8"/>
        <v>NY0263 Question 6</v>
      </c>
      <c r="B535" t="s">
        <v>40</v>
      </c>
      <c r="C535" t="s">
        <v>197</v>
      </c>
      <c r="D535" s="1">
        <v>95</v>
      </c>
      <c r="E535" s="1">
        <v>88.89</v>
      </c>
      <c r="F535" s="1">
        <v>94.12</v>
      </c>
      <c r="G535" s="1">
        <v>93.75</v>
      </c>
    </row>
    <row r="536" spans="1:7" x14ac:dyDescent="0.25">
      <c r="A536" t="str">
        <f t="shared" si="8"/>
        <v>NY0263 Question 7</v>
      </c>
      <c r="B536" t="s">
        <v>40</v>
      </c>
      <c r="C536" t="s">
        <v>198</v>
      </c>
      <c r="D536" s="1">
        <v>84</v>
      </c>
      <c r="E536" s="1">
        <v>94.77</v>
      </c>
      <c r="F536" s="1">
        <v>100</v>
      </c>
      <c r="G536" s="1">
        <v>94.12</v>
      </c>
    </row>
    <row r="537" spans="1:7" x14ac:dyDescent="0.25">
      <c r="A537" t="str">
        <f t="shared" si="8"/>
        <v>NY0263 Question 8</v>
      </c>
      <c r="B537" t="s">
        <v>40</v>
      </c>
      <c r="C537" t="s">
        <v>199</v>
      </c>
      <c r="D537" s="1">
        <v>100</v>
      </c>
      <c r="E537" s="1">
        <v>94.77</v>
      </c>
      <c r="F537" s="1">
        <v>100</v>
      </c>
      <c r="G537" s="1">
        <v>94.12</v>
      </c>
    </row>
    <row r="538" spans="1:7" x14ac:dyDescent="0.25">
      <c r="A538" t="str">
        <f t="shared" si="8"/>
        <v>NY0263 Question 9AB</v>
      </c>
      <c r="B538" t="s">
        <v>40</v>
      </c>
      <c r="C538" t="s">
        <v>205</v>
      </c>
      <c r="D538" s="1">
        <v>50</v>
      </c>
      <c r="E538" s="1">
        <v>100</v>
      </c>
      <c r="F538" s="1">
        <v>100</v>
      </c>
      <c r="G538" s="1">
        <v>66.67</v>
      </c>
    </row>
    <row r="539" spans="1:7" x14ac:dyDescent="0.25">
      <c r="A539" t="str">
        <f t="shared" si="8"/>
        <v>NY0263 Question 9C</v>
      </c>
      <c r="B539" t="s">
        <v>40</v>
      </c>
      <c r="C539" t="s">
        <v>206</v>
      </c>
      <c r="D539" s="1">
        <v>95</v>
      </c>
      <c r="E539" s="1">
        <v>100</v>
      </c>
      <c r="F539" s="1">
        <v>100</v>
      </c>
      <c r="G539" s="1">
        <v>94.44</v>
      </c>
    </row>
    <row r="540" spans="1:7" x14ac:dyDescent="0.25">
      <c r="A540" t="str">
        <f t="shared" si="8"/>
        <v>NY0263 Question 9D</v>
      </c>
      <c r="B540" t="s">
        <v>40</v>
      </c>
      <c r="C540" t="s">
        <v>207</v>
      </c>
      <c r="D540" s="1" t="s">
        <v>7</v>
      </c>
      <c r="E540" s="1" t="s">
        <v>7</v>
      </c>
      <c r="F540" s="1" t="s">
        <v>7</v>
      </c>
      <c r="G540" s="1" t="s">
        <v>7</v>
      </c>
    </row>
    <row r="541" spans="1:7" x14ac:dyDescent="0.25">
      <c r="A541" t="str">
        <f t="shared" si="8"/>
        <v>NY0263 Question 10A</v>
      </c>
      <c r="B541" t="s">
        <v>40</v>
      </c>
      <c r="C541" t="s">
        <v>201</v>
      </c>
      <c r="D541" s="1">
        <v>1</v>
      </c>
      <c r="E541" s="1">
        <v>5.26</v>
      </c>
      <c r="F541" s="1">
        <v>0</v>
      </c>
      <c r="G541" s="1">
        <v>0</v>
      </c>
    </row>
    <row r="542" spans="1:7" x14ac:dyDescent="0.25">
      <c r="A542" t="str">
        <f t="shared" si="8"/>
        <v>NY0263 Question 10B</v>
      </c>
      <c r="B542" t="s">
        <v>40</v>
      </c>
      <c r="C542" t="s">
        <v>202</v>
      </c>
      <c r="D542" s="1">
        <v>0</v>
      </c>
      <c r="E542" s="1">
        <v>0</v>
      </c>
      <c r="F542" s="1">
        <v>0</v>
      </c>
      <c r="G542" s="1">
        <v>0</v>
      </c>
    </row>
    <row r="543" spans="1:7" x14ac:dyDescent="0.25">
      <c r="A543" t="str">
        <f t="shared" si="8"/>
        <v>NY0263 Question 10C</v>
      </c>
      <c r="B543" t="s">
        <v>40</v>
      </c>
      <c r="C543" t="s">
        <v>203</v>
      </c>
      <c r="D543" s="1">
        <v>2</v>
      </c>
      <c r="E543" s="1">
        <v>2.63</v>
      </c>
      <c r="F543" s="1">
        <v>2.78</v>
      </c>
      <c r="G543" s="1">
        <v>4.5599999999999996</v>
      </c>
    </row>
    <row r="544" spans="1:7" x14ac:dyDescent="0.25">
      <c r="A544" t="str">
        <f t="shared" si="8"/>
        <v>NY0263 Question 10D</v>
      </c>
      <c r="B544" t="s">
        <v>40</v>
      </c>
      <c r="C544" t="s">
        <v>204</v>
      </c>
      <c r="D544" s="1">
        <v>0</v>
      </c>
      <c r="E544" s="1">
        <v>0</v>
      </c>
      <c r="F544" s="1">
        <v>0</v>
      </c>
      <c r="G544" s="1">
        <v>0</v>
      </c>
    </row>
    <row r="545" spans="1:7" x14ac:dyDescent="0.25">
      <c r="A545" t="str">
        <f t="shared" si="8"/>
        <v>NY0263 Question 11</v>
      </c>
      <c r="B545" t="s">
        <v>40</v>
      </c>
      <c r="C545" t="s">
        <v>200</v>
      </c>
      <c r="D545" s="1">
        <v>12</v>
      </c>
      <c r="E545" s="1">
        <v>12</v>
      </c>
      <c r="F545" s="1">
        <v>12</v>
      </c>
      <c r="G545" s="1">
        <v>11</v>
      </c>
    </row>
    <row r="546" spans="1:7" x14ac:dyDescent="0.25">
      <c r="A546" t="str">
        <f t="shared" si="8"/>
        <v>NY0264 Question 1</v>
      </c>
      <c r="B546" t="s">
        <v>41</v>
      </c>
      <c r="C546" t="s">
        <v>192</v>
      </c>
      <c r="D546" s="1">
        <v>98</v>
      </c>
      <c r="E546" s="1">
        <v>100</v>
      </c>
      <c r="F546" s="1">
        <v>96.83</v>
      </c>
      <c r="G546" s="1">
        <v>95</v>
      </c>
    </row>
    <row r="547" spans="1:7" x14ac:dyDescent="0.25">
      <c r="A547" t="str">
        <f t="shared" si="8"/>
        <v>NY0264 Question 2</v>
      </c>
      <c r="B547" t="s">
        <v>41</v>
      </c>
      <c r="C547" t="s">
        <v>193</v>
      </c>
      <c r="D547" s="1">
        <v>100</v>
      </c>
      <c r="E547" s="1">
        <v>100</v>
      </c>
      <c r="F547" s="1">
        <v>100</v>
      </c>
      <c r="G547" s="1">
        <v>100</v>
      </c>
    </row>
    <row r="548" spans="1:7" x14ac:dyDescent="0.25">
      <c r="A548" t="str">
        <f t="shared" si="8"/>
        <v>NY0264 Question 3</v>
      </c>
      <c r="B548" t="s">
        <v>41</v>
      </c>
      <c r="C548" t="s">
        <v>194</v>
      </c>
      <c r="D548" s="1">
        <v>100</v>
      </c>
      <c r="E548" s="1">
        <v>100</v>
      </c>
      <c r="F548" s="1">
        <v>100</v>
      </c>
      <c r="G548" s="1">
        <v>100</v>
      </c>
    </row>
    <row r="549" spans="1:7" x14ac:dyDescent="0.25">
      <c r="A549" t="str">
        <f t="shared" si="8"/>
        <v>NY0264 Question 4</v>
      </c>
      <c r="B549" t="s">
        <v>41</v>
      </c>
      <c r="C549" t="s">
        <v>195</v>
      </c>
      <c r="D549" s="1">
        <v>108</v>
      </c>
      <c r="E549" s="1">
        <v>122.17</v>
      </c>
      <c r="F549" s="1">
        <v>137.78</v>
      </c>
      <c r="G549" s="1">
        <v>147.62</v>
      </c>
    </row>
    <row r="550" spans="1:7" x14ac:dyDescent="0.25">
      <c r="A550" t="str">
        <f t="shared" si="8"/>
        <v>NY0264 Question 5</v>
      </c>
      <c r="B550" t="s">
        <v>41</v>
      </c>
      <c r="C550" t="s">
        <v>196</v>
      </c>
      <c r="D550" s="1">
        <v>15</v>
      </c>
      <c r="E550" s="1">
        <v>80</v>
      </c>
      <c r="F550" s="1">
        <v>5</v>
      </c>
      <c r="G550" s="1">
        <v>9.09</v>
      </c>
    </row>
    <row r="551" spans="1:7" x14ac:dyDescent="0.25">
      <c r="A551" t="str">
        <f t="shared" si="8"/>
        <v>NY0264 Question 6</v>
      </c>
      <c r="B551" t="s">
        <v>41</v>
      </c>
      <c r="C551" t="s">
        <v>197</v>
      </c>
      <c r="D551" s="1">
        <v>70</v>
      </c>
      <c r="E551" s="1">
        <v>80</v>
      </c>
      <c r="F551" s="1">
        <v>90</v>
      </c>
      <c r="G551" s="1">
        <v>89.47</v>
      </c>
    </row>
    <row r="552" spans="1:7" x14ac:dyDescent="0.25">
      <c r="A552" t="str">
        <f t="shared" si="8"/>
        <v>NY0264 Question 7</v>
      </c>
      <c r="B552" t="s">
        <v>41</v>
      </c>
      <c r="C552" t="s">
        <v>198</v>
      </c>
      <c r="D552" s="1">
        <v>95</v>
      </c>
      <c r="E552" s="1">
        <v>95</v>
      </c>
      <c r="F552" s="1">
        <v>100</v>
      </c>
      <c r="G552" s="1">
        <v>100</v>
      </c>
    </row>
    <row r="553" spans="1:7" x14ac:dyDescent="0.25">
      <c r="A553" t="str">
        <f t="shared" si="8"/>
        <v>NY0264 Question 8</v>
      </c>
      <c r="B553" t="s">
        <v>41</v>
      </c>
      <c r="C553" t="s">
        <v>199</v>
      </c>
      <c r="D553" s="1">
        <v>100</v>
      </c>
      <c r="E553" s="1">
        <v>100</v>
      </c>
      <c r="F553" s="1">
        <v>100</v>
      </c>
      <c r="G553" s="1">
        <v>100</v>
      </c>
    </row>
    <row r="554" spans="1:7" x14ac:dyDescent="0.25">
      <c r="A554" t="str">
        <f t="shared" si="8"/>
        <v>NY0264 Question 9AB</v>
      </c>
      <c r="B554" t="s">
        <v>41</v>
      </c>
      <c r="C554" t="s">
        <v>205</v>
      </c>
      <c r="D554" s="1">
        <v>100</v>
      </c>
      <c r="E554" s="1">
        <v>0</v>
      </c>
      <c r="F554" s="1">
        <v>0</v>
      </c>
      <c r="G554" s="1">
        <v>0</v>
      </c>
    </row>
    <row r="555" spans="1:7" x14ac:dyDescent="0.25">
      <c r="A555" t="str">
        <f t="shared" si="8"/>
        <v>NY0264 Question 9C</v>
      </c>
      <c r="B555" t="s">
        <v>41</v>
      </c>
      <c r="C555" t="s">
        <v>206</v>
      </c>
      <c r="D555" s="1">
        <v>100</v>
      </c>
      <c r="E555" s="1">
        <v>100</v>
      </c>
      <c r="F555" s="1">
        <v>100</v>
      </c>
      <c r="G555" s="1">
        <v>100</v>
      </c>
    </row>
    <row r="556" spans="1:7" x14ac:dyDescent="0.25">
      <c r="A556" t="str">
        <f t="shared" si="8"/>
        <v>NY0264 Question 9D</v>
      </c>
      <c r="B556" t="s">
        <v>41</v>
      </c>
      <c r="C556" t="s">
        <v>207</v>
      </c>
      <c r="D556" s="1" t="s">
        <v>7</v>
      </c>
      <c r="E556" s="1" t="s">
        <v>7</v>
      </c>
      <c r="F556" s="1" t="s">
        <v>7</v>
      </c>
      <c r="G556" s="1" t="s">
        <v>7</v>
      </c>
    </row>
    <row r="557" spans="1:7" x14ac:dyDescent="0.25">
      <c r="A557" t="str">
        <f t="shared" si="8"/>
        <v>NY0264 Question 10A</v>
      </c>
      <c r="B557" t="s">
        <v>41</v>
      </c>
      <c r="C557" t="s">
        <v>201</v>
      </c>
      <c r="D557" s="1">
        <v>0</v>
      </c>
      <c r="E557" s="1">
        <v>0</v>
      </c>
      <c r="F557" s="1">
        <v>0</v>
      </c>
      <c r="G557" s="1">
        <v>0</v>
      </c>
    </row>
    <row r="558" spans="1:7" x14ac:dyDescent="0.25">
      <c r="A558" t="str">
        <f t="shared" si="8"/>
        <v>NY0264 Question 10B</v>
      </c>
      <c r="B558" t="s">
        <v>41</v>
      </c>
      <c r="C558" t="s">
        <v>202</v>
      </c>
      <c r="D558" s="1">
        <v>0</v>
      </c>
      <c r="E558" s="1">
        <v>0</v>
      </c>
      <c r="F558" s="1">
        <v>0</v>
      </c>
      <c r="G558" s="1">
        <v>0</v>
      </c>
    </row>
    <row r="559" spans="1:7" x14ac:dyDescent="0.25">
      <c r="A559" t="str">
        <f t="shared" si="8"/>
        <v>NY0264 Question 10C</v>
      </c>
      <c r="B559" t="s">
        <v>41</v>
      </c>
      <c r="C559" t="s">
        <v>203</v>
      </c>
      <c r="D559" s="1">
        <v>0</v>
      </c>
      <c r="E559" s="1">
        <v>0</v>
      </c>
      <c r="F559" s="1">
        <v>0</v>
      </c>
      <c r="G559" s="1">
        <v>0</v>
      </c>
    </row>
    <row r="560" spans="1:7" x14ac:dyDescent="0.25">
      <c r="A560" t="str">
        <f t="shared" si="8"/>
        <v>NY0264 Question 10D</v>
      </c>
      <c r="B560" t="s">
        <v>41</v>
      </c>
      <c r="C560" t="s">
        <v>204</v>
      </c>
      <c r="D560" s="1">
        <v>0</v>
      </c>
      <c r="E560" s="1">
        <v>0</v>
      </c>
      <c r="F560" s="1">
        <v>0</v>
      </c>
      <c r="G560" s="1">
        <v>0</v>
      </c>
    </row>
    <row r="561" spans="1:7" x14ac:dyDescent="0.25">
      <c r="A561" t="str">
        <f t="shared" si="8"/>
        <v>NY0264 Question 11</v>
      </c>
      <c r="B561" t="s">
        <v>41</v>
      </c>
      <c r="C561" t="s">
        <v>200</v>
      </c>
      <c r="D561" s="1">
        <v>12</v>
      </c>
      <c r="E561" s="1">
        <v>12</v>
      </c>
      <c r="F561" s="1">
        <v>12</v>
      </c>
      <c r="G561" s="1">
        <v>12</v>
      </c>
    </row>
    <row r="562" spans="1:7" x14ac:dyDescent="0.25">
      <c r="A562" t="str">
        <f t="shared" si="8"/>
        <v>NY0267 Question 1</v>
      </c>
      <c r="B562" t="s">
        <v>42</v>
      </c>
      <c r="C562" t="s">
        <v>192</v>
      </c>
      <c r="D562" s="1">
        <v>101</v>
      </c>
      <c r="E562" s="1">
        <v>98.07</v>
      </c>
      <c r="F562" s="1">
        <v>88.7</v>
      </c>
      <c r="G562" s="26" t="s">
        <v>7</v>
      </c>
    </row>
    <row r="563" spans="1:7" x14ac:dyDescent="0.25">
      <c r="A563" t="str">
        <f t="shared" si="8"/>
        <v>NY0267 Question 2</v>
      </c>
      <c r="B563" t="s">
        <v>42</v>
      </c>
      <c r="C563" t="s">
        <v>193</v>
      </c>
      <c r="D563" s="1">
        <v>100</v>
      </c>
      <c r="E563" s="1">
        <v>75</v>
      </c>
      <c r="F563" s="1">
        <v>100</v>
      </c>
      <c r="G563" s="26" t="s">
        <v>7</v>
      </c>
    </row>
    <row r="564" spans="1:7" x14ac:dyDescent="0.25">
      <c r="A564" t="str">
        <f t="shared" si="8"/>
        <v>NY0267 Question 3</v>
      </c>
      <c r="B564" t="s">
        <v>42</v>
      </c>
      <c r="C564" t="s">
        <v>194</v>
      </c>
      <c r="D564" s="1">
        <v>100</v>
      </c>
      <c r="E564" s="1">
        <v>100</v>
      </c>
      <c r="F564" s="1">
        <v>100</v>
      </c>
      <c r="G564" s="26" t="s">
        <v>7</v>
      </c>
    </row>
    <row r="565" spans="1:7" x14ac:dyDescent="0.25">
      <c r="A565" t="str">
        <f t="shared" si="8"/>
        <v>NY0267 Question 4</v>
      </c>
      <c r="B565" t="s">
        <v>42</v>
      </c>
      <c r="C565" t="s">
        <v>195</v>
      </c>
      <c r="D565" s="1">
        <v>74</v>
      </c>
      <c r="E565" s="1">
        <v>0.83709999999999996</v>
      </c>
      <c r="F565" s="1">
        <v>88.05</v>
      </c>
      <c r="G565" s="26" t="s">
        <v>7</v>
      </c>
    </row>
    <row r="566" spans="1:7" x14ac:dyDescent="0.25">
      <c r="A566" t="str">
        <f t="shared" si="8"/>
        <v>NY0267 Question 5</v>
      </c>
      <c r="B566" t="s">
        <v>42</v>
      </c>
      <c r="C566" t="s">
        <v>196</v>
      </c>
      <c r="D566" s="1">
        <v>21</v>
      </c>
      <c r="E566" s="1">
        <v>68</v>
      </c>
      <c r="F566" s="1">
        <v>8.89</v>
      </c>
      <c r="G566" s="26" t="s">
        <v>7</v>
      </c>
    </row>
    <row r="567" spans="1:7" x14ac:dyDescent="0.25">
      <c r="A567" t="str">
        <f t="shared" si="8"/>
        <v>NY0267 Question 6</v>
      </c>
      <c r="B567" t="s">
        <v>42</v>
      </c>
      <c r="C567" t="s">
        <v>197</v>
      </c>
      <c r="D567" s="1">
        <v>73</v>
      </c>
      <c r="E567" s="1">
        <v>68</v>
      </c>
      <c r="F567" s="1">
        <v>86.67</v>
      </c>
      <c r="G567" s="26" t="s">
        <v>7</v>
      </c>
    </row>
    <row r="568" spans="1:7" x14ac:dyDescent="0.25">
      <c r="A568" t="str">
        <f t="shared" si="8"/>
        <v>NY0267 Question 7</v>
      </c>
      <c r="B568" t="s">
        <v>42</v>
      </c>
      <c r="C568" t="s">
        <v>198</v>
      </c>
      <c r="D568" s="1">
        <v>100</v>
      </c>
      <c r="E568" s="1">
        <v>90.2</v>
      </c>
      <c r="F568" s="1">
        <v>87.23</v>
      </c>
      <c r="G568" s="26" t="s">
        <v>7</v>
      </c>
    </row>
    <row r="569" spans="1:7" x14ac:dyDescent="0.25">
      <c r="A569" t="str">
        <f t="shared" si="8"/>
        <v>NY0267 Question 8</v>
      </c>
      <c r="B569" t="s">
        <v>42</v>
      </c>
      <c r="C569" t="s">
        <v>199</v>
      </c>
      <c r="D569" s="1">
        <v>100</v>
      </c>
      <c r="E569" s="1">
        <v>96.72</v>
      </c>
      <c r="F569" s="1">
        <v>97.87</v>
      </c>
      <c r="G569" s="26" t="s">
        <v>7</v>
      </c>
    </row>
    <row r="570" spans="1:7" x14ac:dyDescent="0.25">
      <c r="A570" t="str">
        <f t="shared" si="8"/>
        <v>NY0267 Question 9AB</v>
      </c>
      <c r="B570" t="s">
        <v>42</v>
      </c>
      <c r="C570" t="s">
        <v>205</v>
      </c>
      <c r="D570" s="1">
        <v>50</v>
      </c>
      <c r="E570" s="1">
        <v>100</v>
      </c>
      <c r="F570" s="1">
        <v>50</v>
      </c>
      <c r="G570" s="26" t="s">
        <v>7</v>
      </c>
    </row>
    <row r="571" spans="1:7" x14ac:dyDescent="0.25">
      <c r="A571" t="str">
        <f t="shared" si="8"/>
        <v>NY0267 Question 9C</v>
      </c>
      <c r="B571" t="s">
        <v>42</v>
      </c>
      <c r="C571" t="s">
        <v>206</v>
      </c>
      <c r="D571" s="1">
        <v>97</v>
      </c>
      <c r="E571" s="1">
        <v>100</v>
      </c>
      <c r="F571" s="1">
        <v>97.87</v>
      </c>
      <c r="G571" s="26" t="s">
        <v>7</v>
      </c>
    </row>
    <row r="572" spans="1:7" x14ac:dyDescent="0.25">
      <c r="A572" t="str">
        <f t="shared" si="8"/>
        <v>NY0267 Question 9D</v>
      </c>
      <c r="B572" t="s">
        <v>42</v>
      </c>
      <c r="C572" t="s">
        <v>207</v>
      </c>
      <c r="D572" s="1" t="s">
        <v>7</v>
      </c>
      <c r="E572" s="1" t="s">
        <v>7</v>
      </c>
      <c r="F572" s="1" t="s">
        <v>7</v>
      </c>
      <c r="G572" s="26" t="s">
        <v>7</v>
      </c>
    </row>
    <row r="573" spans="1:7" x14ac:dyDescent="0.25">
      <c r="A573" t="str">
        <f t="shared" si="8"/>
        <v>NY0267 Question 10A</v>
      </c>
      <c r="B573" t="s">
        <v>42</v>
      </c>
      <c r="C573" t="s">
        <v>201</v>
      </c>
      <c r="D573" s="1">
        <v>1</v>
      </c>
      <c r="E573" s="1">
        <v>0</v>
      </c>
      <c r="F573" s="1">
        <v>0</v>
      </c>
      <c r="G573" s="26" t="s">
        <v>7</v>
      </c>
    </row>
    <row r="574" spans="1:7" x14ac:dyDescent="0.25">
      <c r="A574" t="str">
        <f t="shared" si="8"/>
        <v>NY0267 Question 10B</v>
      </c>
      <c r="B574" t="s">
        <v>42</v>
      </c>
      <c r="C574" t="s">
        <v>202</v>
      </c>
      <c r="D574" s="1">
        <v>0</v>
      </c>
      <c r="E574" s="1">
        <v>0</v>
      </c>
      <c r="F574" s="1">
        <v>0.8</v>
      </c>
      <c r="G574" s="26" t="s">
        <v>7</v>
      </c>
    </row>
    <row r="575" spans="1:7" x14ac:dyDescent="0.25">
      <c r="A575" t="str">
        <f t="shared" si="8"/>
        <v>NY0267 Question 10C</v>
      </c>
      <c r="B575" t="s">
        <v>42</v>
      </c>
      <c r="C575" t="s">
        <v>203</v>
      </c>
      <c r="D575" s="1">
        <v>6</v>
      </c>
      <c r="E575" s="1">
        <v>0</v>
      </c>
      <c r="F575" s="1">
        <v>10.5</v>
      </c>
      <c r="G575" s="26" t="s">
        <v>7</v>
      </c>
    </row>
    <row r="576" spans="1:7" x14ac:dyDescent="0.25">
      <c r="A576" t="str">
        <f t="shared" si="8"/>
        <v>NY0267 Question 10D</v>
      </c>
      <c r="B576" t="s">
        <v>42</v>
      </c>
      <c r="C576" t="s">
        <v>204</v>
      </c>
      <c r="D576" s="1">
        <v>0</v>
      </c>
      <c r="E576" s="1">
        <v>0</v>
      </c>
      <c r="F576" s="1">
        <v>0</v>
      </c>
      <c r="G576" s="26" t="s">
        <v>7</v>
      </c>
    </row>
    <row r="577" spans="1:7" x14ac:dyDescent="0.25">
      <c r="A577" t="str">
        <f t="shared" si="8"/>
        <v>NY0267 Question 11</v>
      </c>
      <c r="B577" t="s">
        <v>42</v>
      </c>
      <c r="C577" t="s">
        <v>200</v>
      </c>
      <c r="D577" s="1">
        <v>12</v>
      </c>
      <c r="E577" s="1">
        <v>11</v>
      </c>
      <c r="F577" s="1">
        <v>11</v>
      </c>
      <c r="G577" s="26" t="s">
        <v>7</v>
      </c>
    </row>
    <row r="578" spans="1:7" x14ac:dyDescent="0.25">
      <c r="A578" t="str">
        <f t="shared" si="8"/>
        <v>NY0269 Question 1</v>
      </c>
      <c r="B578" t="s">
        <v>43</v>
      </c>
      <c r="C578" t="s">
        <v>192</v>
      </c>
      <c r="D578" s="1">
        <v>94</v>
      </c>
      <c r="E578" s="1">
        <v>89.34</v>
      </c>
      <c r="F578" s="1">
        <v>91.5</v>
      </c>
      <c r="G578" s="1">
        <v>90.5</v>
      </c>
    </row>
    <row r="579" spans="1:7" x14ac:dyDescent="0.25">
      <c r="A579" t="str">
        <f t="shared" ref="A579:A642" si="9">B579&amp;" "&amp;C579</f>
        <v>NY0269 Question 2</v>
      </c>
      <c r="B579" t="s">
        <v>43</v>
      </c>
      <c r="C579" t="s">
        <v>193</v>
      </c>
      <c r="D579" s="1">
        <v>100</v>
      </c>
      <c r="E579" s="1">
        <v>100</v>
      </c>
      <c r="F579" s="1">
        <v>100</v>
      </c>
      <c r="G579" s="1">
        <v>100</v>
      </c>
    </row>
    <row r="580" spans="1:7" x14ac:dyDescent="0.25">
      <c r="A580" t="str">
        <f t="shared" si="9"/>
        <v>NY0269 Question 3</v>
      </c>
      <c r="B580" t="s">
        <v>43</v>
      </c>
      <c r="C580" t="s">
        <v>194</v>
      </c>
      <c r="D580" s="1">
        <v>100</v>
      </c>
      <c r="E580" s="1">
        <v>100</v>
      </c>
      <c r="F580" s="1">
        <v>100</v>
      </c>
      <c r="G580" s="1">
        <v>100</v>
      </c>
    </row>
    <row r="581" spans="1:7" x14ac:dyDescent="0.25">
      <c r="A581" t="str">
        <f t="shared" si="9"/>
        <v>NY0269 Question 4</v>
      </c>
      <c r="B581" t="s">
        <v>43</v>
      </c>
      <c r="C581" t="s">
        <v>195</v>
      </c>
      <c r="D581" s="1">
        <v>92</v>
      </c>
      <c r="E581" s="1">
        <v>93.25</v>
      </c>
      <c r="F581" s="1">
        <v>96.02</v>
      </c>
      <c r="G581" s="1">
        <v>106.49</v>
      </c>
    </row>
    <row r="582" spans="1:7" x14ac:dyDescent="0.25">
      <c r="A582" t="str">
        <f t="shared" si="9"/>
        <v>NY0269 Question 5</v>
      </c>
      <c r="B582" t="s">
        <v>43</v>
      </c>
      <c r="C582" t="s">
        <v>196</v>
      </c>
      <c r="D582" s="1">
        <v>21</v>
      </c>
      <c r="E582" s="1">
        <v>84.78</v>
      </c>
      <c r="F582" s="1">
        <v>11.11</v>
      </c>
      <c r="G582" s="1">
        <v>10.87</v>
      </c>
    </row>
    <row r="583" spans="1:7" x14ac:dyDescent="0.25">
      <c r="A583" t="str">
        <f t="shared" si="9"/>
        <v>NY0269 Question 6</v>
      </c>
      <c r="B583" t="s">
        <v>43</v>
      </c>
      <c r="C583" t="s">
        <v>197</v>
      </c>
      <c r="D583" s="1">
        <v>83</v>
      </c>
      <c r="E583" s="1">
        <v>84.78</v>
      </c>
      <c r="F583" s="1">
        <v>88.89</v>
      </c>
      <c r="G583" s="1">
        <v>86.96</v>
      </c>
    </row>
    <row r="584" spans="1:7" x14ac:dyDescent="0.25">
      <c r="A584" t="str">
        <f t="shared" si="9"/>
        <v>NY0269 Question 7</v>
      </c>
      <c r="B584" t="s">
        <v>43</v>
      </c>
      <c r="C584" t="s">
        <v>198</v>
      </c>
      <c r="D584" s="1">
        <v>100</v>
      </c>
      <c r="E584" s="1">
        <v>100</v>
      </c>
      <c r="F584" s="1">
        <v>100</v>
      </c>
      <c r="G584" s="1">
        <v>97.87</v>
      </c>
    </row>
    <row r="585" spans="1:7" x14ac:dyDescent="0.25">
      <c r="A585" t="str">
        <f t="shared" si="9"/>
        <v>NY0269 Question 8</v>
      </c>
      <c r="B585" t="s">
        <v>43</v>
      </c>
      <c r="C585" t="s">
        <v>199</v>
      </c>
      <c r="D585" s="1">
        <v>100</v>
      </c>
      <c r="E585" s="1">
        <v>100</v>
      </c>
      <c r="F585" s="1">
        <v>100</v>
      </c>
      <c r="G585" s="1">
        <v>97.87</v>
      </c>
    </row>
    <row r="586" spans="1:7" x14ac:dyDescent="0.25">
      <c r="A586" t="str">
        <f t="shared" si="9"/>
        <v>NY0269 Question 9AB</v>
      </c>
      <c r="B586" t="s">
        <v>43</v>
      </c>
      <c r="C586" t="s">
        <v>205</v>
      </c>
      <c r="D586" s="1">
        <v>33</v>
      </c>
      <c r="E586" s="1">
        <v>0</v>
      </c>
      <c r="F586" s="1">
        <v>100</v>
      </c>
      <c r="G586" s="1">
        <v>0</v>
      </c>
    </row>
    <row r="587" spans="1:7" x14ac:dyDescent="0.25">
      <c r="A587" t="str">
        <f t="shared" si="9"/>
        <v>NY0269 Question 9C</v>
      </c>
      <c r="B587" t="s">
        <v>43</v>
      </c>
      <c r="C587" t="s">
        <v>206</v>
      </c>
      <c r="D587" s="1">
        <v>96</v>
      </c>
      <c r="E587" s="1">
        <v>95.74</v>
      </c>
      <c r="F587" s="1">
        <v>100</v>
      </c>
      <c r="G587" s="1">
        <v>97.83</v>
      </c>
    </row>
    <row r="588" spans="1:7" x14ac:dyDescent="0.25">
      <c r="A588" t="str">
        <f t="shared" si="9"/>
        <v>NY0269 Question 9D</v>
      </c>
      <c r="B588" t="s">
        <v>43</v>
      </c>
      <c r="C588" t="s">
        <v>207</v>
      </c>
      <c r="D588" s="1" t="s">
        <v>7</v>
      </c>
      <c r="E588" s="1" t="s">
        <v>7</v>
      </c>
      <c r="F588" s="1" t="s">
        <v>7</v>
      </c>
      <c r="G588" s="1" t="s">
        <v>7</v>
      </c>
    </row>
    <row r="589" spans="1:7" x14ac:dyDescent="0.25">
      <c r="A589" t="str">
        <f t="shared" si="9"/>
        <v>NY0269 Question 10A</v>
      </c>
      <c r="B589" t="s">
        <v>43</v>
      </c>
      <c r="C589" t="s">
        <v>201</v>
      </c>
      <c r="D589" s="1">
        <v>0</v>
      </c>
      <c r="E589" s="1">
        <v>0</v>
      </c>
      <c r="F589" s="1">
        <v>0</v>
      </c>
      <c r="G589" s="1">
        <v>0</v>
      </c>
    </row>
    <row r="590" spans="1:7" x14ac:dyDescent="0.25">
      <c r="A590" t="str">
        <f t="shared" si="9"/>
        <v>NY0269 Question 10B</v>
      </c>
      <c r="B590" t="s">
        <v>43</v>
      </c>
      <c r="C590" t="s">
        <v>202</v>
      </c>
      <c r="D590" s="1">
        <v>0</v>
      </c>
      <c r="E590" s="1">
        <v>0</v>
      </c>
      <c r="F590" s="1">
        <v>0.4</v>
      </c>
      <c r="G590" s="1">
        <v>0</v>
      </c>
    </row>
    <row r="591" spans="1:7" x14ac:dyDescent="0.25">
      <c r="A591" t="str">
        <f t="shared" si="9"/>
        <v>NY0269 Question 10C</v>
      </c>
      <c r="B591" t="s">
        <v>43</v>
      </c>
      <c r="C591" t="s">
        <v>203</v>
      </c>
      <c r="D591" s="1">
        <v>0</v>
      </c>
      <c r="E591" s="1">
        <v>0</v>
      </c>
      <c r="F591" s="1">
        <v>0</v>
      </c>
      <c r="G591" s="1">
        <v>0.57999999999999996</v>
      </c>
    </row>
    <row r="592" spans="1:7" x14ac:dyDescent="0.25">
      <c r="A592" t="str">
        <f t="shared" si="9"/>
        <v>NY0269 Question 10D</v>
      </c>
      <c r="B592" t="s">
        <v>43</v>
      </c>
      <c r="C592" t="s">
        <v>204</v>
      </c>
      <c r="D592" s="1">
        <v>0</v>
      </c>
      <c r="E592" s="1">
        <v>0</v>
      </c>
      <c r="F592" s="1">
        <v>0</v>
      </c>
      <c r="G592" s="1">
        <v>0</v>
      </c>
    </row>
    <row r="593" spans="1:7" x14ac:dyDescent="0.25">
      <c r="A593" t="str">
        <f t="shared" si="9"/>
        <v>NY0269 Question 11</v>
      </c>
      <c r="B593" t="s">
        <v>43</v>
      </c>
      <c r="C593" t="s">
        <v>200</v>
      </c>
      <c r="D593" s="1">
        <v>12</v>
      </c>
      <c r="E593" s="1">
        <v>12</v>
      </c>
      <c r="F593" s="1">
        <v>12</v>
      </c>
      <c r="G593" s="1">
        <v>11</v>
      </c>
    </row>
    <row r="594" spans="1:7" x14ac:dyDescent="0.25">
      <c r="A594" t="str">
        <f t="shared" si="9"/>
        <v>NY0271 Question 1</v>
      </c>
      <c r="B594" t="s">
        <v>44</v>
      </c>
      <c r="C594" t="s">
        <v>192</v>
      </c>
      <c r="D594" s="1">
        <v>99</v>
      </c>
      <c r="E594" s="1">
        <v>99.47</v>
      </c>
      <c r="F594" s="1">
        <v>59.23</v>
      </c>
      <c r="G594" s="1">
        <v>89</v>
      </c>
    </row>
    <row r="595" spans="1:7" x14ac:dyDescent="0.25">
      <c r="A595" t="str">
        <f t="shared" si="9"/>
        <v>NY0271 Question 2</v>
      </c>
      <c r="B595" t="s">
        <v>44</v>
      </c>
      <c r="C595" t="s">
        <v>193</v>
      </c>
      <c r="D595" s="1">
        <v>100</v>
      </c>
      <c r="E595" s="1">
        <v>100</v>
      </c>
      <c r="F595" s="1">
        <v>100</v>
      </c>
      <c r="G595" s="1">
        <v>100</v>
      </c>
    </row>
    <row r="596" spans="1:7" x14ac:dyDescent="0.25">
      <c r="A596" t="str">
        <f t="shared" si="9"/>
        <v>NY0271 Question 3</v>
      </c>
      <c r="B596" t="s">
        <v>44</v>
      </c>
      <c r="C596" t="s">
        <v>194</v>
      </c>
      <c r="D596" s="1">
        <v>100</v>
      </c>
      <c r="E596" s="1">
        <v>100</v>
      </c>
      <c r="F596" s="1">
        <v>100</v>
      </c>
      <c r="G596" s="1">
        <v>100</v>
      </c>
    </row>
    <row r="597" spans="1:7" x14ac:dyDescent="0.25">
      <c r="A597" t="str">
        <f t="shared" si="9"/>
        <v>NY0271 Question 4</v>
      </c>
      <c r="B597" t="s">
        <v>44</v>
      </c>
      <c r="C597" t="s">
        <v>195</v>
      </c>
      <c r="D597" s="1">
        <v>115</v>
      </c>
      <c r="E597" s="1">
        <v>116.7</v>
      </c>
      <c r="F597" s="1">
        <v>125.01</v>
      </c>
      <c r="G597" s="1">
        <v>132.1</v>
      </c>
    </row>
    <row r="598" spans="1:7" x14ac:dyDescent="0.25">
      <c r="A598" t="str">
        <f t="shared" si="9"/>
        <v>NY0271 Question 5</v>
      </c>
      <c r="B598" t="s">
        <v>44</v>
      </c>
      <c r="C598" t="s">
        <v>196</v>
      </c>
      <c r="D598" s="1">
        <v>10</v>
      </c>
      <c r="E598" s="1">
        <v>85.71</v>
      </c>
      <c r="F598" s="1">
        <v>10.34</v>
      </c>
      <c r="G598" s="1">
        <v>11.11</v>
      </c>
    </row>
    <row r="599" spans="1:7" x14ac:dyDescent="0.25">
      <c r="A599" t="str">
        <f t="shared" si="9"/>
        <v>NY0271 Question 6</v>
      </c>
      <c r="B599" t="s">
        <v>44</v>
      </c>
      <c r="C599" t="s">
        <v>197</v>
      </c>
      <c r="D599" s="1">
        <v>83</v>
      </c>
      <c r="E599" s="1">
        <v>85.71</v>
      </c>
      <c r="F599" s="1">
        <v>86.21</v>
      </c>
      <c r="G599" s="1">
        <v>85.19</v>
      </c>
    </row>
    <row r="600" spans="1:7" x14ac:dyDescent="0.25">
      <c r="A600" t="str">
        <f t="shared" si="9"/>
        <v>NY0271 Question 7</v>
      </c>
      <c r="B600" t="s">
        <v>44</v>
      </c>
      <c r="C600" t="s">
        <v>198</v>
      </c>
      <c r="D600" s="1">
        <v>93</v>
      </c>
      <c r="E600" s="1">
        <v>85.71</v>
      </c>
      <c r="F600" s="1">
        <v>80</v>
      </c>
      <c r="G600" s="1">
        <v>96.3</v>
      </c>
    </row>
    <row r="601" spans="1:7" x14ac:dyDescent="0.25">
      <c r="A601" t="str">
        <f t="shared" si="9"/>
        <v>NY0271 Question 8</v>
      </c>
      <c r="B601" t="s">
        <v>44</v>
      </c>
      <c r="C601" t="s">
        <v>199</v>
      </c>
      <c r="D601" s="1">
        <v>97</v>
      </c>
      <c r="E601" s="1">
        <v>100</v>
      </c>
      <c r="F601" s="1">
        <v>96.67</v>
      </c>
      <c r="G601" s="1">
        <v>100</v>
      </c>
    </row>
    <row r="602" spans="1:7" x14ac:dyDescent="0.25">
      <c r="A602" t="str">
        <f t="shared" si="9"/>
        <v>NY0271 Question 9AB</v>
      </c>
      <c r="B602" t="s">
        <v>44</v>
      </c>
      <c r="C602" t="s">
        <v>205</v>
      </c>
      <c r="D602" s="1">
        <v>0</v>
      </c>
      <c r="E602" s="1">
        <v>100</v>
      </c>
      <c r="F602" s="1">
        <v>100</v>
      </c>
      <c r="G602" s="1">
        <v>100</v>
      </c>
    </row>
    <row r="603" spans="1:7" x14ac:dyDescent="0.25">
      <c r="A603" t="str">
        <f t="shared" si="9"/>
        <v>NY0271 Question 9C</v>
      </c>
      <c r="B603" t="s">
        <v>44</v>
      </c>
      <c r="C603" t="s">
        <v>206</v>
      </c>
      <c r="D603" s="1">
        <v>100</v>
      </c>
      <c r="E603" s="1">
        <v>100</v>
      </c>
      <c r="F603" s="1">
        <v>100</v>
      </c>
      <c r="G603" s="1">
        <v>100</v>
      </c>
    </row>
    <row r="604" spans="1:7" x14ac:dyDescent="0.25">
      <c r="A604" t="str">
        <f t="shared" si="9"/>
        <v>NY0271 Question 9D</v>
      </c>
      <c r="B604" t="s">
        <v>44</v>
      </c>
      <c r="C604" t="s">
        <v>207</v>
      </c>
      <c r="D604" s="1" t="s">
        <v>7</v>
      </c>
      <c r="E604" s="1" t="s">
        <v>7</v>
      </c>
      <c r="F604" s="1" t="s">
        <v>7</v>
      </c>
      <c r="G604" s="1" t="s">
        <v>7</v>
      </c>
    </row>
    <row r="605" spans="1:7" x14ac:dyDescent="0.25">
      <c r="A605" t="str">
        <f t="shared" si="9"/>
        <v>NY0271 Question 10A</v>
      </c>
      <c r="B605" t="s">
        <v>44</v>
      </c>
      <c r="C605" t="s">
        <v>201</v>
      </c>
      <c r="D605" s="1">
        <v>0</v>
      </c>
      <c r="E605" s="1">
        <v>0</v>
      </c>
      <c r="F605" s="1">
        <v>0</v>
      </c>
      <c r="G605" s="1">
        <v>0</v>
      </c>
    </row>
    <row r="606" spans="1:7" x14ac:dyDescent="0.25">
      <c r="A606" t="str">
        <f t="shared" si="9"/>
        <v>NY0271 Question 10B</v>
      </c>
      <c r="B606" t="s">
        <v>44</v>
      </c>
      <c r="C606" t="s">
        <v>202</v>
      </c>
      <c r="D606" s="1">
        <v>0</v>
      </c>
      <c r="E606" s="1">
        <v>0</v>
      </c>
      <c r="F606" s="1">
        <v>0</v>
      </c>
      <c r="G606" s="1">
        <v>0</v>
      </c>
    </row>
    <row r="607" spans="1:7" x14ac:dyDescent="0.25">
      <c r="A607" t="str">
        <f t="shared" si="9"/>
        <v>NY0271 Question 10C</v>
      </c>
      <c r="B607" t="s">
        <v>44</v>
      </c>
      <c r="C607" t="s">
        <v>203</v>
      </c>
      <c r="D607" s="1">
        <v>0</v>
      </c>
      <c r="E607" s="1">
        <v>0</v>
      </c>
      <c r="F607" s="1">
        <v>0.93</v>
      </c>
      <c r="G607" s="1">
        <v>0</v>
      </c>
    </row>
    <row r="608" spans="1:7" x14ac:dyDescent="0.25">
      <c r="A608" t="str">
        <f t="shared" si="9"/>
        <v>NY0271 Question 10D</v>
      </c>
      <c r="B608" t="s">
        <v>44</v>
      </c>
      <c r="C608" t="s">
        <v>204</v>
      </c>
      <c r="D608" s="1">
        <v>0</v>
      </c>
      <c r="E608" s="1">
        <v>0</v>
      </c>
      <c r="F608" s="1">
        <v>0</v>
      </c>
      <c r="G608" s="1">
        <v>0</v>
      </c>
    </row>
    <row r="609" spans="1:7" x14ac:dyDescent="0.25">
      <c r="A609" t="str">
        <f t="shared" si="9"/>
        <v>NY0271 Question 11</v>
      </c>
      <c r="B609" t="s">
        <v>44</v>
      </c>
      <c r="C609" t="s">
        <v>200</v>
      </c>
      <c r="D609" s="1">
        <v>12</v>
      </c>
      <c r="E609" s="1">
        <v>12</v>
      </c>
      <c r="F609" s="1">
        <v>12</v>
      </c>
      <c r="G609" s="1">
        <v>12</v>
      </c>
    </row>
    <row r="610" spans="1:7" x14ac:dyDescent="0.25">
      <c r="A610" t="str">
        <f t="shared" si="9"/>
        <v>NY0272 Question 1</v>
      </c>
      <c r="B610" t="s">
        <v>45</v>
      </c>
      <c r="C610" t="s">
        <v>192</v>
      </c>
      <c r="D610" s="1">
        <v>99</v>
      </c>
      <c r="E610" s="1">
        <v>99.66</v>
      </c>
      <c r="F610" s="1">
        <v>96.52</v>
      </c>
      <c r="G610" s="1">
        <v>99.76</v>
      </c>
    </row>
    <row r="611" spans="1:7" x14ac:dyDescent="0.25">
      <c r="A611" t="str">
        <f t="shared" si="9"/>
        <v>NY0272 Question 2</v>
      </c>
      <c r="B611" t="s">
        <v>45</v>
      </c>
      <c r="C611" t="s">
        <v>193</v>
      </c>
      <c r="D611" s="1">
        <v>100</v>
      </c>
      <c r="E611" s="1">
        <v>0</v>
      </c>
      <c r="F611" s="1">
        <v>100</v>
      </c>
      <c r="G611" s="1">
        <v>100</v>
      </c>
    </row>
    <row r="612" spans="1:7" x14ac:dyDescent="0.25">
      <c r="A612" t="str">
        <f t="shared" si="9"/>
        <v>NY0272 Question 3</v>
      </c>
      <c r="B612" t="s">
        <v>45</v>
      </c>
      <c r="C612" t="s">
        <v>194</v>
      </c>
      <c r="D612" s="1">
        <v>90</v>
      </c>
      <c r="E612" s="1">
        <v>90.48</v>
      </c>
      <c r="F612" s="1">
        <v>100</v>
      </c>
      <c r="G612" s="1">
        <v>100</v>
      </c>
    </row>
    <row r="613" spans="1:7" x14ac:dyDescent="0.25">
      <c r="A613" t="str">
        <f t="shared" si="9"/>
        <v>NY0272 Question 4</v>
      </c>
      <c r="B613" t="s">
        <v>45</v>
      </c>
      <c r="C613" t="s">
        <v>195</v>
      </c>
      <c r="D613" s="1">
        <v>91</v>
      </c>
      <c r="E613" s="1">
        <v>102.67</v>
      </c>
      <c r="F613" s="1">
        <v>66.44</v>
      </c>
      <c r="G613" s="1">
        <v>74.52</v>
      </c>
    </row>
    <row r="614" spans="1:7" x14ac:dyDescent="0.25">
      <c r="A614" t="str">
        <f t="shared" si="9"/>
        <v>NY0272 Question 5</v>
      </c>
      <c r="B614" t="s">
        <v>45</v>
      </c>
      <c r="C614" t="s">
        <v>196</v>
      </c>
      <c r="D614" s="1">
        <v>18</v>
      </c>
      <c r="E614" s="1">
        <v>61.11</v>
      </c>
      <c r="F614" s="1">
        <v>30.97</v>
      </c>
      <c r="G614" s="1">
        <v>32.26</v>
      </c>
    </row>
    <row r="615" spans="1:7" x14ac:dyDescent="0.25">
      <c r="A615" t="str">
        <f t="shared" si="9"/>
        <v>NY0272 Question 6</v>
      </c>
      <c r="B615" t="s">
        <v>45</v>
      </c>
      <c r="C615" t="s">
        <v>197</v>
      </c>
      <c r="D615" s="1">
        <v>37</v>
      </c>
      <c r="E615" s="1">
        <v>61.11</v>
      </c>
      <c r="F615" s="1">
        <v>65.489999999999995</v>
      </c>
      <c r="G615" s="1">
        <v>69.03</v>
      </c>
    </row>
    <row r="616" spans="1:7" x14ac:dyDescent="0.25">
      <c r="A616" t="str">
        <f t="shared" si="9"/>
        <v>NY0272 Question 7</v>
      </c>
      <c r="B616" t="s">
        <v>45</v>
      </c>
      <c r="C616" t="s">
        <v>198</v>
      </c>
      <c r="D616" s="1">
        <v>84</v>
      </c>
      <c r="E616" s="1">
        <v>100</v>
      </c>
      <c r="F616" s="1">
        <v>100</v>
      </c>
      <c r="G616" s="1">
        <v>100</v>
      </c>
    </row>
    <row r="617" spans="1:7" x14ac:dyDescent="0.25">
      <c r="A617" t="str">
        <f t="shared" si="9"/>
        <v>NY0272 Question 8</v>
      </c>
      <c r="B617" t="s">
        <v>45</v>
      </c>
      <c r="C617" t="s">
        <v>199</v>
      </c>
      <c r="D617" s="1">
        <v>98</v>
      </c>
      <c r="E617" s="1">
        <v>100</v>
      </c>
      <c r="F617" s="1">
        <v>100</v>
      </c>
      <c r="G617" s="1">
        <v>99.36</v>
      </c>
    </row>
    <row r="618" spans="1:7" x14ac:dyDescent="0.25">
      <c r="A618" t="str">
        <f t="shared" si="9"/>
        <v>NY0272 Question 9AB</v>
      </c>
      <c r="B618" t="s">
        <v>45</v>
      </c>
      <c r="C618" t="s">
        <v>205</v>
      </c>
      <c r="D618" s="1">
        <v>100</v>
      </c>
      <c r="E618" s="1">
        <v>0</v>
      </c>
      <c r="F618" s="1">
        <v>100</v>
      </c>
      <c r="G618" s="1">
        <v>100</v>
      </c>
    </row>
    <row r="619" spans="1:7" x14ac:dyDescent="0.25">
      <c r="A619" t="str">
        <f t="shared" si="9"/>
        <v>NY0272 Question 9C</v>
      </c>
      <c r="B619" t="s">
        <v>45</v>
      </c>
      <c r="C619" t="s">
        <v>206</v>
      </c>
      <c r="D619" s="1">
        <v>100</v>
      </c>
      <c r="E619" s="1">
        <v>100</v>
      </c>
      <c r="F619" s="1">
        <v>100</v>
      </c>
      <c r="G619" s="1">
        <v>100</v>
      </c>
    </row>
    <row r="620" spans="1:7" x14ac:dyDescent="0.25">
      <c r="A620" t="str">
        <f t="shared" si="9"/>
        <v>NY0272 Question 9D</v>
      </c>
      <c r="B620" t="s">
        <v>45</v>
      </c>
      <c r="C620" t="s">
        <v>207</v>
      </c>
      <c r="D620" s="1" t="s">
        <v>7</v>
      </c>
      <c r="E620" s="1" t="s">
        <v>7</v>
      </c>
      <c r="F620" s="1" t="s">
        <v>7</v>
      </c>
      <c r="G620" s="1" t="s">
        <v>7</v>
      </c>
    </row>
    <row r="621" spans="1:7" x14ac:dyDescent="0.25">
      <c r="A621" t="str">
        <f t="shared" si="9"/>
        <v>NY0272 Question 10A</v>
      </c>
      <c r="B621" t="s">
        <v>45</v>
      </c>
      <c r="C621" t="s">
        <v>201</v>
      </c>
      <c r="D621" s="1">
        <v>1</v>
      </c>
      <c r="E621" s="1">
        <v>9.6199999999999992</v>
      </c>
      <c r="F621" s="1">
        <v>3.59</v>
      </c>
      <c r="G621" s="1">
        <v>3.01</v>
      </c>
    </row>
    <row r="622" spans="1:7" x14ac:dyDescent="0.25">
      <c r="A622" t="str">
        <f t="shared" si="9"/>
        <v>NY0272 Question 10B</v>
      </c>
      <c r="B622" t="s">
        <v>45</v>
      </c>
      <c r="C622" t="s">
        <v>202</v>
      </c>
      <c r="D622" s="1">
        <v>0</v>
      </c>
      <c r="E622" s="1">
        <v>0</v>
      </c>
      <c r="F622" s="1">
        <v>0.12</v>
      </c>
      <c r="G622" s="1">
        <v>0.12</v>
      </c>
    </row>
    <row r="623" spans="1:7" x14ac:dyDescent="0.25">
      <c r="A623" t="str">
        <f t="shared" si="9"/>
        <v>NY0272 Question 10C</v>
      </c>
      <c r="B623" t="s">
        <v>45</v>
      </c>
      <c r="C623" t="s">
        <v>203</v>
      </c>
      <c r="D623" s="1">
        <v>0</v>
      </c>
      <c r="E623" s="1">
        <v>0.68</v>
      </c>
      <c r="F623" s="1">
        <v>0</v>
      </c>
      <c r="G623" s="1">
        <v>0.23</v>
      </c>
    </row>
    <row r="624" spans="1:7" x14ac:dyDescent="0.25">
      <c r="A624" t="str">
        <f t="shared" si="9"/>
        <v>NY0272 Question 10D</v>
      </c>
      <c r="B624" t="s">
        <v>45</v>
      </c>
      <c r="C624" t="s">
        <v>204</v>
      </c>
      <c r="D624" s="1">
        <v>0</v>
      </c>
      <c r="E624" s="1">
        <v>0</v>
      </c>
      <c r="F624" s="1">
        <v>0</v>
      </c>
      <c r="G624" s="1">
        <v>0</v>
      </c>
    </row>
    <row r="625" spans="1:7" x14ac:dyDescent="0.25">
      <c r="A625" t="str">
        <f t="shared" si="9"/>
        <v>NY0272 Question 11</v>
      </c>
      <c r="B625" t="s">
        <v>45</v>
      </c>
      <c r="C625" t="s">
        <v>200</v>
      </c>
      <c r="D625" s="1">
        <v>12</v>
      </c>
      <c r="E625" s="1">
        <v>12</v>
      </c>
      <c r="F625" s="1">
        <v>12</v>
      </c>
      <c r="G625" s="1">
        <v>12</v>
      </c>
    </row>
    <row r="626" spans="1:7" x14ac:dyDescent="0.25">
      <c r="A626" t="str">
        <f t="shared" si="9"/>
        <v>NY0282 Question 1</v>
      </c>
      <c r="B626" t="s">
        <v>46</v>
      </c>
      <c r="C626" t="s">
        <v>192</v>
      </c>
      <c r="D626" s="1">
        <v>97</v>
      </c>
      <c r="E626" s="1">
        <v>97.93</v>
      </c>
      <c r="F626" s="1">
        <v>81.430000000000007</v>
      </c>
      <c r="G626" s="1">
        <v>82.29</v>
      </c>
    </row>
    <row r="627" spans="1:7" x14ac:dyDescent="0.25">
      <c r="A627" t="str">
        <f t="shared" si="9"/>
        <v>NY0282 Question 2</v>
      </c>
      <c r="B627" t="s">
        <v>46</v>
      </c>
      <c r="C627" t="s">
        <v>193</v>
      </c>
      <c r="D627" s="1">
        <v>100</v>
      </c>
      <c r="E627" s="1">
        <v>100</v>
      </c>
      <c r="F627" s="1">
        <v>100</v>
      </c>
      <c r="G627" s="1">
        <v>100</v>
      </c>
    </row>
    <row r="628" spans="1:7" x14ac:dyDescent="0.25">
      <c r="A628" t="str">
        <f t="shared" si="9"/>
        <v>NY0282 Question 3</v>
      </c>
      <c r="B628" t="s">
        <v>46</v>
      </c>
      <c r="C628" t="s">
        <v>194</v>
      </c>
      <c r="D628" s="1">
        <v>100</v>
      </c>
      <c r="E628" s="1">
        <v>100</v>
      </c>
      <c r="F628" s="1">
        <v>100</v>
      </c>
      <c r="G628" s="1">
        <v>100</v>
      </c>
    </row>
    <row r="629" spans="1:7" x14ac:dyDescent="0.25">
      <c r="A629" t="str">
        <f t="shared" si="9"/>
        <v>NY0282 Question 4</v>
      </c>
      <c r="B629" t="s">
        <v>46</v>
      </c>
      <c r="C629" t="s">
        <v>195</v>
      </c>
      <c r="D629" s="1">
        <v>95</v>
      </c>
      <c r="E629" s="1">
        <v>110.39</v>
      </c>
      <c r="F629" s="1">
        <v>109.9</v>
      </c>
      <c r="G629" s="1">
        <v>112.34</v>
      </c>
    </row>
    <row r="630" spans="1:7" x14ac:dyDescent="0.25">
      <c r="A630" t="str">
        <f t="shared" si="9"/>
        <v>NY0282 Question 5</v>
      </c>
      <c r="B630" t="s">
        <v>46</v>
      </c>
      <c r="C630" t="s">
        <v>196</v>
      </c>
      <c r="D630" s="1">
        <v>19</v>
      </c>
      <c r="E630" s="1">
        <v>86.49</v>
      </c>
      <c r="F630" s="1">
        <v>15.38</v>
      </c>
      <c r="G630" s="1">
        <v>11.76</v>
      </c>
    </row>
    <row r="631" spans="1:7" x14ac:dyDescent="0.25">
      <c r="A631" t="str">
        <f t="shared" si="9"/>
        <v>NY0282 Question 6</v>
      </c>
      <c r="B631" t="s">
        <v>46</v>
      </c>
      <c r="C631" t="s">
        <v>197</v>
      </c>
      <c r="D631" s="1">
        <v>71</v>
      </c>
      <c r="E631" s="1">
        <v>86.49</v>
      </c>
      <c r="F631" s="1">
        <v>84.62</v>
      </c>
      <c r="G631" s="1">
        <v>82.35</v>
      </c>
    </row>
    <row r="632" spans="1:7" x14ac:dyDescent="0.25">
      <c r="A632" t="str">
        <f t="shared" si="9"/>
        <v>NY0282 Question 7</v>
      </c>
      <c r="B632" t="s">
        <v>46</v>
      </c>
      <c r="C632" t="s">
        <v>198</v>
      </c>
      <c r="D632" s="1">
        <v>90</v>
      </c>
      <c r="E632" s="1">
        <v>94.59</v>
      </c>
      <c r="F632" s="1">
        <v>92.31</v>
      </c>
      <c r="G632" s="1">
        <v>94.12</v>
      </c>
    </row>
    <row r="633" spans="1:7" x14ac:dyDescent="0.25">
      <c r="A633" t="str">
        <f t="shared" si="9"/>
        <v>NY0282 Question 8</v>
      </c>
      <c r="B633" t="s">
        <v>46</v>
      </c>
      <c r="C633" t="s">
        <v>199</v>
      </c>
      <c r="D633" s="1">
        <v>100</v>
      </c>
      <c r="E633" s="1">
        <v>100</v>
      </c>
      <c r="F633" s="1">
        <v>100</v>
      </c>
      <c r="G633" s="1">
        <v>100</v>
      </c>
    </row>
    <row r="634" spans="1:7" x14ac:dyDescent="0.25">
      <c r="A634" t="str">
        <f t="shared" si="9"/>
        <v>NY0282 Question 9AB</v>
      </c>
      <c r="B634" t="s">
        <v>46</v>
      </c>
      <c r="C634" t="s">
        <v>205</v>
      </c>
      <c r="D634" s="1">
        <v>50</v>
      </c>
      <c r="E634" s="1">
        <v>50</v>
      </c>
      <c r="F634" s="1">
        <v>100</v>
      </c>
      <c r="G634" s="1">
        <v>0</v>
      </c>
    </row>
    <row r="635" spans="1:7" x14ac:dyDescent="0.25">
      <c r="A635" t="str">
        <f t="shared" si="9"/>
        <v>NY0282 Question 9C</v>
      </c>
      <c r="B635" t="s">
        <v>46</v>
      </c>
      <c r="C635" t="s">
        <v>206</v>
      </c>
      <c r="D635" s="1">
        <v>98</v>
      </c>
      <c r="E635" s="1">
        <v>97.37</v>
      </c>
      <c r="F635" s="1">
        <v>100</v>
      </c>
      <c r="G635" s="1">
        <v>96.77</v>
      </c>
    </row>
    <row r="636" spans="1:7" x14ac:dyDescent="0.25">
      <c r="A636" t="str">
        <f t="shared" si="9"/>
        <v>NY0282 Question 9D</v>
      </c>
      <c r="B636" t="s">
        <v>46</v>
      </c>
      <c r="C636" t="s">
        <v>207</v>
      </c>
      <c r="D636" s="1" t="s">
        <v>7</v>
      </c>
      <c r="E636" s="1" t="s">
        <v>7</v>
      </c>
      <c r="F636" s="1" t="s">
        <v>7</v>
      </c>
      <c r="G636" s="1" t="s">
        <v>7</v>
      </c>
    </row>
    <row r="637" spans="1:7" x14ac:dyDescent="0.25">
      <c r="A637" t="str">
        <f t="shared" si="9"/>
        <v>NY0282 Question 10A</v>
      </c>
      <c r="B637" t="s">
        <v>46</v>
      </c>
      <c r="C637" t="s">
        <v>201</v>
      </c>
      <c r="D637" s="1">
        <v>0</v>
      </c>
      <c r="E637" s="1">
        <v>0</v>
      </c>
      <c r="F637" s="1">
        <v>0</v>
      </c>
      <c r="G637" s="1">
        <v>0</v>
      </c>
    </row>
    <row r="638" spans="1:7" x14ac:dyDescent="0.25">
      <c r="A638" t="str">
        <f t="shared" si="9"/>
        <v>NY0282 Question 10B</v>
      </c>
      <c r="B638" t="s">
        <v>46</v>
      </c>
      <c r="C638" t="s">
        <v>202</v>
      </c>
      <c r="D638" s="1">
        <v>0</v>
      </c>
      <c r="E638" s="1">
        <v>0</v>
      </c>
      <c r="F638" s="1">
        <v>0</v>
      </c>
      <c r="G638" s="1">
        <v>0</v>
      </c>
    </row>
    <row r="639" spans="1:7" x14ac:dyDescent="0.25">
      <c r="A639" t="str">
        <f t="shared" si="9"/>
        <v>NY0282 Question 10C</v>
      </c>
      <c r="B639" t="s">
        <v>46</v>
      </c>
      <c r="C639" t="s">
        <v>203</v>
      </c>
      <c r="D639" s="1">
        <v>0</v>
      </c>
      <c r="E639" s="1">
        <v>0</v>
      </c>
      <c r="F639" s="1">
        <v>0</v>
      </c>
      <c r="G639" s="1">
        <v>0</v>
      </c>
    </row>
    <row r="640" spans="1:7" x14ac:dyDescent="0.25">
      <c r="A640" t="str">
        <f t="shared" si="9"/>
        <v>NY0282 Question 10D</v>
      </c>
      <c r="B640" t="s">
        <v>46</v>
      </c>
      <c r="C640" t="s">
        <v>204</v>
      </c>
      <c r="D640" s="1">
        <v>0</v>
      </c>
      <c r="E640" s="1">
        <v>0</v>
      </c>
      <c r="F640" s="1">
        <v>0</v>
      </c>
      <c r="G640" s="1">
        <v>0</v>
      </c>
    </row>
    <row r="641" spans="1:7" x14ac:dyDescent="0.25">
      <c r="A641" t="str">
        <f t="shared" si="9"/>
        <v>NY0282 Question 11</v>
      </c>
      <c r="B641" t="s">
        <v>46</v>
      </c>
      <c r="C641" t="s">
        <v>200</v>
      </c>
      <c r="D641" s="1">
        <v>12</v>
      </c>
      <c r="E641" s="1">
        <v>12</v>
      </c>
      <c r="F641" s="1">
        <v>12</v>
      </c>
      <c r="G641" s="1">
        <v>12</v>
      </c>
    </row>
    <row r="642" spans="1:7" x14ac:dyDescent="0.25">
      <c r="A642" t="str">
        <f t="shared" si="9"/>
        <v>NY0286 Question 1</v>
      </c>
      <c r="B642" t="s">
        <v>47</v>
      </c>
      <c r="C642" t="s">
        <v>192</v>
      </c>
      <c r="D642" s="1">
        <v>100</v>
      </c>
      <c r="E642" s="1">
        <v>93.95</v>
      </c>
      <c r="F642" s="1">
        <v>96.83</v>
      </c>
      <c r="G642" s="1">
        <v>95.98</v>
      </c>
    </row>
    <row r="643" spans="1:7" x14ac:dyDescent="0.25">
      <c r="A643" t="str">
        <f t="shared" ref="A643:A706" si="10">B643&amp;" "&amp;C643</f>
        <v>NY0286 Question 2</v>
      </c>
      <c r="B643" t="s">
        <v>47</v>
      </c>
      <c r="C643" t="s">
        <v>193</v>
      </c>
      <c r="D643" s="1">
        <v>100</v>
      </c>
      <c r="E643" s="1">
        <v>100</v>
      </c>
      <c r="F643" s="1">
        <v>100</v>
      </c>
      <c r="G643" s="1">
        <v>100</v>
      </c>
    </row>
    <row r="644" spans="1:7" x14ac:dyDescent="0.25">
      <c r="A644" t="str">
        <f t="shared" si="10"/>
        <v>NY0286 Question 3</v>
      </c>
      <c r="B644" t="s">
        <v>47</v>
      </c>
      <c r="C644" t="s">
        <v>194</v>
      </c>
      <c r="D644" s="1">
        <v>100</v>
      </c>
      <c r="E644" s="1">
        <v>100</v>
      </c>
      <c r="F644" s="1">
        <v>100</v>
      </c>
      <c r="G644" s="1">
        <v>100</v>
      </c>
    </row>
    <row r="645" spans="1:7" x14ac:dyDescent="0.25">
      <c r="A645" t="str">
        <f t="shared" si="10"/>
        <v>NY0286 Question 4</v>
      </c>
      <c r="B645" t="s">
        <v>47</v>
      </c>
      <c r="C645" t="s">
        <v>195</v>
      </c>
      <c r="D645" s="1">
        <v>108</v>
      </c>
      <c r="E645" s="1">
        <v>97.68</v>
      </c>
      <c r="F645" s="1">
        <v>86.21</v>
      </c>
      <c r="G645" s="1">
        <v>78.36</v>
      </c>
    </row>
    <row r="646" spans="1:7" x14ac:dyDescent="0.25">
      <c r="A646" t="str">
        <f t="shared" si="10"/>
        <v>NY0286 Question 5</v>
      </c>
      <c r="B646" t="s">
        <v>47</v>
      </c>
      <c r="C646" t="s">
        <v>196</v>
      </c>
      <c r="D646" s="1">
        <v>31</v>
      </c>
      <c r="E646" s="1">
        <v>84.62</v>
      </c>
      <c r="F646" s="1">
        <v>23.08</v>
      </c>
      <c r="G646" s="1">
        <v>27.27</v>
      </c>
    </row>
    <row r="647" spans="1:7" x14ac:dyDescent="0.25">
      <c r="A647" t="str">
        <f t="shared" si="10"/>
        <v>NY0286 Question 6</v>
      </c>
      <c r="B647" t="s">
        <v>47</v>
      </c>
      <c r="C647" t="s">
        <v>197</v>
      </c>
      <c r="D647" s="1">
        <v>62</v>
      </c>
      <c r="E647" s="1">
        <v>84.62</v>
      </c>
      <c r="F647" s="1">
        <v>84.62</v>
      </c>
      <c r="G647" s="1">
        <v>76.92</v>
      </c>
    </row>
    <row r="648" spans="1:7" x14ac:dyDescent="0.25">
      <c r="A648" t="str">
        <f t="shared" si="10"/>
        <v>NY0286 Question 7</v>
      </c>
      <c r="B648" t="s">
        <v>47</v>
      </c>
      <c r="C648" t="s">
        <v>198</v>
      </c>
      <c r="D648" s="1">
        <v>85</v>
      </c>
      <c r="E648" s="1">
        <v>76.92</v>
      </c>
      <c r="F648" s="1">
        <v>92.31</v>
      </c>
      <c r="G648" s="1">
        <v>100</v>
      </c>
    </row>
    <row r="649" spans="1:7" x14ac:dyDescent="0.25">
      <c r="A649" t="str">
        <f t="shared" si="10"/>
        <v>NY0286 Question 8</v>
      </c>
      <c r="B649" t="s">
        <v>47</v>
      </c>
      <c r="C649" t="s">
        <v>199</v>
      </c>
      <c r="D649" s="1">
        <v>92</v>
      </c>
      <c r="E649" s="1">
        <v>84.62</v>
      </c>
      <c r="F649" s="1">
        <v>100</v>
      </c>
      <c r="G649" s="1">
        <v>100</v>
      </c>
    </row>
    <row r="650" spans="1:7" x14ac:dyDescent="0.25">
      <c r="A650" t="str">
        <f t="shared" si="10"/>
        <v>NY0286 Question 9AB</v>
      </c>
      <c r="B650" t="s">
        <v>47</v>
      </c>
      <c r="C650" t="s">
        <v>205</v>
      </c>
      <c r="D650" s="1">
        <v>0</v>
      </c>
      <c r="E650" s="1">
        <v>0</v>
      </c>
      <c r="F650" s="1">
        <v>0</v>
      </c>
      <c r="G650" s="1">
        <v>100</v>
      </c>
    </row>
    <row r="651" spans="1:7" x14ac:dyDescent="0.25">
      <c r="A651" t="str">
        <f t="shared" si="10"/>
        <v>NY0286 Question 9C</v>
      </c>
      <c r="B651" t="s">
        <v>47</v>
      </c>
      <c r="C651" t="s">
        <v>206</v>
      </c>
      <c r="D651" s="1">
        <v>100</v>
      </c>
      <c r="E651" s="1">
        <v>100</v>
      </c>
      <c r="F651" s="1">
        <v>100</v>
      </c>
      <c r="G651" s="1">
        <v>100</v>
      </c>
    </row>
    <row r="652" spans="1:7" x14ac:dyDescent="0.25">
      <c r="A652" t="str">
        <f t="shared" si="10"/>
        <v>NY0286 Question 9D</v>
      </c>
      <c r="B652" t="s">
        <v>47</v>
      </c>
      <c r="C652" t="s">
        <v>207</v>
      </c>
      <c r="D652" s="1" t="s">
        <v>7</v>
      </c>
      <c r="E652" s="1" t="s">
        <v>7</v>
      </c>
      <c r="F652" s="1" t="s">
        <v>7</v>
      </c>
      <c r="G652" s="1" t="s">
        <v>7</v>
      </c>
    </row>
    <row r="653" spans="1:7" x14ac:dyDescent="0.25">
      <c r="A653" t="str">
        <f t="shared" si="10"/>
        <v>NY0286 Question 10A</v>
      </c>
      <c r="B653" t="s">
        <v>47</v>
      </c>
      <c r="C653" t="s">
        <v>201</v>
      </c>
      <c r="D653" s="1">
        <v>0</v>
      </c>
      <c r="E653" s="1">
        <v>0</v>
      </c>
      <c r="F653" s="1">
        <v>0</v>
      </c>
      <c r="G653" s="1">
        <v>0</v>
      </c>
    </row>
    <row r="654" spans="1:7" x14ac:dyDescent="0.25">
      <c r="A654" t="str">
        <f t="shared" si="10"/>
        <v>NY0286 Question 10B</v>
      </c>
      <c r="B654" t="s">
        <v>47</v>
      </c>
      <c r="C654" t="s">
        <v>202</v>
      </c>
      <c r="D654" s="1">
        <v>0</v>
      </c>
      <c r="E654" s="1">
        <v>0</v>
      </c>
      <c r="F654" s="1">
        <v>0</v>
      </c>
      <c r="G654" s="1">
        <v>0</v>
      </c>
    </row>
    <row r="655" spans="1:7" x14ac:dyDescent="0.25">
      <c r="A655" t="str">
        <f t="shared" si="10"/>
        <v>NY0286 Question 10C</v>
      </c>
      <c r="B655" t="s">
        <v>47</v>
      </c>
      <c r="C655" t="s">
        <v>203</v>
      </c>
      <c r="D655" s="1">
        <v>0</v>
      </c>
      <c r="E655" s="1">
        <v>0</v>
      </c>
      <c r="F655" s="1">
        <v>0</v>
      </c>
      <c r="G655" s="1">
        <v>0</v>
      </c>
    </row>
    <row r="656" spans="1:7" x14ac:dyDescent="0.25">
      <c r="A656" t="str">
        <f t="shared" si="10"/>
        <v>NY0286 Question 10D</v>
      </c>
      <c r="B656" t="s">
        <v>47</v>
      </c>
      <c r="C656" t="s">
        <v>204</v>
      </c>
      <c r="D656" s="1">
        <v>0</v>
      </c>
      <c r="E656" s="1">
        <v>0</v>
      </c>
      <c r="F656" s="1">
        <v>0</v>
      </c>
      <c r="G656" s="1">
        <v>0</v>
      </c>
    </row>
    <row r="657" spans="1:7" x14ac:dyDescent="0.25">
      <c r="A657" t="str">
        <f t="shared" si="10"/>
        <v>NY0286 Question 11</v>
      </c>
      <c r="B657" t="s">
        <v>47</v>
      </c>
      <c r="C657" t="s">
        <v>200</v>
      </c>
      <c r="D657" s="1">
        <v>12</v>
      </c>
      <c r="E657" s="1">
        <v>11</v>
      </c>
      <c r="F657" s="1">
        <v>12</v>
      </c>
      <c r="G657" s="1">
        <v>12</v>
      </c>
    </row>
    <row r="658" spans="1:7" x14ac:dyDescent="0.25">
      <c r="A658" t="str">
        <f t="shared" si="10"/>
        <v>NY0287 Question 1</v>
      </c>
      <c r="B658" t="s">
        <v>48</v>
      </c>
      <c r="C658" t="s">
        <v>192</v>
      </c>
      <c r="D658" s="1">
        <v>76</v>
      </c>
      <c r="E658" s="1">
        <v>85.57</v>
      </c>
      <c r="F658" s="1">
        <v>90.48</v>
      </c>
      <c r="G658" s="1">
        <v>65.86</v>
      </c>
    </row>
    <row r="659" spans="1:7" x14ac:dyDescent="0.25">
      <c r="A659" t="str">
        <f t="shared" si="10"/>
        <v>NY0287 Question 2</v>
      </c>
      <c r="B659" t="s">
        <v>48</v>
      </c>
      <c r="C659" t="s">
        <v>193</v>
      </c>
      <c r="D659" s="1">
        <v>100</v>
      </c>
      <c r="E659" s="1">
        <v>100</v>
      </c>
      <c r="F659" s="1">
        <v>100</v>
      </c>
      <c r="G659" s="1">
        <v>100</v>
      </c>
    </row>
    <row r="660" spans="1:7" x14ac:dyDescent="0.25">
      <c r="A660" t="str">
        <f t="shared" si="10"/>
        <v>NY0287 Question 3</v>
      </c>
      <c r="B660" t="s">
        <v>48</v>
      </c>
      <c r="C660" t="s">
        <v>194</v>
      </c>
      <c r="D660" s="1">
        <v>100</v>
      </c>
      <c r="E660" s="1">
        <v>100</v>
      </c>
      <c r="F660" s="1">
        <v>100</v>
      </c>
      <c r="G660" s="1">
        <v>100</v>
      </c>
    </row>
    <row r="661" spans="1:7" x14ac:dyDescent="0.25">
      <c r="A661" t="str">
        <f t="shared" si="10"/>
        <v>NY0287 Question 4</v>
      </c>
      <c r="B661" t="s">
        <v>48</v>
      </c>
      <c r="C661" t="s">
        <v>195</v>
      </c>
      <c r="D661" s="1">
        <v>93</v>
      </c>
      <c r="E661" s="1">
        <v>97.12</v>
      </c>
      <c r="F661" s="1">
        <v>105.53</v>
      </c>
      <c r="G661" s="1">
        <v>114.76</v>
      </c>
    </row>
    <row r="662" spans="1:7" x14ac:dyDescent="0.25">
      <c r="A662" t="str">
        <f t="shared" si="10"/>
        <v>NY0287 Question 5</v>
      </c>
      <c r="B662" t="s">
        <v>48</v>
      </c>
      <c r="C662" t="s">
        <v>196</v>
      </c>
      <c r="D662" s="1">
        <v>15</v>
      </c>
      <c r="E662" s="1">
        <v>58.06</v>
      </c>
      <c r="F662" s="1">
        <v>21.21</v>
      </c>
      <c r="G662" s="1">
        <v>28.57</v>
      </c>
    </row>
    <row r="663" spans="1:7" x14ac:dyDescent="0.25">
      <c r="A663" t="str">
        <f t="shared" si="10"/>
        <v>NY0287 Question 6</v>
      </c>
      <c r="B663" t="s">
        <v>48</v>
      </c>
      <c r="C663" t="s">
        <v>197</v>
      </c>
      <c r="D663" s="1">
        <v>65</v>
      </c>
      <c r="E663" s="1">
        <v>58.06</v>
      </c>
      <c r="F663" s="1">
        <v>60.61</v>
      </c>
      <c r="G663" s="1">
        <v>60.71</v>
      </c>
    </row>
    <row r="664" spans="1:7" x14ac:dyDescent="0.25">
      <c r="A664" t="str">
        <f t="shared" si="10"/>
        <v>NY0287 Question 7</v>
      </c>
      <c r="B664" t="s">
        <v>48</v>
      </c>
      <c r="C664" t="s">
        <v>198</v>
      </c>
      <c r="D664" s="1">
        <v>100</v>
      </c>
      <c r="E664" s="1">
        <v>100</v>
      </c>
      <c r="F664" s="1">
        <v>100</v>
      </c>
      <c r="G664" s="1">
        <v>100</v>
      </c>
    </row>
    <row r="665" spans="1:7" x14ac:dyDescent="0.25">
      <c r="A665" t="str">
        <f t="shared" si="10"/>
        <v>NY0287 Question 8</v>
      </c>
      <c r="B665" t="s">
        <v>48</v>
      </c>
      <c r="C665" t="s">
        <v>199</v>
      </c>
      <c r="D665" s="1">
        <v>98</v>
      </c>
      <c r="E665" s="1">
        <v>100</v>
      </c>
      <c r="F665" s="1">
        <v>100</v>
      </c>
      <c r="G665" s="1">
        <v>100</v>
      </c>
    </row>
    <row r="666" spans="1:7" x14ac:dyDescent="0.25">
      <c r="A666" t="str">
        <f t="shared" si="10"/>
        <v>NY0287 Question 9AB</v>
      </c>
      <c r="B666" t="s">
        <v>48</v>
      </c>
      <c r="C666" t="s">
        <v>205</v>
      </c>
      <c r="D666" s="1">
        <v>100</v>
      </c>
      <c r="E666" s="1">
        <v>0</v>
      </c>
      <c r="F666" s="1">
        <v>100</v>
      </c>
      <c r="G666" s="1">
        <v>25</v>
      </c>
    </row>
    <row r="667" spans="1:7" x14ac:dyDescent="0.25">
      <c r="A667" t="str">
        <f t="shared" si="10"/>
        <v>NY0287 Question 9C</v>
      </c>
      <c r="B667" t="s">
        <v>48</v>
      </c>
      <c r="C667" t="s">
        <v>206</v>
      </c>
      <c r="D667" s="1">
        <v>100</v>
      </c>
      <c r="E667" s="1">
        <v>100</v>
      </c>
      <c r="F667" s="1">
        <v>100</v>
      </c>
      <c r="G667" s="1">
        <v>94.74</v>
      </c>
    </row>
    <row r="668" spans="1:7" x14ac:dyDescent="0.25">
      <c r="A668" t="str">
        <f t="shared" si="10"/>
        <v>NY0287 Question 9D</v>
      </c>
      <c r="B668" t="s">
        <v>48</v>
      </c>
      <c r="C668" t="s">
        <v>207</v>
      </c>
      <c r="D668" s="1" t="s">
        <v>7</v>
      </c>
      <c r="E668" s="1" t="s">
        <v>7</v>
      </c>
      <c r="F668" s="1" t="s">
        <v>7</v>
      </c>
      <c r="G668" s="1" t="s">
        <v>7</v>
      </c>
    </row>
    <row r="669" spans="1:7" x14ac:dyDescent="0.25">
      <c r="A669" t="str">
        <f t="shared" si="10"/>
        <v>NY0287 Question 10A</v>
      </c>
      <c r="B669" t="s">
        <v>48</v>
      </c>
      <c r="C669" t="s">
        <v>201</v>
      </c>
      <c r="D669" s="1">
        <v>0</v>
      </c>
      <c r="E669" s="1">
        <v>1.54</v>
      </c>
      <c r="F669" s="1">
        <v>0</v>
      </c>
      <c r="G669" s="1">
        <v>0</v>
      </c>
    </row>
    <row r="670" spans="1:7" x14ac:dyDescent="0.25">
      <c r="A670" t="str">
        <f t="shared" si="10"/>
        <v>NY0287 Question 10B</v>
      </c>
      <c r="B670" t="s">
        <v>48</v>
      </c>
      <c r="C670" t="s">
        <v>202</v>
      </c>
      <c r="D670" s="1">
        <v>0</v>
      </c>
      <c r="E670" s="1">
        <v>0.92</v>
      </c>
      <c r="F670" s="1">
        <v>0.61</v>
      </c>
      <c r="G670" s="1">
        <v>0</v>
      </c>
    </row>
    <row r="671" spans="1:7" x14ac:dyDescent="0.25">
      <c r="A671" t="str">
        <f t="shared" si="10"/>
        <v>NY0287 Question 10C</v>
      </c>
      <c r="B671" t="s">
        <v>48</v>
      </c>
      <c r="C671" t="s">
        <v>203</v>
      </c>
      <c r="D671" s="1">
        <v>1</v>
      </c>
      <c r="E671" s="1">
        <v>0.74</v>
      </c>
      <c r="F671" s="1">
        <v>0</v>
      </c>
      <c r="G671" s="1">
        <v>0</v>
      </c>
    </row>
    <row r="672" spans="1:7" x14ac:dyDescent="0.25">
      <c r="A672" t="str">
        <f t="shared" si="10"/>
        <v>NY0287 Question 10D</v>
      </c>
      <c r="B672" t="s">
        <v>48</v>
      </c>
      <c r="C672" t="s">
        <v>204</v>
      </c>
      <c r="D672" s="1">
        <v>0</v>
      </c>
      <c r="E672" s="1">
        <v>0</v>
      </c>
      <c r="F672" s="1">
        <v>0</v>
      </c>
      <c r="G672" s="1">
        <v>0</v>
      </c>
    </row>
    <row r="673" spans="1:7" x14ac:dyDescent="0.25">
      <c r="A673" t="str">
        <f t="shared" si="10"/>
        <v>NY0287 Question 11</v>
      </c>
      <c r="B673" t="s">
        <v>48</v>
      </c>
      <c r="C673" t="s">
        <v>200</v>
      </c>
      <c r="D673" s="1">
        <v>11</v>
      </c>
      <c r="E673" s="1">
        <v>12</v>
      </c>
      <c r="F673" s="1">
        <v>10</v>
      </c>
      <c r="G673" s="1">
        <v>12</v>
      </c>
    </row>
    <row r="674" spans="1:7" x14ac:dyDescent="0.25">
      <c r="A674" t="str">
        <f t="shared" si="10"/>
        <v>NY0290 Question 1</v>
      </c>
      <c r="B674" t="s">
        <v>49</v>
      </c>
      <c r="C674" t="s">
        <v>192</v>
      </c>
      <c r="D674" s="1">
        <v>89</v>
      </c>
      <c r="E674" s="1">
        <v>82.19</v>
      </c>
      <c r="F674" s="1">
        <v>93.32</v>
      </c>
      <c r="G674" s="1">
        <v>93.75</v>
      </c>
    </row>
    <row r="675" spans="1:7" x14ac:dyDescent="0.25">
      <c r="A675" t="str">
        <f t="shared" si="10"/>
        <v>NY0290 Question 2</v>
      </c>
      <c r="B675" t="s">
        <v>49</v>
      </c>
      <c r="C675" t="s">
        <v>193</v>
      </c>
      <c r="D675" s="1">
        <v>100</v>
      </c>
      <c r="E675" s="1">
        <v>100</v>
      </c>
      <c r="F675" s="1">
        <v>100</v>
      </c>
      <c r="G675" s="1">
        <v>100</v>
      </c>
    </row>
    <row r="676" spans="1:7" x14ac:dyDescent="0.25">
      <c r="A676" t="str">
        <f t="shared" si="10"/>
        <v>NY0290 Question 3</v>
      </c>
      <c r="B676" t="s">
        <v>49</v>
      </c>
      <c r="C676" t="s">
        <v>194</v>
      </c>
      <c r="D676" s="1">
        <v>100</v>
      </c>
      <c r="E676" s="1">
        <v>100</v>
      </c>
      <c r="F676" s="1">
        <v>100</v>
      </c>
      <c r="G676" s="1">
        <v>100</v>
      </c>
    </row>
    <row r="677" spans="1:7" x14ac:dyDescent="0.25">
      <c r="A677" t="str">
        <f t="shared" si="10"/>
        <v>NY0290 Question 4</v>
      </c>
      <c r="B677" t="s">
        <v>49</v>
      </c>
      <c r="C677" t="s">
        <v>195</v>
      </c>
      <c r="D677" s="1">
        <v>71</v>
      </c>
      <c r="E677" s="1">
        <v>85.48</v>
      </c>
      <c r="F677" s="1">
        <v>91.76</v>
      </c>
      <c r="G677" s="1">
        <v>103.76</v>
      </c>
    </row>
    <row r="678" spans="1:7" x14ac:dyDescent="0.25">
      <c r="A678" t="str">
        <f t="shared" si="10"/>
        <v>NY0290 Question 5</v>
      </c>
      <c r="B678" t="s">
        <v>49</v>
      </c>
      <c r="C678" t="s">
        <v>196</v>
      </c>
      <c r="D678" s="1">
        <v>0</v>
      </c>
      <c r="E678" s="1">
        <v>91.67</v>
      </c>
      <c r="F678" s="1">
        <v>0</v>
      </c>
      <c r="G678" s="1">
        <v>15.38</v>
      </c>
    </row>
    <row r="679" spans="1:7" x14ac:dyDescent="0.25">
      <c r="A679" t="str">
        <f t="shared" si="10"/>
        <v>NY0290 Question 6</v>
      </c>
      <c r="B679" t="s">
        <v>49</v>
      </c>
      <c r="C679" t="s">
        <v>197</v>
      </c>
      <c r="D679" s="1">
        <v>73</v>
      </c>
      <c r="E679" s="1">
        <v>91.67</v>
      </c>
      <c r="F679" s="1">
        <v>85.71</v>
      </c>
      <c r="G679" s="1">
        <v>93.33</v>
      </c>
    </row>
    <row r="680" spans="1:7" x14ac:dyDescent="0.25">
      <c r="A680" t="str">
        <f t="shared" si="10"/>
        <v>NY0290 Question 7</v>
      </c>
      <c r="B680" t="s">
        <v>49</v>
      </c>
      <c r="C680" t="s">
        <v>198</v>
      </c>
      <c r="D680" s="1">
        <v>100</v>
      </c>
      <c r="E680" s="1">
        <v>100</v>
      </c>
      <c r="F680" s="1">
        <v>92.86</v>
      </c>
      <c r="G680" s="1">
        <v>100</v>
      </c>
    </row>
    <row r="681" spans="1:7" x14ac:dyDescent="0.25">
      <c r="A681" t="str">
        <f t="shared" si="10"/>
        <v>NY0290 Question 8</v>
      </c>
      <c r="B681" t="s">
        <v>49</v>
      </c>
      <c r="C681" t="s">
        <v>199</v>
      </c>
      <c r="D681" s="1">
        <v>100</v>
      </c>
      <c r="E681" s="1">
        <v>100</v>
      </c>
      <c r="F681" s="1">
        <v>100</v>
      </c>
      <c r="G681" s="1">
        <v>100</v>
      </c>
    </row>
    <row r="682" spans="1:7" x14ac:dyDescent="0.25">
      <c r="A682" t="str">
        <f t="shared" si="10"/>
        <v>NY0290 Question 9AB</v>
      </c>
      <c r="B682" t="s">
        <v>49</v>
      </c>
      <c r="C682" t="s">
        <v>205</v>
      </c>
      <c r="D682" s="1">
        <v>50</v>
      </c>
      <c r="E682" s="1">
        <v>0</v>
      </c>
      <c r="F682" s="1">
        <v>0</v>
      </c>
      <c r="G682" s="1">
        <v>0</v>
      </c>
    </row>
    <row r="683" spans="1:7" x14ac:dyDescent="0.25">
      <c r="A683" t="str">
        <f t="shared" si="10"/>
        <v>NY0290 Question 9C</v>
      </c>
      <c r="B683" t="s">
        <v>49</v>
      </c>
      <c r="C683" t="s">
        <v>206</v>
      </c>
      <c r="D683" s="1">
        <v>88</v>
      </c>
      <c r="E683" s="1">
        <v>100</v>
      </c>
      <c r="F683" s="1">
        <v>100</v>
      </c>
      <c r="G683" s="1">
        <v>100</v>
      </c>
    </row>
    <row r="684" spans="1:7" x14ac:dyDescent="0.25">
      <c r="A684" t="str">
        <f t="shared" si="10"/>
        <v>NY0290 Question 9D</v>
      </c>
      <c r="B684" t="s">
        <v>49</v>
      </c>
      <c r="C684" t="s">
        <v>207</v>
      </c>
      <c r="D684" s="1" t="s">
        <v>7</v>
      </c>
      <c r="E684" s="1" t="s">
        <v>7</v>
      </c>
      <c r="F684" s="1" t="s">
        <v>7</v>
      </c>
      <c r="G684" s="1" t="s">
        <v>7</v>
      </c>
    </row>
    <row r="685" spans="1:7" x14ac:dyDescent="0.25">
      <c r="A685" t="str">
        <f t="shared" si="10"/>
        <v>NY0290 Question 10A</v>
      </c>
      <c r="B685" t="s">
        <v>49</v>
      </c>
      <c r="C685" t="s">
        <v>201</v>
      </c>
      <c r="D685" s="1">
        <v>0</v>
      </c>
      <c r="E685" s="1">
        <v>0</v>
      </c>
      <c r="F685" s="1">
        <v>0</v>
      </c>
      <c r="G685" s="1">
        <v>0</v>
      </c>
    </row>
    <row r="686" spans="1:7" x14ac:dyDescent="0.25">
      <c r="A686" t="str">
        <f t="shared" si="10"/>
        <v>NY0290 Question 10B</v>
      </c>
      <c r="B686" t="s">
        <v>49</v>
      </c>
      <c r="C686" t="s">
        <v>202</v>
      </c>
      <c r="D686" s="1">
        <v>0</v>
      </c>
      <c r="E686" s="1">
        <v>0</v>
      </c>
      <c r="F686" s="1">
        <v>0</v>
      </c>
      <c r="G686" s="1">
        <v>0</v>
      </c>
    </row>
    <row r="687" spans="1:7" x14ac:dyDescent="0.25">
      <c r="A687" t="str">
        <f t="shared" si="10"/>
        <v>NY0290 Question 10C</v>
      </c>
      <c r="B687" t="s">
        <v>49</v>
      </c>
      <c r="C687" t="s">
        <v>203</v>
      </c>
      <c r="D687" s="1">
        <v>6</v>
      </c>
      <c r="E687" s="1">
        <v>1.92</v>
      </c>
      <c r="F687" s="1">
        <v>0</v>
      </c>
      <c r="G687" s="1">
        <v>0</v>
      </c>
    </row>
    <row r="688" spans="1:7" x14ac:dyDescent="0.25">
      <c r="A688" t="str">
        <f t="shared" si="10"/>
        <v>NY0290 Question 10D</v>
      </c>
      <c r="B688" t="s">
        <v>49</v>
      </c>
      <c r="C688" t="s">
        <v>204</v>
      </c>
      <c r="D688" s="1">
        <v>1</v>
      </c>
      <c r="E688" s="1">
        <v>7.14</v>
      </c>
      <c r="F688" s="1">
        <v>0</v>
      </c>
      <c r="G688" s="1">
        <v>0</v>
      </c>
    </row>
    <row r="689" spans="1:7" x14ac:dyDescent="0.25">
      <c r="A689" t="str">
        <f t="shared" si="10"/>
        <v>NY0290 Question 11</v>
      </c>
      <c r="B689" t="s">
        <v>49</v>
      </c>
      <c r="C689" t="s">
        <v>200</v>
      </c>
      <c r="D689" s="1">
        <v>12</v>
      </c>
      <c r="E689" s="1">
        <v>12</v>
      </c>
      <c r="F689" s="1">
        <v>12</v>
      </c>
      <c r="G689" s="1">
        <v>11</v>
      </c>
    </row>
    <row r="690" spans="1:7" x14ac:dyDescent="0.25">
      <c r="A690" t="str">
        <f t="shared" si="10"/>
        <v>NY0292 Question 1</v>
      </c>
      <c r="B690" t="s">
        <v>50</v>
      </c>
      <c r="C690" t="s">
        <v>192</v>
      </c>
      <c r="D690" s="1">
        <v>101</v>
      </c>
      <c r="E690" s="1">
        <v>96.87</v>
      </c>
      <c r="F690" s="1">
        <v>95.44</v>
      </c>
      <c r="G690" s="1">
        <v>89.07</v>
      </c>
    </row>
    <row r="691" spans="1:7" x14ac:dyDescent="0.25">
      <c r="A691" t="str">
        <f t="shared" si="10"/>
        <v>NY0292 Question 2</v>
      </c>
      <c r="B691" t="s">
        <v>50</v>
      </c>
      <c r="C691" t="s">
        <v>193</v>
      </c>
      <c r="D691" s="1">
        <v>100</v>
      </c>
      <c r="E691" s="1">
        <v>100</v>
      </c>
      <c r="F691" s="1">
        <v>100</v>
      </c>
      <c r="G691" s="1">
        <v>100</v>
      </c>
    </row>
    <row r="692" spans="1:7" x14ac:dyDescent="0.25">
      <c r="A692" t="str">
        <f t="shared" si="10"/>
        <v>NY0292 Question 3</v>
      </c>
      <c r="B692" t="s">
        <v>50</v>
      </c>
      <c r="C692" t="s">
        <v>194</v>
      </c>
      <c r="D692" s="1">
        <v>100</v>
      </c>
      <c r="E692" s="1">
        <v>100</v>
      </c>
      <c r="F692" s="1">
        <v>100</v>
      </c>
      <c r="G692" s="1">
        <v>100</v>
      </c>
    </row>
    <row r="693" spans="1:7" x14ac:dyDescent="0.25">
      <c r="A693" t="str">
        <f t="shared" si="10"/>
        <v>NY0292 Question 4</v>
      </c>
      <c r="B693" t="s">
        <v>50</v>
      </c>
      <c r="C693" t="s">
        <v>195</v>
      </c>
      <c r="D693" s="1">
        <v>95</v>
      </c>
      <c r="E693" s="1">
        <v>107.17</v>
      </c>
      <c r="F693" s="1">
        <v>106.49</v>
      </c>
      <c r="G693" s="1">
        <v>119.8</v>
      </c>
    </row>
    <row r="694" spans="1:7" x14ac:dyDescent="0.25">
      <c r="A694" t="str">
        <f t="shared" si="10"/>
        <v>NY0292 Question 5</v>
      </c>
      <c r="B694" t="s">
        <v>50</v>
      </c>
      <c r="C694" t="s">
        <v>196</v>
      </c>
      <c r="D694" s="1">
        <v>7</v>
      </c>
      <c r="E694" s="1">
        <v>91.67</v>
      </c>
      <c r="F694" s="1">
        <v>11.36</v>
      </c>
      <c r="G694" s="1">
        <v>8.57</v>
      </c>
    </row>
    <row r="695" spans="1:7" x14ac:dyDescent="0.25">
      <c r="A695" t="str">
        <f t="shared" si="10"/>
        <v>NY0292 Question 6</v>
      </c>
      <c r="B695" t="s">
        <v>50</v>
      </c>
      <c r="C695" t="s">
        <v>197</v>
      </c>
      <c r="D695" s="1">
        <v>87</v>
      </c>
      <c r="E695" s="1">
        <v>91.67</v>
      </c>
      <c r="F695" s="1">
        <v>97.73</v>
      </c>
      <c r="G695" s="1">
        <v>93.33</v>
      </c>
    </row>
    <row r="696" spans="1:7" x14ac:dyDescent="0.25">
      <c r="A696" t="str">
        <f t="shared" si="10"/>
        <v>NY0292 Question 7</v>
      </c>
      <c r="B696" t="s">
        <v>50</v>
      </c>
      <c r="C696" t="s">
        <v>198</v>
      </c>
      <c r="D696" s="1">
        <v>98</v>
      </c>
      <c r="E696" s="1">
        <v>95.92</v>
      </c>
      <c r="F696" s="1">
        <v>93.33</v>
      </c>
      <c r="G696" s="1">
        <v>95.56</v>
      </c>
    </row>
    <row r="697" spans="1:7" x14ac:dyDescent="0.25">
      <c r="A697" t="str">
        <f t="shared" si="10"/>
        <v>NY0292 Question 8</v>
      </c>
      <c r="B697" t="s">
        <v>50</v>
      </c>
      <c r="C697" t="s">
        <v>199</v>
      </c>
      <c r="D697" s="1">
        <v>98</v>
      </c>
      <c r="E697" s="1">
        <v>97.96</v>
      </c>
      <c r="F697" s="1">
        <v>97.78</v>
      </c>
      <c r="G697" s="1">
        <v>100</v>
      </c>
    </row>
    <row r="698" spans="1:7" x14ac:dyDescent="0.25">
      <c r="A698" t="str">
        <f t="shared" si="10"/>
        <v>NY0292 Question 9AB</v>
      </c>
      <c r="B698" t="s">
        <v>50</v>
      </c>
      <c r="C698" t="s">
        <v>205</v>
      </c>
      <c r="D698" s="1">
        <v>60</v>
      </c>
      <c r="E698" s="1">
        <v>100</v>
      </c>
      <c r="F698" s="1">
        <v>0</v>
      </c>
      <c r="G698" s="1">
        <v>50</v>
      </c>
    </row>
    <row r="699" spans="1:7" x14ac:dyDescent="0.25">
      <c r="A699" t="str">
        <f t="shared" si="10"/>
        <v>NY0292 Question 9C</v>
      </c>
      <c r="B699" t="s">
        <v>50</v>
      </c>
      <c r="C699" t="s">
        <v>206</v>
      </c>
      <c r="D699" s="1">
        <v>96</v>
      </c>
      <c r="E699" s="1">
        <v>100</v>
      </c>
      <c r="F699" s="1">
        <v>100</v>
      </c>
      <c r="G699" s="1">
        <v>97.73</v>
      </c>
    </row>
    <row r="700" spans="1:7" x14ac:dyDescent="0.25">
      <c r="A700" t="str">
        <f t="shared" si="10"/>
        <v>NY0292 Question 9D</v>
      </c>
      <c r="B700" t="s">
        <v>50</v>
      </c>
      <c r="C700" t="s">
        <v>207</v>
      </c>
      <c r="D700" s="1" t="s">
        <v>7</v>
      </c>
      <c r="E700" s="1" t="s">
        <v>7</v>
      </c>
      <c r="F700" s="1" t="s">
        <v>7</v>
      </c>
      <c r="G700" s="1" t="s">
        <v>7</v>
      </c>
    </row>
    <row r="701" spans="1:7" x14ac:dyDescent="0.25">
      <c r="A701" t="str">
        <f t="shared" si="10"/>
        <v>NY0292 Question 10A</v>
      </c>
      <c r="B701" t="s">
        <v>50</v>
      </c>
      <c r="C701" t="s">
        <v>201</v>
      </c>
      <c r="D701" s="1">
        <v>0</v>
      </c>
      <c r="E701" s="1">
        <v>0</v>
      </c>
      <c r="F701" s="1">
        <v>0</v>
      </c>
      <c r="G701" s="1">
        <v>0</v>
      </c>
    </row>
    <row r="702" spans="1:7" x14ac:dyDescent="0.25">
      <c r="A702" t="str">
        <f t="shared" si="10"/>
        <v>NY0292 Question 10B</v>
      </c>
      <c r="B702" t="s">
        <v>50</v>
      </c>
      <c r="C702" t="s">
        <v>202</v>
      </c>
      <c r="D702" s="1">
        <v>0</v>
      </c>
      <c r="E702" s="1">
        <v>0</v>
      </c>
      <c r="F702" s="1">
        <v>0</v>
      </c>
      <c r="G702" s="1">
        <v>0</v>
      </c>
    </row>
    <row r="703" spans="1:7" x14ac:dyDescent="0.25">
      <c r="A703" t="str">
        <f t="shared" si="10"/>
        <v>NY0292 Question 10C</v>
      </c>
      <c r="B703" t="s">
        <v>50</v>
      </c>
      <c r="C703" t="s">
        <v>203</v>
      </c>
      <c r="D703" s="1">
        <v>0</v>
      </c>
      <c r="E703" s="1">
        <v>0</v>
      </c>
      <c r="F703" s="1">
        <v>0.61</v>
      </c>
      <c r="G703" s="1">
        <v>0</v>
      </c>
    </row>
    <row r="704" spans="1:7" x14ac:dyDescent="0.25">
      <c r="A704" t="str">
        <f t="shared" si="10"/>
        <v>NY0292 Question 10D</v>
      </c>
      <c r="B704" t="s">
        <v>50</v>
      </c>
      <c r="C704" t="s">
        <v>204</v>
      </c>
      <c r="D704" s="1">
        <v>1</v>
      </c>
      <c r="E704" s="1">
        <v>0</v>
      </c>
      <c r="F704" s="1">
        <v>0</v>
      </c>
      <c r="G704" s="1">
        <v>0</v>
      </c>
    </row>
    <row r="705" spans="1:7" x14ac:dyDescent="0.25">
      <c r="A705" t="str">
        <f t="shared" si="10"/>
        <v>NY0292 Question 11</v>
      </c>
      <c r="B705" t="s">
        <v>50</v>
      </c>
      <c r="C705" t="s">
        <v>200</v>
      </c>
      <c r="D705" s="1">
        <v>12</v>
      </c>
      <c r="E705" s="1">
        <v>12</v>
      </c>
      <c r="F705" s="1">
        <v>12</v>
      </c>
      <c r="G705" s="1">
        <v>12</v>
      </c>
    </row>
    <row r="706" spans="1:7" x14ac:dyDescent="0.25">
      <c r="A706" t="str">
        <f t="shared" si="10"/>
        <v>NY0293 Question 1</v>
      </c>
      <c r="B706" t="s">
        <v>51</v>
      </c>
      <c r="C706" t="s">
        <v>192</v>
      </c>
      <c r="D706" s="1">
        <v>98</v>
      </c>
      <c r="E706" s="1">
        <v>96.35</v>
      </c>
      <c r="F706" s="1">
        <v>81.489999999999995</v>
      </c>
      <c r="G706" s="1">
        <v>92.2</v>
      </c>
    </row>
    <row r="707" spans="1:7" x14ac:dyDescent="0.25">
      <c r="A707" t="str">
        <f t="shared" ref="A707:A770" si="11">B707&amp;" "&amp;C707</f>
        <v>NY0293 Question 2</v>
      </c>
      <c r="B707" t="s">
        <v>51</v>
      </c>
      <c r="C707" t="s">
        <v>193</v>
      </c>
      <c r="D707" s="1" t="s">
        <v>7</v>
      </c>
      <c r="E707" s="1">
        <v>0</v>
      </c>
      <c r="F707" s="1">
        <v>0</v>
      </c>
      <c r="G707" s="1">
        <v>33.33</v>
      </c>
    </row>
    <row r="708" spans="1:7" x14ac:dyDescent="0.25">
      <c r="A708" t="str">
        <f t="shared" si="11"/>
        <v>NY0293 Question 3</v>
      </c>
      <c r="B708" t="s">
        <v>51</v>
      </c>
      <c r="C708" t="s">
        <v>194</v>
      </c>
      <c r="D708" s="1">
        <v>100</v>
      </c>
      <c r="E708" s="1">
        <v>100</v>
      </c>
      <c r="F708" s="1">
        <v>100</v>
      </c>
      <c r="G708" s="1">
        <v>100</v>
      </c>
    </row>
    <row r="709" spans="1:7" x14ac:dyDescent="0.25">
      <c r="A709" t="str">
        <f t="shared" si="11"/>
        <v>NY0293 Question 4</v>
      </c>
      <c r="B709" t="s">
        <v>51</v>
      </c>
      <c r="C709" t="s">
        <v>195</v>
      </c>
      <c r="D709" s="1">
        <v>53</v>
      </c>
      <c r="E709" s="1">
        <v>59.94</v>
      </c>
      <c r="F709" s="1">
        <v>43.15</v>
      </c>
      <c r="G709" s="1">
        <v>38.299999999999997</v>
      </c>
    </row>
    <row r="710" spans="1:7" x14ac:dyDescent="0.25">
      <c r="A710" t="str">
        <f t="shared" si="11"/>
        <v>NY0293 Question 5</v>
      </c>
      <c r="B710" t="s">
        <v>51</v>
      </c>
      <c r="C710" t="s">
        <v>196</v>
      </c>
      <c r="D710" s="1">
        <v>27</v>
      </c>
      <c r="E710" s="1">
        <v>87.5</v>
      </c>
      <c r="F710" s="1">
        <v>21.43</v>
      </c>
      <c r="G710" s="1">
        <v>23.08</v>
      </c>
    </row>
    <row r="711" spans="1:7" x14ac:dyDescent="0.25">
      <c r="A711" t="str">
        <f t="shared" si="11"/>
        <v>NY0293 Question 6</v>
      </c>
      <c r="B711" t="s">
        <v>51</v>
      </c>
      <c r="C711" t="s">
        <v>197</v>
      </c>
      <c r="D711" s="1">
        <v>100</v>
      </c>
      <c r="E711" s="1">
        <v>87.5</v>
      </c>
      <c r="F711" s="1">
        <v>100</v>
      </c>
      <c r="G711" s="1">
        <v>84.62</v>
      </c>
    </row>
    <row r="712" spans="1:7" x14ac:dyDescent="0.25">
      <c r="A712" t="str">
        <f t="shared" si="11"/>
        <v>NY0293 Question 7</v>
      </c>
      <c r="B712" t="s">
        <v>51</v>
      </c>
      <c r="C712" t="s">
        <v>198</v>
      </c>
      <c r="D712" s="1">
        <v>87</v>
      </c>
      <c r="E712" s="1">
        <v>81.25</v>
      </c>
      <c r="F712" s="1">
        <v>85.71</v>
      </c>
      <c r="G712" s="1">
        <v>85.71</v>
      </c>
    </row>
    <row r="713" spans="1:7" x14ac:dyDescent="0.25">
      <c r="A713" t="str">
        <f t="shared" si="11"/>
        <v>NY0293 Question 8</v>
      </c>
      <c r="B713" t="s">
        <v>51</v>
      </c>
      <c r="C713" t="s">
        <v>199</v>
      </c>
      <c r="D713" s="1">
        <v>100</v>
      </c>
      <c r="E713" s="1">
        <v>100</v>
      </c>
      <c r="F713" s="1">
        <v>100</v>
      </c>
      <c r="G713" s="1">
        <v>92.86</v>
      </c>
    </row>
    <row r="714" spans="1:7" x14ac:dyDescent="0.25">
      <c r="A714" t="str">
        <f t="shared" si="11"/>
        <v>NY0293 Question 9AB</v>
      </c>
      <c r="B714" t="s">
        <v>51</v>
      </c>
      <c r="C714" t="s">
        <v>205</v>
      </c>
      <c r="D714" s="1">
        <v>0</v>
      </c>
      <c r="E714" s="1">
        <v>66.67</v>
      </c>
      <c r="F714" s="1">
        <v>75</v>
      </c>
      <c r="G714" s="1">
        <v>100</v>
      </c>
    </row>
    <row r="715" spans="1:7" x14ac:dyDescent="0.25">
      <c r="A715" t="str">
        <f t="shared" si="11"/>
        <v>NY0293 Question 9C</v>
      </c>
      <c r="B715" t="s">
        <v>51</v>
      </c>
      <c r="C715" t="s">
        <v>206</v>
      </c>
      <c r="D715" s="1">
        <v>94</v>
      </c>
      <c r="E715" s="1">
        <v>93.75</v>
      </c>
      <c r="F715" s="1">
        <v>90.91</v>
      </c>
      <c r="G715" s="1">
        <v>100</v>
      </c>
    </row>
    <row r="716" spans="1:7" x14ac:dyDescent="0.25">
      <c r="A716" t="str">
        <f t="shared" si="11"/>
        <v>NY0293 Question 9D</v>
      </c>
      <c r="B716" t="s">
        <v>51</v>
      </c>
      <c r="C716" t="s">
        <v>207</v>
      </c>
      <c r="D716" s="1" t="s">
        <v>7</v>
      </c>
      <c r="E716" s="1" t="s">
        <v>7</v>
      </c>
      <c r="F716" s="1" t="s">
        <v>7</v>
      </c>
      <c r="G716" s="1" t="s">
        <v>7</v>
      </c>
    </row>
    <row r="717" spans="1:7" x14ac:dyDescent="0.25">
      <c r="A717" t="str">
        <f t="shared" si="11"/>
        <v>NY0293 Question 10A</v>
      </c>
      <c r="B717" t="s">
        <v>51</v>
      </c>
      <c r="C717" t="s">
        <v>201</v>
      </c>
      <c r="D717" s="1">
        <v>0</v>
      </c>
      <c r="E717" s="1">
        <v>5.88</v>
      </c>
      <c r="F717" s="1">
        <v>0</v>
      </c>
      <c r="G717" s="1">
        <v>0</v>
      </c>
    </row>
    <row r="718" spans="1:7" x14ac:dyDescent="0.25">
      <c r="A718" t="str">
        <f t="shared" si="11"/>
        <v>NY0293 Question 10B</v>
      </c>
      <c r="B718" t="s">
        <v>51</v>
      </c>
      <c r="C718" t="s">
        <v>202</v>
      </c>
      <c r="D718" s="1">
        <v>0</v>
      </c>
      <c r="E718" s="1">
        <v>0</v>
      </c>
      <c r="F718" s="1">
        <v>0</v>
      </c>
      <c r="G718" s="1">
        <v>0</v>
      </c>
    </row>
    <row r="719" spans="1:7" x14ac:dyDescent="0.25">
      <c r="A719" t="str">
        <f t="shared" si="11"/>
        <v>NY0293 Question 10C</v>
      </c>
      <c r="B719" t="s">
        <v>51</v>
      </c>
      <c r="C719" t="s">
        <v>203</v>
      </c>
      <c r="D719" s="1">
        <v>0</v>
      </c>
      <c r="E719" s="1">
        <v>0</v>
      </c>
      <c r="F719" s="1">
        <v>0</v>
      </c>
      <c r="G719" s="1">
        <v>2.27</v>
      </c>
    </row>
    <row r="720" spans="1:7" x14ac:dyDescent="0.25">
      <c r="A720" t="str">
        <f t="shared" si="11"/>
        <v>NY0293 Question 10D</v>
      </c>
      <c r="B720" t="s">
        <v>51</v>
      </c>
      <c r="C720" t="s">
        <v>204</v>
      </c>
      <c r="D720" s="1">
        <v>0</v>
      </c>
      <c r="E720" s="1">
        <v>0</v>
      </c>
      <c r="F720" s="1">
        <v>0</v>
      </c>
      <c r="G720" s="1">
        <v>0</v>
      </c>
    </row>
    <row r="721" spans="1:7" x14ac:dyDescent="0.25">
      <c r="A721" t="str">
        <f t="shared" si="11"/>
        <v>NY0293 Question 11</v>
      </c>
      <c r="B721" t="s">
        <v>51</v>
      </c>
      <c r="C721" t="s">
        <v>200</v>
      </c>
      <c r="D721" s="1">
        <v>12</v>
      </c>
      <c r="E721" s="1">
        <v>12</v>
      </c>
      <c r="F721" s="1">
        <v>12</v>
      </c>
      <c r="G721" s="1">
        <v>12</v>
      </c>
    </row>
    <row r="722" spans="1:7" x14ac:dyDescent="0.25">
      <c r="A722" t="str">
        <f t="shared" si="11"/>
        <v>NY0294 Question 1</v>
      </c>
      <c r="B722" t="s">
        <v>52</v>
      </c>
      <c r="C722" t="s">
        <v>192</v>
      </c>
      <c r="D722" s="1">
        <v>95</v>
      </c>
      <c r="E722" s="1">
        <v>93.79</v>
      </c>
      <c r="F722" s="1">
        <v>98.68</v>
      </c>
      <c r="G722" s="1">
        <v>80.92</v>
      </c>
    </row>
    <row r="723" spans="1:7" x14ac:dyDescent="0.25">
      <c r="A723" t="str">
        <f t="shared" si="11"/>
        <v>NY0294 Question 2</v>
      </c>
      <c r="B723" t="s">
        <v>52</v>
      </c>
      <c r="C723" t="s">
        <v>193</v>
      </c>
      <c r="D723" s="1">
        <v>100</v>
      </c>
      <c r="E723" s="1">
        <v>100</v>
      </c>
      <c r="F723" s="1">
        <v>100</v>
      </c>
      <c r="G723" s="1">
        <v>100</v>
      </c>
    </row>
    <row r="724" spans="1:7" x14ac:dyDescent="0.25">
      <c r="A724" t="str">
        <f t="shared" si="11"/>
        <v>NY0294 Question 3</v>
      </c>
      <c r="B724" t="s">
        <v>52</v>
      </c>
      <c r="C724" t="s">
        <v>194</v>
      </c>
      <c r="D724" s="1">
        <v>100</v>
      </c>
      <c r="E724" s="1">
        <v>100</v>
      </c>
      <c r="F724" s="1">
        <v>100</v>
      </c>
      <c r="G724" s="1">
        <v>100</v>
      </c>
    </row>
    <row r="725" spans="1:7" x14ac:dyDescent="0.25">
      <c r="A725" t="str">
        <f t="shared" si="11"/>
        <v>NY0294 Question 4</v>
      </c>
      <c r="B725" t="s">
        <v>52</v>
      </c>
      <c r="C725" t="s">
        <v>195</v>
      </c>
      <c r="D725" s="1">
        <v>116</v>
      </c>
      <c r="E725" s="1">
        <v>114.37</v>
      </c>
      <c r="F725" s="1">
        <v>113.13</v>
      </c>
      <c r="G725" s="1">
        <v>124.65</v>
      </c>
    </row>
    <row r="726" spans="1:7" x14ac:dyDescent="0.25">
      <c r="A726" t="str">
        <f t="shared" si="11"/>
        <v>NY0294 Question 5</v>
      </c>
      <c r="B726" t="s">
        <v>52</v>
      </c>
      <c r="C726" t="s">
        <v>196</v>
      </c>
      <c r="D726" s="1">
        <v>0</v>
      </c>
      <c r="E726" s="1">
        <v>84.38</v>
      </c>
      <c r="F726" s="1">
        <v>0</v>
      </c>
      <c r="G726" s="1">
        <v>0</v>
      </c>
    </row>
    <row r="727" spans="1:7" x14ac:dyDescent="0.25">
      <c r="A727" t="str">
        <f t="shared" si="11"/>
        <v>NY0294 Question 6</v>
      </c>
      <c r="B727" t="s">
        <v>52</v>
      </c>
      <c r="C727" t="s">
        <v>197</v>
      </c>
      <c r="D727" s="1">
        <v>90</v>
      </c>
      <c r="E727" s="1">
        <v>84.38</v>
      </c>
      <c r="F727" s="1">
        <v>94.44</v>
      </c>
      <c r="G727" s="1">
        <v>96.88</v>
      </c>
    </row>
    <row r="728" spans="1:7" x14ac:dyDescent="0.25">
      <c r="A728" t="str">
        <f t="shared" si="11"/>
        <v>NY0294 Question 7</v>
      </c>
      <c r="B728" t="s">
        <v>52</v>
      </c>
      <c r="C728" t="s">
        <v>198</v>
      </c>
      <c r="D728" s="1">
        <v>82</v>
      </c>
      <c r="E728" s="1">
        <v>96.88</v>
      </c>
      <c r="F728" s="1">
        <v>97.3</v>
      </c>
      <c r="G728" s="1">
        <v>96.88</v>
      </c>
    </row>
    <row r="729" spans="1:7" x14ac:dyDescent="0.25">
      <c r="A729" t="str">
        <f t="shared" si="11"/>
        <v>NY0294 Question 8</v>
      </c>
      <c r="B729" t="s">
        <v>52</v>
      </c>
      <c r="C729" t="s">
        <v>199</v>
      </c>
      <c r="D729" s="1">
        <v>91</v>
      </c>
      <c r="E729" s="1">
        <v>100</v>
      </c>
      <c r="F729" s="1">
        <v>97.3</v>
      </c>
      <c r="G729" s="1">
        <v>100</v>
      </c>
    </row>
    <row r="730" spans="1:7" x14ac:dyDescent="0.25">
      <c r="A730" t="str">
        <f t="shared" si="11"/>
        <v>NY0294 Question 9AB</v>
      </c>
      <c r="B730" t="s">
        <v>52</v>
      </c>
      <c r="C730" t="s">
        <v>205</v>
      </c>
      <c r="D730" s="1">
        <v>100</v>
      </c>
      <c r="E730" s="1">
        <v>100</v>
      </c>
      <c r="F730" s="1">
        <v>0</v>
      </c>
      <c r="G730" s="1">
        <v>100</v>
      </c>
    </row>
    <row r="731" spans="1:7" x14ac:dyDescent="0.25">
      <c r="A731" t="str">
        <f t="shared" si="11"/>
        <v>NY0294 Question 9C</v>
      </c>
      <c r="B731" t="s">
        <v>52</v>
      </c>
      <c r="C731" t="s">
        <v>206</v>
      </c>
      <c r="D731" s="1">
        <v>100</v>
      </c>
      <c r="E731" s="1">
        <v>100</v>
      </c>
      <c r="F731" s="1">
        <v>100</v>
      </c>
      <c r="G731" s="1">
        <v>100</v>
      </c>
    </row>
    <row r="732" spans="1:7" x14ac:dyDescent="0.25">
      <c r="A732" t="str">
        <f t="shared" si="11"/>
        <v>NY0294 Question 9D</v>
      </c>
      <c r="B732" t="s">
        <v>52</v>
      </c>
      <c r="C732" t="s">
        <v>207</v>
      </c>
      <c r="D732" s="1" t="s">
        <v>7</v>
      </c>
      <c r="E732" s="1" t="s">
        <v>7</v>
      </c>
      <c r="F732" s="1" t="s">
        <v>7</v>
      </c>
      <c r="G732" s="1" t="s">
        <v>7</v>
      </c>
    </row>
    <row r="733" spans="1:7" x14ac:dyDescent="0.25">
      <c r="A733" t="str">
        <f t="shared" si="11"/>
        <v>NY0294 Question 10A</v>
      </c>
      <c r="B733" t="s">
        <v>52</v>
      </c>
      <c r="C733" t="s">
        <v>201</v>
      </c>
      <c r="D733" s="1">
        <v>0</v>
      </c>
      <c r="E733" s="1">
        <v>0</v>
      </c>
      <c r="F733" s="1">
        <v>0</v>
      </c>
      <c r="G733" s="1">
        <v>0</v>
      </c>
    </row>
    <row r="734" spans="1:7" x14ac:dyDescent="0.25">
      <c r="A734" t="str">
        <f t="shared" si="11"/>
        <v>NY0294 Question 10B</v>
      </c>
      <c r="B734" t="s">
        <v>52</v>
      </c>
      <c r="C734" t="s">
        <v>202</v>
      </c>
      <c r="D734" s="1">
        <v>0</v>
      </c>
      <c r="E734" s="1">
        <v>0</v>
      </c>
      <c r="F734" s="1">
        <v>0</v>
      </c>
      <c r="G734" s="1">
        <v>0</v>
      </c>
    </row>
    <row r="735" spans="1:7" x14ac:dyDescent="0.25">
      <c r="A735" t="str">
        <f t="shared" si="11"/>
        <v>NY0294 Question 10C</v>
      </c>
      <c r="B735" t="s">
        <v>52</v>
      </c>
      <c r="C735" t="s">
        <v>203</v>
      </c>
      <c r="D735" s="1">
        <v>3</v>
      </c>
      <c r="E735" s="1">
        <v>0</v>
      </c>
      <c r="F735" s="1">
        <v>0.68</v>
      </c>
      <c r="G735" s="1">
        <v>0</v>
      </c>
    </row>
    <row r="736" spans="1:7" x14ac:dyDescent="0.25">
      <c r="A736" t="str">
        <f t="shared" si="11"/>
        <v>NY0294 Question 10D</v>
      </c>
      <c r="B736" t="s">
        <v>52</v>
      </c>
      <c r="C736" t="s">
        <v>204</v>
      </c>
      <c r="D736" s="1">
        <v>0</v>
      </c>
      <c r="E736" s="1">
        <v>0</v>
      </c>
      <c r="F736" s="1">
        <v>0</v>
      </c>
      <c r="G736" s="1">
        <v>0</v>
      </c>
    </row>
    <row r="737" spans="1:7" x14ac:dyDescent="0.25">
      <c r="A737" t="str">
        <f t="shared" si="11"/>
        <v>NY0294 Question 11</v>
      </c>
      <c r="B737" t="s">
        <v>52</v>
      </c>
      <c r="C737" t="s">
        <v>200</v>
      </c>
      <c r="D737" s="1">
        <v>12</v>
      </c>
      <c r="E737" s="1">
        <v>11</v>
      </c>
      <c r="F737" s="1">
        <v>12</v>
      </c>
      <c r="G737" s="1">
        <v>12</v>
      </c>
    </row>
    <row r="738" spans="1:7" x14ac:dyDescent="0.25">
      <c r="A738" t="str">
        <f t="shared" si="11"/>
        <v>NY0295 Question 1</v>
      </c>
      <c r="B738" t="s">
        <v>53</v>
      </c>
      <c r="C738" t="s">
        <v>192</v>
      </c>
      <c r="D738" s="1">
        <v>95</v>
      </c>
      <c r="E738" s="1">
        <v>93.79</v>
      </c>
      <c r="F738" s="1">
        <v>98.68</v>
      </c>
      <c r="G738" s="1">
        <v>80.92</v>
      </c>
    </row>
    <row r="739" spans="1:7" x14ac:dyDescent="0.25">
      <c r="A739" t="str">
        <f t="shared" si="11"/>
        <v>NY0295 Question 2</v>
      </c>
      <c r="B739" t="s">
        <v>53</v>
      </c>
      <c r="C739" t="s">
        <v>193</v>
      </c>
      <c r="D739" s="1">
        <v>100</v>
      </c>
      <c r="E739" s="1">
        <v>100</v>
      </c>
      <c r="F739" s="1">
        <v>100</v>
      </c>
      <c r="G739" s="1">
        <v>100</v>
      </c>
    </row>
    <row r="740" spans="1:7" x14ac:dyDescent="0.25">
      <c r="A740" t="str">
        <f t="shared" si="11"/>
        <v>NY0295 Question 3</v>
      </c>
      <c r="B740" t="s">
        <v>53</v>
      </c>
      <c r="C740" t="s">
        <v>194</v>
      </c>
      <c r="D740" s="1">
        <v>100</v>
      </c>
      <c r="E740" s="1">
        <v>100</v>
      </c>
      <c r="F740" s="1">
        <v>100</v>
      </c>
      <c r="G740" s="1">
        <v>100</v>
      </c>
    </row>
    <row r="741" spans="1:7" x14ac:dyDescent="0.25">
      <c r="A741" t="str">
        <f t="shared" si="11"/>
        <v>NY0295 Question 4</v>
      </c>
      <c r="B741" t="s">
        <v>53</v>
      </c>
      <c r="C741" t="s">
        <v>195</v>
      </c>
      <c r="D741" s="1">
        <v>116</v>
      </c>
      <c r="E741" s="1">
        <v>114.37</v>
      </c>
      <c r="F741" s="1">
        <v>113.13</v>
      </c>
      <c r="G741" s="1">
        <v>124.65</v>
      </c>
    </row>
    <row r="742" spans="1:7" x14ac:dyDescent="0.25">
      <c r="A742" t="str">
        <f t="shared" si="11"/>
        <v>NY0295 Question 5</v>
      </c>
      <c r="B742" t="s">
        <v>53</v>
      </c>
      <c r="C742" t="s">
        <v>196</v>
      </c>
      <c r="D742" s="1">
        <v>0</v>
      </c>
      <c r="E742" s="1">
        <v>84.38</v>
      </c>
      <c r="F742" s="1">
        <v>0</v>
      </c>
      <c r="G742" s="1">
        <v>0</v>
      </c>
    </row>
    <row r="743" spans="1:7" x14ac:dyDescent="0.25">
      <c r="A743" t="str">
        <f t="shared" si="11"/>
        <v>NY0295 Question 6</v>
      </c>
      <c r="B743" t="s">
        <v>53</v>
      </c>
      <c r="C743" t="s">
        <v>197</v>
      </c>
      <c r="D743" s="1">
        <v>90</v>
      </c>
      <c r="E743" s="1">
        <v>84.38</v>
      </c>
      <c r="F743" s="1">
        <v>94.44</v>
      </c>
      <c r="G743" s="1">
        <v>96.88</v>
      </c>
    </row>
    <row r="744" spans="1:7" x14ac:dyDescent="0.25">
      <c r="A744" t="str">
        <f t="shared" si="11"/>
        <v>NY0295 Question 7</v>
      </c>
      <c r="B744" t="s">
        <v>53</v>
      </c>
      <c r="C744" t="s">
        <v>198</v>
      </c>
      <c r="D744" s="1">
        <v>82</v>
      </c>
      <c r="E744" s="1">
        <v>96.88</v>
      </c>
      <c r="F744" s="1">
        <v>97.3</v>
      </c>
      <c r="G744" s="1">
        <v>96.88</v>
      </c>
    </row>
    <row r="745" spans="1:7" x14ac:dyDescent="0.25">
      <c r="A745" t="str">
        <f t="shared" si="11"/>
        <v>NY0295 Question 8</v>
      </c>
      <c r="B745" t="s">
        <v>53</v>
      </c>
      <c r="C745" t="s">
        <v>199</v>
      </c>
      <c r="D745" s="1">
        <v>91</v>
      </c>
      <c r="E745" s="1">
        <v>100</v>
      </c>
      <c r="F745" s="1">
        <v>97.3</v>
      </c>
      <c r="G745" s="1">
        <v>100</v>
      </c>
    </row>
    <row r="746" spans="1:7" x14ac:dyDescent="0.25">
      <c r="A746" t="str">
        <f t="shared" si="11"/>
        <v>NY0295 Question 9AB</v>
      </c>
      <c r="B746" t="s">
        <v>53</v>
      </c>
      <c r="C746" t="s">
        <v>205</v>
      </c>
      <c r="D746" s="1">
        <v>100</v>
      </c>
      <c r="E746" s="1">
        <v>100</v>
      </c>
      <c r="F746" s="1">
        <v>0</v>
      </c>
      <c r="G746" s="1">
        <v>100</v>
      </c>
    </row>
    <row r="747" spans="1:7" x14ac:dyDescent="0.25">
      <c r="A747" t="str">
        <f t="shared" si="11"/>
        <v>NY0295 Question 9C</v>
      </c>
      <c r="B747" t="s">
        <v>53</v>
      </c>
      <c r="C747" t="s">
        <v>206</v>
      </c>
      <c r="D747" s="1">
        <v>100</v>
      </c>
      <c r="E747" s="1">
        <v>100</v>
      </c>
      <c r="F747" s="1">
        <v>100</v>
      </c>
      <c r="G747" s="1">
        <v>100</v>
      </c>
    </row>
    <row r="748" spans="1:7" x14ac:dyDescent="0.25">
      <c r="A748" t="str">
        <f t="shared" si="11"/>
        <v>NY0295 Question 9D</v>
      </c>
      <c r="B748" t="s">
        <v>53</v>
      </c>
      <c r="C748" t="s">
        <v>207</v>
      </c>
      <c r="D748" s="1" t="s">
        <v>7</v>
      </c>
      <c r="E748" s="1" t="s">
        <v>7</v>
      </c>
      <c r="F748" s="1" t="s">
        <v>7</v>
      </c>
      <c r="G748" s="1" t="s">
        <v>7</v>
      </c>
    </row>
    <row r="749" spans="1:7" x14ac:dyDescent="0.25">
      <c r="A749" t="str">
        <f t="shared" si="11"/>
        <v>NY0295 Question 10A</v>
      </c>
      <c r="B749" t="s">
        <v>53</v>
      </c>
      <c r="C749" t="s">
        <v>201</v>
      </c>
      <c r="D749" s="1">
        <v>0</v>
      </c>
      <c r="E749" s="1">
        <v>0</v>
      </c>
      <c r="F749" s="1">
        <v>0</v>
      </c>
      <c r="G749" s="1">
        <v>0</v>
      </c>
    </row>
    <row r="750" spans="1:7" x14ac:dyDescent="0.25">
      <c r="A750" t="str">
        <f t="shared" si="11"/>
        <v>NY0295 Question 10B</v>
      </c>
      <c r="B750" t="s">
        <v>53</v>
      </c>
      <c r="C750" t="s">
        <v>202</v>
      </c>
      <c r="D750" s="1">
        <v>0</v>
      </c>
      <c r="E750" s="1">
        <v>0</v>
      </c>
      <c r="F750" s="1">
        <v>0</v>
      </c>
      <c r="G750" s="1">
        <v>0</v>
      </c>
    </row>
    <row r="751" spans="1:7" x14ac:dyDescent="0.25">
      <c r="A751" t="str">
        <f t="shared" si="11"/>
        <v>NY0295 Question 10C</v>
      </c>
      <c r="B751" t="s">
        <v>53</v>
      </c>
      <c r="C751" t="s">
        <v>203</v>
      </c>
      <c r="D751" s="1">
        <v>3</v>
      </c>
      <c r="E751" s="1">
        <v>0</v>
      </c>
      <c r="F751" s="1">
        <v>0.68</v>
      </c>
      <c r="G751" s="1">
        <v>0</v>
      </c>
    </row>
    <row r="752" spans="1:7" x14ac:dyDescent="0.25">
      <c r="A752" t="str">
        <f t="shared" si="11"/>
        <v>NY0295 Question 10D</v>
      </c>
      <c r="B752" t="s">
        <v>53</v>
      </c>
      <c r="C752" t="s">
        <v>204</v>
      </c>
      <c r="D752" s="1">
        <v>0</v>
      </c>
      <c r="E752" s="1">
        <v>0</v>
      </c>
      <c r="F752" s="1">
        <v>0</v>
      </c>
      <c r="G752" s="1">
        <v>0</v>
      </c>
    </row>
    <row r="753" spans="1:7" x14ac:dyDescent="0.25">
      <c r="A753" t="str">
        <f t="shared" si="11"/>
        <v>NY0295 Question 11</v>
      </c>
      <c r="B753" t="s">
        <v>53</v>
      </c>
      <c r="C753" t="s">
        <v>200</v>
      </c>
      <c r="D753" s="1">
        <v>12</v>
      </c>
      <c r="E753" s="1">
        <v>11</v>
      </c>
      <c r="F753" s="1">
        <v>12</v>
      </c>
      <c r="G753" s="1">
        <v>12</v>
      </c>
    </row>
    <row r="754" spans="1:7" x14ac:dyDescent="0.25">
      <c r="A754" t="str">
        <f t="shared" si="11"/>
        <v>NY0296 Question 1</v>
      </c>
      <c r="B754" t="s">
        <v>54</v>
      </c>
      <c r="C754" t="s">
        <v>192</v>
      </c>
      <c r="D754" s="1">
        <v>97</v>
      </c>
      <c r="E754" s="1">
        <v>94.6</v>
      </c>
      <c r="F754" s="1">
        <v>92.3</v>
      </c>
      <c r="G754" s="1">
        <v>91.7</v>
      </c>
    </row>
    <row r="755" spans="1:7" x14ac:dyDescent="0.25">
      <c r="A755" t="str">
        <f t="shared" si="11"/>
        <v>NY0296 Question 2</v>
      </c>
      <c r="B755" t="s">
        <v>54</v>
      </c>
      <c r="C755" t="s">
        <v>193</v>
      </c>
      <c r="D755" s="1">
        <v>100</v>
      </c>
      <c r="E755" s="1">
        <v>100</v>
      </c>
      <c r="F755" s="1">
        <v>100</v>
      </c>
      <c r="G755" s="1">
        <v>100</v>
      </c>
    </row>
    <row r="756" spans="1:7" x14ac:dyDescent="0.25">
      <c r="A756" t="str">
        <f t="shared" si="11"/>
        <v>NY0296 Question 3</v>
      </c>
      <c r="B756" t="s">
        <v>54</v>
      </c>
      <c r="C756" t="s">
        <v>194</v>
      </c>
      <c r="D756" s="1">
        <v>100</v>
      </c>
      <c r="E756" s="1">
        <v>100</v>
      </c>
      <c r="F756" s="1">
        <v>100</v>
      </c>
      <c r="G756" s="1">
        <v>100</v>
      </c>
    </row>
    <row r="757" spans="1:7" x14ac:dyDescent="0.25">
      <c r="A757" t="str">
        <f t="shared" si="11"/>
        <v>NY0296 Question 4</v>
      </c>
      <c r="B757" t="s">
        <v>54</v>
      </c>
      <c r="C757" t="s">
        <v>195</v>
      </c>
      <c r="D757" s="1">
        <v>95</v>
      </c>
      <c r="E757" s="1">
        <v>106.25</v>
      </c>
      <c r="F757" s="1">
        <v>106.91</v>
      </c>
      <c r="G757" s="1">
        <v>114.91</v>
      </c>
    </row>
    <row r="758" spans="1:7" x14ac:dyDescent="0.25">
      <c r="A758" t="str">
        <f t="shared" si="11"/>
        <v>NY0296 Question 5</v>
      </c>
      <c r="B758" t="s">
        <v>54</v>
      </c>
      <c r="C758" t="s">
        <v>196</v>
      </c>
      <c r="D758" s="1">
        <v>4</v>
      </c>
      <c r="E758" s="1">
        <v>84.38</v>
      </c>
      <c r="F758" s="1">
        <v>5.62</v>
      </c>
      <c r="G758" s="1">
        <v>3.33</v>
      </c>
    </row>
    <row r="759" spans="1:7" x14ac:dyDescent="0.25">
      <c r="A759" t="str">
        <f t="shared" si="11"/>
        <v>NY0296 Question 6</v>
      </c>
      <c r="B759" t="s">
        <v>54</v>
      </c>
      <c r="C759" t="s">
        <v>197</v>
      </c>
      <c r="D759" s="1">
        <v>84</v>
      </c>
      <c r="E759" s="1">
        <v>84.38</v>
      </c>
      <c r="F759" s="1">
        <v>87.64</v>
      </c>
      <c r="G759" s="1">
        <v>87.78</v>
      </c>
    </row>
    <row r="760" spans="1:7" x14ac:dyDescent="0.25">
      <c r="A760" t="str">
        <f t="shared" si="11"/>
        <v>NY0296 Question 7</v>
      </c>
      <c r="B760" t="s">
        <v>54</v>
      </c>
      <c r="C760" t="s">
        <v>198</v>
      </c>
      <c r="D760" s="1">
        <v>98</v>
      </c>
      <c r="E760" s="1">
        <v>96.97</v>
      </c>
      <c r="F760" s="1">
        <v>94.51</v>
      </c>
      <c r="G760" s="1">
        <v>93.48</v>
      </c>
    </row>
    <row r="761" spans="1:7" x14ac:dyDescent="0.25">
      <c r="A761" t="str">
        <f t="shared" si="11"/>
        <v>NY0296 Question 8</v>
      </c>
      <c r="B761" t="s">
        <v>54</v>
      </c>
      <c r="C761" t="s">
        <v>199</v>
      </c>
      <c r="D761" s="1">
        <v>100</v>
      </c>
      <c r="E761" s="1">
        <v>100</v>
      </c>
      <c r="F761" s="1">
        <v>100</v>
      </c>
      <c r="G761" s="1">
        <v>98.91</v>
      </c>
    </row>
    <row r="762" spans="1:7" x14ac:dyDescent="0.25">
      <c r="A762" t="str">
        <f t="shared" si="11"/>
        <v>NY0296 Question 9AB</v>
      </c>
      <c r="B762" t="s">
        <v>54</v>
      </c>
      <c r="C762" t="s">
        <v>205</v>
      </c>
      <c r="D762" s="1">
        <v>0</v>
      </c>
      <c r="E762" s="1">
        <v>25</v>
      </c>
      <c r="F762" s="1">
        <v>25</v>
      </c>
      <c r="G762" s="1">
        <v>100</v>
      </c>
    </row>
    <row r="763" spans="1:7" x14ac:dyDescent="0.25">
      <c r="A763" t="str">
        <f t="shared" si="11"/>
        <v>NY0296 Question 9C</v>
      </c>
      <c r="B763" t="s">
        <v>54</v>
      </c>
      <c r="C763" t="s">
        <v>206</v>
      </c>
      <c r="D763" s="1">
        <v>98</v>
      </c>
      <c r="E763" s="1">
        <v>96.81</v>
      </c>
      <c r="F763" s="1">
        <v>96.88</v>
      </c>
      <c r="G763" s="1">
        <v>100</v>
      </c>
    </row>
    <row r="764" spans="1:7" x14ac:dyDescent="0.25">
      <c r="A764" t="str">
        <f t="shared" si="11"/>
        <v>NY0296 Question 9D</v>
      </c>
      <c r="B764" t="s">
        <v>54</v>
      </c>
      <c r="C764" t="s">
        <v>207</v>
      </c>
      <c r="D764" s="1" t="s">
        <v>7</v>
      </c>
      <c r="E764" s="1" t="s">
        <v>7</v>
      </c>
      <c r="F764" s="1" t="s">
        <v>7</v>
      </c>
      <c r="G764" s="1" t="s">
        <v>7</v>
      </c>
    </row>
    <row r="765" spans="1:7" x14ac:dyDescent="0.25">
      <c r="A765" t="str">
        <f t="shared" si="11"/>
        <v>NY0296 Question 10A</v>
      </c>
      <c r="B765" t="s">
        <v>54</v>
      </c>
      <c r="C765" t="s">
        <v>201</v>
      </c>
      <c r="D765" s="1">
        <v>0</v>
      </c>
      <c r="E765" s="1">
        <v>1.01</v>
      </c>
      <c r="F765" s="1">
        <v>0</v>
      </c>
      <c r="G765" s="1">
        <v>0</v>
      </c>
    </row>
    <row r="766" spans="1:7" x14ac:dyDescent="0.25">
      <c r="A766" t="str">
        <f t="shared" si="11"/>
        <v>NY0296 Question 10B</v>
      </c>
      <c r="B766" t="s">
        <v>54</v>
      </c>
      <c r="C766" t="s">
        <v>202</v>
      </c>
      <c r="D766" s="1">
        <v>0</v>
      </c>
      <c r="E766" s="1">
        <v>0</v>
      </c>
      <c r="F766" s="1">
        <v>0</v>
      </c>
      <c r="G766" s="1">
        <v>0</v>
      </c>
    </row>
    <row r="767" spans="1:7" x14ac:dyDescent="0.25">
      <c r="A767" t="str">
        <f t="shared" si="11"/>
        <v>NY0296 Question 10C</v>
      </c>
      <c r="B767" t="s">
        <v>54</v>
      </c>
      <c r="C767" t="s">
        <v>203</v>
      </c>
      <c r="D767" s="1">
        <v>9</v>
      </c>
      <c r="E767" s="1">
        <v>6.34</v>
      </c>
      <c r="F767" s="1">
        <v>4.68</v>
      </c>
      <c r="G767" s="1">
        <v>0.53</v>
      </c>
    </row>
    <row r="768" spans="1:7" x14ac:dyDescent="0.25">
      <c r="A768" t="str">
        <f t="shared" si="11"/>
        <v>NY0296 Question 10D</v>
      </c>
      <c r="B768" t="s">
        <v>54</v>
      </c>
      <c r="C768" t="s">
        <v>204</v>
      </c>
      <c r="D768" s="1">
        <v>1.5</v>
      </c>
      <c r="E768" s="1">
        <v>57.58</v>
      </c>
      <c r="F768" s="1">
        <v>53.06</v>
      </c>
      <c r="G768" s="1">
        <v>50.53</v>
      </c>
    </row>
    <row r="769" spans="1:7" x14ac:dyDescent="0.25">
      <c r="A769" t="str">
        <f t="shared" si="11"/>
        <v>NY0296 Question 11</v>
      </c>
      <c r="B769" t="s">
        <v>54</v>
      </c>
      <c r="C769" t="s">
        <v>200</v>
      </c>
      <c r="D769" s="1">
        <v>12</v>
      </c>
      <c r="E769" s="1">
        <v>12</v>
      </c>
      <c r="F769" s="1">
        <v>12</v>
      </c>
      <c r="G769" s="1">
        <v>12</v>
      </c>
    </row>
    <row r="770" spans="1:7" x14ac:dyDescent="0.25">
      <c r="A770" t="str">
        <f t="shared" si="11"/>
        <v>NY0297 Question 1</v>
      </c>
      <c r="B770" t="s">
        <v>55</v>
      </c>
      <c r="C770" t="s">
        <v>192</v>
      </c>
      <c r="D770" s="1">
        <v>94</v>
      </c>
      <c r="E770" s="1">
        <v>92.67</v>
      </c>
      <c r="F770" s="1">
        <v>94.08</v>
      </c>
      <c r="G770" s="1">
        <v>91.47</v>
      </c>
    </row>
    <row r="771" spans="1:7" x14ac:dyDescent="0.25">
      <c r="A771" t="str">
        <f t="shared" ref="A771:A834" si="12">B771&amp;" "&amp;C771</f>
        <v>NY0297 Question 2</v>
      </c>
      <c r="B771" t="s">
        <v>55</v>
      </c>
      <c r="C771" t="s">
        <v>193</v>
      </c>
      <c r="D771" s="1">
        <v>100</v>
      </c>
      <c r="E771" s="1">
        <v>100</v>
      </c>
      <c r="F771" s="1">
        <v>100</v>
      </c>
      <c r="G771" s="1">
        <v>100</v>
      </c>
    </row>
    <row r="772" spans="1:7" x14ac:dyDescent="0.25">
      <c r="A772" t="str">
        <f t="shared" si="12"/>
        <v>NY0297 Question 3</v>
      </c>
      <c r="B772" t="s">
        <v>55</v>
      </c>
      <c r="C772" t="s">
        <v>194</v>
      </c>
      <c r="D772" s="1">
        <v>100</v>
      </c>
      <c r="E772" s="1">
        <v>100</v>
      </c>
      <c r="F772" s="1">
        <v>100</v>
      </c>
      <c r="G772" s="1">
        <v>100</v>
      </c>
    </row>
    <row r="773" spans="1:7" x14ac:dyDescent="0.25">
      <c r="A773" t="str">
        <f t="shared" si="12"/>
        <v>NY0297 Question 4</v>
      </c>
      <c r="B773" t="s">
        <v>55</v>
      </c>
      <c r="C773" t="s">
        <v>195</v>
      </c>
      <c r="D773" s="1">
        <v>110</v>
      </c>
      <c r="E773" s="1">
        <v>113.88</v>
      </c>
      <c r="F773" s="1">
        <v>114.51</v>
      </c>
      <c r="G773" s="1">
        <v>116.74</v>
      </c>
    </row>
    <row r="774" spans="1:7" x14ac:dyDescent="0.25">
      <c r="A774" t="str">
        <f t="shared" si="12"/>
        <v>NY0297 Question 5</v>
      </c>
      <c r="B774" t="s">
        <v>55</v>
      </c>
      <c r="C774" t="s">
        <v>196</v>
      </c>
      <c r="D774" s="1">
        <v>5</v>
      </c>
      <c r="E774" s="1">
        <v>87.3</v>
      </c>
      <c r="F774" s="1">
        <v>3.65</v>
      </c>
      <c r="G774" s="1">
        <v>6.08</v>
      </c>
    </row>
    <row r="775" spans="1:7" x14ac:dyDescent="0.25">
      <c r="A775" t="str">
        <f t="shared" si="12"/>
        <v>NY0297 Question 6</v>
      </c>
      <c r="B775" t="s">
        <v>55</v>
      </c>
      <c r="C775" t="s">
        <v>197</v>
      </c>
      <c r="D775" s="1">
        <v>87</v>
      </c>
      <c r="E775" s="1">
        <v>87.3</v>
      </c>
      <c r="F775" s="1">
        <v>92.69</v>
      </c>
      <c r="G775" s="1">
        <v>92.33</v>
      </c>
    </row>
    <row r="776" spans="1:7" x14ac:dyDescent="0.25">
      <c r="A776" t="str">
        <f t="shared" si="12"/>
        <v>NY0297 Question 7</v>
      </c>
      <c r="B776" t="s">
        <v>55</v>
      </c>
      <c r="C776" t="s">
        <v>198</v>
      </c>
      <c r="D776" s="1">
        <v>97</v>
      </c>
      <c r="E776" s="1">
        <v>96.42</v>
      </c>
      <c r="F776" s="1">
        <v>95.08</v>
      </c>
      <c r="G776" s="1">
        <v>94.39</v>
      </c>
    </row>
    <row r="777" spans="1:7" x14ac:dyDescent="0.25">
      <c r="A777" t="str">
        <f t="shared" si="12"/>
        <v>NY0297 Question 8</v>
      </c>
      <c r="B777" t="s">
        <v>55</v>
      </c>
      <c r="C777" t="s">
        <v>199</v>
      </c>
      <c r="D777" s="1">
        <v>100</v>
      </c>
      <c r="E777" s="1">
        <v>99.67</v>
      </c>
      <c r="F777" s="1">
        <v>98.68</v>
      </c>
      <c r="G777" s="1">
        <v>98.68</v>
      </c>
    </row>
    <row r="778" spans="1:7" x14ac:dyDescent="0.25">
      <c r="A778" t="str">
        <f t="shared" si="12"/>
        <v>NY0297 Question 9AB</v>
      </c>
      <c r="B778" t="s">
        <v>55</v>
      </c>
      <c r="C778" t="s">
        <v>205</v>
      </c>
      <c r="D778" s="1">
        <v>83</v>
      </c>
      <c r="E778" s="1">
        <v>100</v>
      </c>
      <c r="F778" s="1">
        <v>80</v>
      </c>
      <c r="G778" s="1">
        <v>72.73</v>
      </c>
    </row>
    <row r="779" spans="1:7" x14ac:dyDescent="0.25">
      <c r="A779" t="str">
        <f t="shared" si="12"/>
        <v>NY0297 Question 9C</v>
      </c>
      <c r="B779" t="s">
        <v>55</v>
      </c>
      <c r="C779" t="s">
        <v>206</v>
      </c>
      <c r="D779" s="1">
        <v>100</v>
      </c>
      <c r="E779" s="1">
        <v>100</v>
      </c>
      <c r="F779" s="1">
        <v>99.68</v>
      </c>
      <c r="G779" s="1">
        <v>99.04</v>
      </c>
    </row>
    <row r="780" spans="1:7" x14ac:dyDescent="0.25">
      <c r="A780" t="str">
        <f t="shared" si="12"/>
        <v>NY0297 Question 9D</v>
      </c>
      <c r="B780" t="s">
        <v>55</v>
      </c>
      <c r="C780" t="s">
        <v>207</v>
      </c>
      <c r="D780" s="1" t="s">
        <v>7</v>
      </c>
      <c r="E780" s="1" t="s">
        <v>7</v>
      </c>
      <c r="F780" s="1" t="s">
        <v>7</v>
      </c>
      <c r="G780" s="1">
        <v>0</v>
      </c>
    </row>
    <row r="781" spans="1:7" x14ac:dyDescent="0.25">
      <c r="A781" t="str">
        <f t="shared" si="12"/>
        <v>NY0297 Question 10A</v>
      </c>
      <c r="B781" t="s">
        <v>55</v>
      </c>
      <c r="C781" t="s">
        <v>201</v>
      </c>
      <c r="D781" s="1">
        <v>0</v>
      </c>
      <c r="E781" s="1">
        <v>0</v>
      </c>
      <c r="F781" s="1">
        <v>0</v>
      </c>
      <c r="G781" s="1">
        <v>0</v>
      </c>
    </row>
    <row r="782" spans="1:7" x14ac:dyDescent="0.25">
      <c r="A782" t="str">
        <f t="shared" si="12"/>
        <v>NY0297 Question 10B</v>
      </c>
      <c r="B782" t="s">
        <v>55</v>
      </c>
      <c r="C782" t="s">
        <v>202</v>
      </c>
      <c r="D782" s="1">
        <v>0</v>
      </c>
      <c r="E782" s="1">
        <v>0</v>
      </c>
      <c r="F782" s="1">
        <v>0</v>
      </c>
      <c r="G782" s="1">
        <v>0</v>
      </c>
    </row>
    <row r="783" spans="1:7" x14ac:dyDescent="0.25">
      <c r="A783" t="str">
        <f t="shared" si="12"/>
        <v>NY0297 Question 10C</v>
      </c>
      <c r="B783" t="s">
        <v>55</v>
      </c>
      <c r="C783" t="s">
        <v>203</v>
      </c>
      <c r="D783" s="1">
        <v>0</v>
      </c>
      <c r="E783" s="1">
        <v>0</v>
      </c>
      <c r="F783" s="1">
        <v>0.27</v>
      </c>
      <c r="G783" s="1">
        <v>0.27</v>
      </c>
    </row>
    <row r="784" spans="1:7" x14ac:dyDescent="0.25">
      <c r="A784" t="str">
        <f t="shared" si="12"/>
        <v>NY0297 Question 10D</v>
      </c>
      <c r="B784" t="s">
        <v>55</v>
      </c>
      <c r="C784" t="s">
        <v>204</v>
      </c>
      <c r="D784" s="1">
        <v>0</v>
      </c>
      <c r="E784" s="1">
        <v>0</v>
      </c>
      <c r="F784" s="1">
        <v>0</v>
      </c>
      <c r="G784" s="1">
        <v>0</v>
      </c>
    </row>
    <row r="785" spans="1:7" x14ac:dyDescent="0.25">
      <c r="A785" t="str">
        <f t="shared" si="12"/>
        <v>NY0297 Question 11</v>
      </c>
      <c r="B785" t="s">
        <v>55</v>
      </c>
      <c r="C785" t="s">
        <v>200</v>
      </c>
      <c r="D785" s="1">
        <v>12</v>
      </c>
      <c r="E785" s="1">
        <v>12</v>
      </c>
      <c r="F785" s="1">
        <v>12</v>
      </c>
      <c r="G785" s="1">
        <v>12</v>
      </c>
    </row>
    <row r="786" spans="1:7" x14ac:dyDescent="0.25">
      <c r="A786" t="str">
        <f t="shared" si="12"/>
        <v>NY0298 Question 1</v>
      </c>
      <c r="B786" t="s">
        <v>56</v>
      </c>
      <c r="C786" t="s">
        <v>192</v>
      </c>
      <c r="D786" s="1">
        <v>100</v>
      </c>
      <c r="E786" s="1">
        <v>98.58</v>
      </c>
      <c r="F786" s="1">
        <v>94.69</v>
      </c>
      <c r="G786" s="1">
        <v>96</v>
      </c>
    </row>
    <row r="787" spans="1:7" x14ac:dyDescent="0.25">
      <c r="A787" t="str">
        <f t="shared" si="12"/>
        <v>NY0298 Question 2</v>
      </c>
      <c r="B787" t="s">
        <v>56</v>
      </c>
      <c r="C787" t="s">
        <v>193</v>
      </c>
      <c r="D787" s="1">
        <v>100</v>
      </c>
      <c r="E787" s="1">
        <v>100</v>
      </c>
      <c r="F787" s="1">
        <v>100</v>
      </c>
      <c r="G787" s="1">
        <v>100</v>
      </c>
    </row>
    <row r="788" spans="1:7" x14ac:dyDescent="0.25">
      <c r="A788" t="str">
        <f t="shared" si="12"/>
        <v>NY0298 Question 3</v>
      </c>
      <c r="B788" t="s">
        <v>56</v>
      </c>
      <c r="C788" t="s">
        <v>194</v>
      </c>
      <c r="D788" s="1">
        <v>100</v>
      </c>
      <c r="E788" s="1">
        <v>100</v>
      </c>
      <c r="F788" s="1">
        <v>100</v>
      </c>
      <c r="G788" s="1">
        <v>100</v>
      </c>
    </row>
    <row r="789" spans="1:7" x14ac:dyDescent="0.25">
      <c r="A789" t="str">
        <f t="shared" si="12"/>
        <v>NY0298 Question 4</v>
      </c>
      <c r="B789" t="s">
        <v>56</v>
      </c>
      <c r="C789" t="s">
        <v>195</v>
      </c>
      <c r="D789" s="1">
        <v>72</v>
      </c>
      <c r="E789" s="1">
        <v>80.31</v>
      </c>
      <c r="F789" s="1">
        <v>87.47</v>
      </c>
      <c r="G789" s="1">
        <v>89.72</v>
      </c>
    </row>
    <row r="790" spans="1:7" x14ac:dyDescent="0.25">
      <c r="A790" t="str">
        <f t="shared" si="12"/>
        <v>NY0298 Question 5</v>
      </c>
      <c r="B790" t="s">
        <v>56</v>
      </c>
      <c r="C790" t="s">
        <v>196</v>
      </c>
      <c r="D790" s="1">
        <v>22</v>
      </c>
      <c r="E790" s="1">
        <v>100</v>
      </c>
      <c r="F790" s="1">
        <v>16.670000000000002</v>
      </c>
      <c r="G790" s="1">
        <v>27.08</v>
      </c>
    </row>
    <row r="791" spans="1:7" x14ac:dyDescent="0.25">
      <c r="A791" t="str">
        <f t="shared" si="12"/>
        <v>NY0298 Question 6</v>
      </c>
      <c r="B791" t="s">
        <v>56</v>
      </c>
      <c r="C791" t="s">
        <v>197</v>
      </c>
      <c r="D791" s="1">
        <v>98</v>
      </c>
      <c r="E791" s="1">
        <v>100</v>
      </c>
      <c r="F791" s="1">
        <v>100</v>
      </c>
      <c r="G791" s="1">
        <v>100</v>
      </c>
    </row>
    <row r="792" spans="1:7" x14ac:dyDescent="0.25">
      <c r="A792" t="str">
        <f t="shared" si="12"/>
        <v>NY0298 Question 7</v>
      </c>
      <c r="B792" t="s">
        <v>56</v>
      </c>
      <c r="C792" t="s">
        <v>198</v>
      </c>
      <c r="D792" s="1">
        <v>100</v>
      </c>
      <c r="E792" s="1">
        <v>100</v>
      </c>
      <c r="F792" s="1">
        <v>100</v>
      </c>
      <c r="G792" s="1">
        <v>100</v>
      </c>
    </row>
    <row r="793" spans="1:7" x14ac:dyDescent="0.25">
      <c r="A793" t="str">
        <f t="shared" si="12"/>
        <v>NY0298 Question 8</v>
      </c>
      <c r="B793" t="s">
        <v>56</v>
      </c>
      <c r="C793" t="s">
        <v>199</v>
      </c>
      <c r="D793" s="1">
        <v>100</v>
      </c>
      <c r="E793" s="1">
        <v>100</v>
      </c>
      <c r="F793" s="1">
        <v>100</v>
      </c>
      <c r="G793" s="1">
        <v>100</v>
      </c>
    </row>
    <row r="794" spans="1:7" x14ac:dyDescent="0.25">
      <c r="A794" t="str">
        <f t="shared" si="12"/>
        <v>NY0298 Question 9AB</v>
      </c>
      <c r="B794" t="s">
        <v>56</v>
      </c>
      <c r="C794" t="s">
        <v>205</v>
      </c>
      <c r="D794" s="1">
        <v>100</v>
      </c>
      <c r="E794" s="1">
        <v>66.67</v>
      </c>
      <c r="F794" s="1">
        <v>100</v>
      </c>
      <c r="G794" s="1">
        <v>0</v>
      </c>
    </row>
    <row r="795" spans="1:7" x14ac:dyDescent="0.25">
      <c r="A795" t="str">
        <f t="shared" si="12"/>
        <v>NY0298 Question 9C</v>
      </c>
      <c r="B795" t="s">
        <v>56</v>
      </c>
      <c r="C795" t="s">
        <v>206</v>
      </c>
      <c r="D795" s="1">
        <v>100</v>
      </c>
      <c r="E795" s="1">
        <v>98.04</v>
      </c>
      <c r="F795" s="1">
        <v>100</v>
      </c>
      <c r="G795" s="1">
        <v>100</v>
      </c>
    </row>
    <row r="796" spans="1:7" x14ac:dyDescent="0.25">
      <c r="A796" t="str">
        <f t="shared" si="12"/>
        <v>NY0298 Question 9D</v>
      </c>
      <c r="B796" t="s">
        <v>56</v>
      </c>
      <c r="C796" t="s">
        <v>207</v>
      </c>
      <c r="D796" s="1" t="s">
        <v>7</v>
      </c>
      <c r="E796" s="1" t="s">
        <v>7</v>
      </c>
      <c r="F796" s="1" t="s">
        <v>7</v>
      </c>
      <c r="G796" s="1" t="s">
        <v>7</v>
      </c>
    </row>
    <row r="797" spans="1:7" x14ac:dyDescent="0.25">
      <c r="A797" t="str">
        <f t="shared" si="12"/>
        <v>NY0298 Question 10A</v>
      </c>
      <c r="B797" t="s">
        <v>56</v>
      </c>
      <c r="C797" t="s">
        <v>201</v>
      </c>
      <c r="D797" s="1">
        <v>0</v>
      </c>
      <c r="E797" s="1">
        <v>0</v>
      </c>
      <c r="F797" s="1">
        <v>0</v>
      </c>
      <c r="G797" s="1">
        <v>0</v>
      </c>
    </row>
    <row r="798" spans="1:7" x14ac:dyDescent="0.25">
      <c r="A798" t="str">
        <f t="shared" si="12"/>
        <v>NY0298 Question 10B</v>
      </c>
      <c r="B798" t="s">
        <v>56</v>
      </c>
      <c r="C798" t="s">
        <v>202</v>
      </c>
      <c r="D798" s="1">
        <v>0</v>
      </c>
      <c r="E798" s="1">
        <v>0</v>
      </c>
      <c r="F798" s="1">
        <v>0</v>
      </c>
      <c r="G798" s="1">
        <v>0</v>
      </c>
    </row>
    <row r="799" spans="1:7" x14ac:dyDescent="0.25">
      <c r="A799" t="str">
        <f t="shared" si="12"/>
        <v>NY0298 Question 10C</v>
      </c>
      <c r="B799" t="s">
        <v>56</v>
      </c>
      <c r="C799" t="s">
        <v>203</v>
      </c>
      <c r="D799" s="1">
        <v>0</v>
      </c>
      <c r="E799" s="1">
        <v>0</v>
      </c>
      <c r="F799" s="1">
        <v>0</v>
      </c>
      <c r="G799" s="1">
        <v>0</v>
      </c>
    </row>
    <row r="800" spans="1:7" x14ac:dyDescent="0.25">
      <c r="A800" t="str">
        <f t="shared" si="12"/>
        <v>NY0298 Question 10D</v>
      </c>
      <c r="B800" t="s">
        <v>56</v>
      </c>
      <c r="C800" t="s">
        <v>204</v>
      </c>
      <c r="D800" s="1">
        <v>0</v>
      </c>
      <c r="E800" s="1">
        <v>0</v>
      </c>
      <c r="F800" s="1">
        <v>0</v>
      </c>
      <c r="G800" s="1">
        <v>0</v>
      </c>
    </row>
    <row r="801" spans="1:7" x14ac:dyDescent="0.25">
      <c r="A801" t="str">
        <f t="shared" si="12"/>
        <v>NY0298 Question 11</v>
      </c>
      <c r="B801" t="s">
        <v>56</v>
      </c>
      <c r="C801" t="s">
        <v>200</v>
      </c>
      <c r="D801" s="1">
        <v>12</v>
      </c>
      <c r="E801" s="1">
        <v>12</v>
      </c>
      <c r="F801" s="1">
        <v>12</v>
      </c>
      <c r="G801" s="1">
        <v>12</v>
      </c>
    </row>
    <row r="802" spans="1:7" x14ac:dyDescent="0.25">
      <c r="A802" t="str">
        <f t="shared" si="12"/>
        <v>NY0300 Question 1</v>
      </c>
      <c r="B802" t="s">
        <v>57</v>
      </c>
      <c r="C802" t="s">
        <v>192</v>
      </c>
      <c r="D802" s="1">
        <v>93</v>
      </c>
      <c r="E802" s="1">
        <v>87.41</v>
      </c>
      <c r="F802" s="1">
        <v>88.85</v>
      </c>
      <c r="G802" s="1">
        <v>87.66</v>
      </c>
    </row>
    <row r="803" spans="1:7" x14ac:dyDescent="0.25">
      <c r="A803" t="str">
        <f t="shared" si="12"/>
        <v>NY0300 Question 2</v>
      </c>
      <c r="B803" t="s">
        <v>57</v>
      </c>
      <c r="C803" t="s">
        <v>193</v>
      </c>
      <c r="D803" s="1">
        <v>100</v>
      </c>
      <c r="E803" s="1">
        <v>100</v>
      </c>
      <c r="F803" s="1">
        <v>100</v>
      </c>
      <c r="G803" s="1">
        <v>66.67</v>
      </c>
    </row>
    <row r="804" spans="1:7" x14ac:dyDescent="0.25">
      <c r="A804" t="str">
        <f t="shared" si="12"/>
        <v>NY0300 Question 3</v>
      </c>
      <c r="B804" t="s">
        <v>57</v>
      </c>
      <c r="C804" t="s">
        <v>194</v>
      </c>
      <c r="D804" s="1">
        <v>100</v>
      </c>
      <c r="E804" s="1">
        <v>100</v>
      </c>
      <c r="F804" s="1">
        <v>100</v>
      </c>
      <c r="G804" s="1">
        <v>100</v>
      </c>
    </row>
    <row r="805" spans="1:7" x14ac:dyDescent="0.25">
      <c r="A805" t="str">
        <f t="shared" si="12"/>
        <v>NY0300 Question 4</v>
      </c>
      <c r="B805" t="s">
        <v>57</v>
      </c>
      <c r="C805" t="s">
        <v>195</v>
      </c>
      <c r="D805" s="1">
        <v>58</v>
      </c>
      <c r="E805" s="1">
        <v>72.17</v>
      </c>
      <c r="F805" s="1">
        <v>72.09</v>
      </c>
      <c r="G805" s="1">
        <v>75.47</v>
      </c>
    </row>
    <row r="806" spans="1:7" x14ac:dyDescent="0.25">
      <c r="A806" t="str">
        <f t="shared" si="12"/>
        <v>NY0300 Question 5</v>
      </c>
      <c r="B806" t="s">
        <v>57</v>
      </c>
      <c r="C806" t="s">
        <v>196</v>
      </c>
      <c r="D806" s="1">
        <v>13</v>
      </c>
      <c r="E806" s="1">
        <v>89.47</v>
      </c>
      <c r="F806" s="1">
        <v>2.94</v>
      </c>
      <c r="G806" s="1">
        <v>6.25</v>
      </c>
    </row>
    <row r="807" spans="1:7" x14ac:dyDescent="0.25">
      <c r="A807" t="str">
        <f t="shared" si="12"/>
        <v>NY0300 Question 6</v>
      </c>
      <c r="B807" t="s">
        <v>57</v>
      </c>
      <c r="C807" t="s">
        <v>197</v>
      </c>
      <c r="D807" s="1">
        <v>82</v>
      </c>
      <c r="E807" s="1">
        <v>89.47</v>
      </c>
      <c r="F807" s="1">
        <v>85.29</v>
      </c>
      <c r="G807" s="1">
        <v>94.44</v>
      </c>
    </row>
    <row r="808" spans="1:7" x14ac:dyDescent="0.25">
      <c r="A808" t="str">
        <f t="shared" si="12"/>
        <v>NY0300 Question 7</v>
      </c>
      <c r="B808" t="s">
        <v>57</v>
      </c>
      <c r="C808" t="s">
        <v>198</v>
      </c>
      <c r="D808" s="1">
        <v>95</v>
      </c>
      <c r="E808" s="1">
        <v>100</v>
      </c>
      <c r="F808" s="1">
        <v>97.14</v>
      </c>
      <c r="G808" s="1">
        <v>100</v>
      </c>
    </row>
    <row r="809" spans="1:7" x14ac:dyDescent="0.25">
      <c r="A809" t="str">
        <f t="shared" si="12"/>
        <v>NY0300 Question 8</v>
      </c>
      <c r="B809" t="s">
        <v>57</v>
      </c>
      <c r="C809" t="s">
        <v>199</v>
      </c>
      <c r="D809" s="1">
        <v>98</v>
      </c>
      <c r="E809" s="1">
        <v>100</v>
      </c>
      <c r="F809" s="1">
        <v>100</v>
      </c>
      <c r="G809" s="1">
        <v>100</v>
      </c>
    </row>
    <row r="810" spans="1:7" x14ac:dyDescent="0.25">
      <c r="A810" t="str">
        <f t="shared" si="12"/>
        <v>NY0300 Question 9AB</v>
      </c>
      <c r="B810" t="s">
        <v>57</v>
      </c>
      <c r="C810" t="s">
        <v>205</v>
      </c>
      <c r="D810" s="1">
        <v>86</v>
      </c>
      <c r="E810" s="1">
        <v>60</v>
      </c>
      <c r="F810" s="1">
        <v>0</v>
      </c>
      <c r="G810" s="1">
        <v>100</v>
      </c>
    </row>
    <row r="811" spans="1:7" x14ac:dyDescent="0.25">
      <c r="A811" t="str">
        <f t="shared" si="12"/>
        <v>NY0300 Question 9C</v>
      </c>
      <c r="B811" t="s">
        <v>57</v>
      </c>
      <c r="C811" t="s">
        <v>206</v>
      </c>
      <c r="D811" s="1">
        <v>98</v>
      </c>
      <c r="E811" s="1">
        <v>94.87</v>
      </c>
      <c r="F811" s="1">
        <v>100</v>
      </c>
      <c r="G811" s="1">
        <v>100</v>
      </c>
    </row>
    <row r="812" spans="1:7" x14ac:dyDescent="0.25">
      <c r="A812" t="str">
        <f t="shared" si="12"/>
        <v>NY0300 Question 9D</v>
      </c>
      <c r="B812" t="s">
        <v>57</v>
      </c>
      <c r="C812" t="s">
        <v>207</v>
      </c>
      <c r="D812" s="1" t="s">
        <v>7</v>
      </c>
      <c r="E812" s="1" t="s">
        <v>7</v>
      </c>
      <c r="F812" s="1" t="s">
        <v>7</v>
      </c>
      <c r="G812" s="1" t="s">
        <v>7</v>
      </c>
    </row>
    <row r="813" spans="1:7" x14ac:dyDescent="0.25">
      <c r="A813" t="str">
        <f t="shared" si="12"/>
        <v>NY0300 Question 10A</v>
      </c>
      <c r="B813" t="s">
        <v>57</v>
      </c>
      <c r="C813" t="s">
        <v>201</v>
      </c>
      <c r="D813" s="1">
        <v>0</v>
      </c>
      <c r="E813" s="1">
        <v>0</v>
      </c>
      <c r="F813" s="1">
        <v>0</v>
      </c>
      <c r="G813" s="1">
        <v>0</v>
      </c>
    </row>
    <row r="814" spans="1:7" x14ac:dyDescent="0.25">
      <c r="A814" t="str">
        <f t="shared" si="12"/>
        <v>NY0300 Question 10B</v>
      </c>
      <c r="B814" t="s">
        <v>57</v>
      </c>
      <c r="C814" t="s">
        <v>202</v>
      </c>
      <c r="D814" s="1">
        <v>0</v>
      </c>
      <c r="E814" s="1">
        <v>0</v>
      </c>
      <c r="F814" s="1">
        <v>0</v>
      </c>
      <c r="G814" s="1">
        <v>0</v>
      </c>
    </row>
    <row r="815" spans="1:7" x14ac:dyDescent="0.25">
      <c r="A815" t="str">
        <f t="shared" si="12"/>
        <v>NY0300 Question 10C</v>
      </c>
      <c r="B815" t="s">
        <v>57</v>
      </c>
      <c r="C815" t="s">
        <v>203</v>
      </c>
      <c r="D815" s="1">
        <v>3</v>
      </c>
      <c r="E815" s="1">
        <v>0</v>
      </c>
      <c r="F815" s="1">
        <v>1.4</v>
      </c>
      <c r="G815" s="1">
        <v>1.36</v>
      </c>
    </row>
    <row r="816" spans="1:7" x14ac:dyDescent="0.25">
      <c r="A816" t="str">
        <f t="shared" si="12"/>
        <v>NY0300 Question 10D</v>
      </c>
      <c r="B816" t="s">
        <v>57</v>
      </c>
      <c r="C816" t="s">
        <v>204</v>
      </c>
      <c r="D816" s="1">
        <v>0</v>
      </c>
      <c r="E816" s="1">
        <v>0</v>
      </c>
      <c r="F816" s="1">
        <v>0</v>
      </c>
      <c r="G816" s="1">
        <v>5</v>
      </c>
    </row>
    <row r="817" spans="1:7" x14ac:dyDescent="0.25">
      <c r="A817" t="str">
        <f t="shared" si="12"/>
        <v>NY0300 Question 11</v>
      </c>
      <c r="B817" t="s">
        <v>57</v>
      </c>
      <c r="C817" t="s">
        <v>200</v>
      </c>
      <c r="D817" s="1">
        <v>12</v>
      </c>
      <c r="E817" s="1">
        <v>12</v>
      </c>
      <c r="F817" s="1">
        <v>12</v>
      </c>
      <c r="G817" s="1">
        <v>11</v>
      </c>
    </row>
    <row r="818" spans="1:7" x14ac:dyDescent="0.25">
      <c r="A818" t="str">
        <f t="shared" si="12"/>
        <v>NY0301 Question 1</v>
      </c>
      <c r="B818" t="s">
        <v>58</v>
      </c>
      <c r="C818" t="s">
        <v>192</v>
      </c>
      <c r="D818" s="1">
        <v>93</v>
      </c>
      <c r="E818" s="1">
        <v>90.93</v>
      </c>
      <c r="F818" s="1">
        <v>89.55</v>
      </c>
      <c r="G818" s="1">
        <v>88.96</v>
      </c>
    </row>
    <row r="819" spans="1:7" x14ac:dyDescent="0.25">
      <c r="A819" t="str">
        <f t="shared" si="12"/>
        <v>NY0301 Question 2</v>
      </c>
      <c r="B819" t="s">
        <v>58</v>
      </c>
      <c r="C819" t="s">
        <v>193</v>
      </c>
      <c r="D819" s="1">
        <v>100</v>
      </c>
      <c r="E819" s="1">
        <v>100</v>
      </c>
      <c r="F819" s="1">
        <v>0</v>
      </c>
      <c r="G819" s="1">
        <v>100</v>
      </c>
    </row>
    <row r="820" spans="1:7" x14ac:dyDescent="0.25">
      <c r="A820" t="str">
        <f t="shared" si="12"/>
        <v>NY0301 Question 3</v>
      </c>
      <c r="B820" t="s">
        <v>58</v>
      </c>
      <c r="C820" t="s">
        <v>194</v>
      </c>
      <c r="D820" s="1">
        <v>100</v>
      </c>
      <c r="E820" s="1">
        <v>100</v>
      </c>
      <c r="F820" s="1">
        <v>0</v>
      </c>
      <c r="G820" s="1">
        <v>100</v>
      </c>
    </row>
    <row r="821" spans="1:7" x14ac:dyDescent="0.25">
      <c r="A821" t="str">
        <f t="shared" si="12"/>
        <v>NY0301 Question 4</v>
      </c>
      <c r="B821" t="s">
        <v>58</v>
      </c>
      <c r="C821" t="s">
        <v>195</v>
      </c>
      <c r="D821" s="1">
        <v>104</v>
      </c>
      <c r="E821" s="1">
        <v>113.11</v>
      </c>
      <c r="F821" s="1">
        <v>120.61</v>
      </c>
      <c r="G821" s="1">
        <v>117.6</v>
      </c>
    </row>
    <row r="822" spans="1:7" x14ac:dyDescent="0.25">
      <c r="A822" t="str">
        <f t="shared" si="12"/>
        <v>NY0301 Question 5</v>
      </c>
      <c r="B822" t="s">
        <v>58</v>
      </c>
      <c r="C822" t="s">
        <v>196</v>
      </c>
      <c r="D822" s="1">
        <v>13</v>
      </c>
      <c r="E822" s="1">
        <v>86.49</v>
      </c>
      <c r="F822" s="1">
        <v>22.22</v>
      </c>
      <c r="G822" s="1">
        <v>39.29</v>
      </c>
    </row>
    <row r="823" spans="1:7" x14ac:dyDescent="0.25">
      <c r="A823" t="str">
        <f t="shared" si="12"/>
        <v>NY0301 Question 6</v>
      </c>
      <c r="B823" t="s">
        <v>58</v>
      </c>
      <c r="C823" t="s">
        <v>197</v>
      </c>
      <c r="D823" s="1">
        <v>61</v>
      </c>
      <c r="E823" s="1">
        <v>86.49</v>
      </c>
      <c r="F823" s="1">
        <v>97.22</v>
      </c>
      <c r="G823" s="1">
        <v>100</v>
      </c>
    </row>
    <row r="824" spans="1:7" x14ac:dyDescent="0.25">
      <c r="A824" t="str">
        <f t="shared" si="12"/>
        <v>NY0301 Question 7</v>
      </c>
      <c r="B824" t="s">
        <v>58</v>
      </c>
      <c r="C824" t="s">
        <v>198</v>
      </c>
      <c r="D824" s="1">
        <v>100</v>
      </c>
      <c r="E824" s="1">
        <v>100</v>
      </c>
      <c r="F824" s="1">
        <v>100</v>
      </c>
      <c r="G824" s="1">
        <v>97.14</v>
      </c>
    </row>
    <row r="825" spans="1:7" x14ac:dyDescent="0.25">
      <c r="A825" t="str">
        <f t="shared" si="12"/>
        <v>NY0301 Question 8</v>
      </c>
      <c r="B825" t="s">
        <v>58</v>
      </c>
      <c r="C825" t="s">
        <v>199</v>
      </c>
      <c r="D825" s="1">
        <v>100</v>
      </c>
      <c r="E825" s="1">
        <v>100</v>
      </c>
      <c r="F825" s="1">
        <v>100</v>
      </c>
      <c r="G825" s="1">
        <v>100</v>
      </c>
    </row>
    <row r="826" spans="1:7" x14ac:dyDescent="0.25">
      <c r="A826" t="str">
        <f t="shared" si="12"/>
        <v>NY0301 Question 9AB</v>
      </c>
      <c r="B826" t="s">
        <v>58</v>
      </c>
      <c r="C826" t="s">
        <v>205</v>
      </c>
      <c r="D826" s="1">
        <v>100</v>
      </c>
      <c r="E826" s="1">
        <v>100</v>
      </c>
      <c r="F826" s="1">
        <v>0</v>
      </c>
      <c r="G826" s="1">
        <v>0</v>
      </c>
    </row>
    <row r="827" spans="1:7" x14ac:dyDescent="0.25">
      <c r="A827" t="str">
        <f t="shared" si="12"/>
        <v>NY0301 Question 9C</v>
      </c>
      <c r="B827" t="s">
        <v>58</v>
      </c>
      <c r="C827" t="s">
        <v>206</v>
      </c>
      <c r="D827" s="1">
        <v>100</v>
      </c>
      <c r="E827" s="1">
        <v>100</v>
      </c>
      <c r="F827" s="1">
        <v>100</v>
      </c>
      <c r="G827" s="1">
        <v>97.37</v>
      </c>
    </row>
    <row r="828" spans="1:7" x14ac:dyDescent="0.25">
      <c r="A828" t="str">
        <f t="shared" si="12"/>
        <v>NY0301 Question 9D</v>
      </c>
      <c r="B828" t="s">
        <v>58</v>
      </c>
      <c r="C828" t="s">
        <v>207</v>
      </c>
      <c r="D828" s="1" t="s">
        <v>7</v>
      </c>
      <c r="E828" s="1" t="s">
        <v>7</v>
      </c>
      <c r="F828" s="1" t="s">
        <v>7</v>
      </c>
      <c r="G828" s="1" t="s">
        <v>7</v>
      </c>
    </row>
    <row r="829" spans="1:7" x14ac:dyDescent="0.25">
      <c r="A829" t="str">
        <f t="shared" si="12"/>
        <v>NY0301 Question 10A</v>
      </c>
      <c r="B829" t="s">
        <v>58</v>
      </c>
      <c r="C829" t="s">
        <v>201</v>
      </c>
      <c r="D829" s="1">
        <v>0</v>
      </c>
      <c r="E829" s="1">
        <v>0</v>
      </c>
      <c r="F829" s="1">
        <v>0</v>
      </c>
      <c r="G829" s="1">
        <v>0</v>
      </c>
    </row>
    <row r="830" spans="1:7" x14ac:dyDescent="0.25">
      <c r="A830" t="str">
        <f t="shared" si="12"/>
        <v>NY0301 Question 10B</v>
      </c>
      <c r="B830" t="s">
        <v>58</v>
      </c>
      <c r="C830" t="s">
        <v>202</v>
      </c>
      <c r="D830" s="1">
        <v>0</v>
      </c>
      <c r="E830" s="1">
        <v>0</v>
      </c>
      <c r="F830" s="1">
        <v>0</v>
      </c>
      <c r="G830" s="1">
        <v>0</v>
      </c>
    </row>
    <row r="831" spans="1:7" x14ac:dyDescent="0.25">
      <c r="A831" t="str">
        <f t="shared" si="12"/>
        <v>NY0301 Question 10C</v>
      </c>
      <c r="B831" t="s">
        <v>58</v>
      </c>
      <c r="C831" t="s">
        <v>203</v>
      </c>
      <c r="D831" s="1">
        <v>0</v>
      </c>
      <c r="E831" s="1">
        <v>0</v>
      </c>
      <c r="F831" s="1">
        <v>0</v>
      </c>
      <c r="G831" s="1">
        <v>0</v>
      </c>
    </row>
    <row r="832" spans="1:7" x14ac:dyDescent="0.25">
      <c r="A832" t="str">
        <f t="shared" si="12"/>
        <v>NY0301 Question 10D</v>
      </c>
      <c r="B832" t="s">
        <v>58</v>
      </c>
      <c r="C832" t="s">
        <v>204</v>
      </c>
      <c r="D832" s="1">
        <v>0</v>
      </c>
      <c r="E832" s="1">
        <v>0</v>
      </c>
      <c r="F832" s="1">
        <v>0</v>
      </c>
      <c r="G832" s="1">
        <v>0</v>
      </c>
    </row>
    <row r="833" spans="1:7" x14ac:dyDescent="0.25">
      <c r="A833" t="str">
        <f t="shared" si="12"/>
        <v>NY0301 Question 11</v>
      </c>
      <c r="B833" t="s">
        <v>58</v>
      </c>
      <c r="C833" t="s">
        <v>200</v>
      </c>
      <c r="D833" s="1">
        <v>11</v>
      </c>
      <c r="E833" s="1">
        <v>12</v>
      </c>
      <c r="F833" s="1">
        <v>12</v>
      </c>
      <c r="G833" s="1">
        <v>12</v>
      </c>
    </row>
    <row r="834" spans="1:7" x14ac:dyDescent="0.25">
      <c r="A834" t="str">
        <f t="shared" si="12"/>
        <v>NY0302 Question 1</v>
      </c>
      <c r="B834" t="s">
        <v>59</v>
      </c>
      <c r="C834" t="s">
        <v>192</v>
      </c>
      <c r="D834" s="1">
        <v>99</v>
      </c>
      <c r="E834" s="1">
        <v>90.33</v>
      </c>
      <c r="F834" s="1">
        <v>97.31</v>
      </c>
      <c r="G834" s="1">
        <v>95.88</v>
      </c>
    </row>
    <row r="835" spans="1:7" x14ac:dyDescent="0.25">
      <c r="A835" t="str">
        <f t="shared" ref="A835:A898" si="13">B835&amp;" "&amp;C835</f>
        <v>NY0302 Question 2</v>
      </c>
      <c r="B835" t="s">
        <v>59</v>
      </c>
      <c r="C835" t="s">
        <v>193</v>
      </c>
      <c r="D835" s="1">
        <v>100</v>
      </c>
      <c r="E835" s="1">
        <v>80</v>
      </c>
      <c r="F835" s="1">
        <v>66.67</v>
      </c>
      <c r="G835" s="1">
        <v>0</v>
      </c>
    </row>
    <row r="836" spans="1:7" x14ac:dyDescent="0.25">
      <c r="A836" t="str">
        <f t="shared" si="13"/>
        <v>NY0302 Question 3</v>
      </c>
      <c r="B836" t="s">
        <v>59</v>
      </c>
      <c r="C836" t="s">
        <v>194</v>
      </c>
      <c r="D836" s="1">
        <v>100</v>
      </c>
      <c r="E836" s="1">
        <v>100</v>
      </c>
      <c r="F836" s="1">
        <v>100</v>
      </c>
      <c r="G836" s="1">
        <v>0</v>
      </c>
    </row>
    <row r="837" spans="1:7" x14ac:dyDescent="0.25">
      <c r="A837" t="str">
        <f t="shared" si="13"/>
        <v>NY0302 Question 4</v>
      </c>
      <c r="B837" t="s">
        <v>59</v>
      </c>
      <c r="C837" t="s">
        <v>195</v>
      </c>
      <c r="D837" s="1">
        <v>46</v>
      </c>
      <c r="E837" s="1">
        <v>50.01</v>
      </c>
      <c r="F837" s="1">
        <v>60.57</v>
      </c>
      <c r="G837" s="1">
        <v>62.95</v>
      </c>
    </row>
    <row r="838" spans="1:7" x14ac:dyDescent="0.25">
      <c r="A838" t="str">
        <f t="shared" si="13"/>
        <v>NY0302 Question 5</v>
      </c>
      <c r="B838" t="s">
        <v>59</v>
      </c>
      <c r="C838" t="s">
        <v>196</v>
      </c>
      <c r="D838" s="1">
        <v>26</v>
      </c>
      <c r="E838" s="1">
        <v>94.12</v>
      </c>
      <c r="F838" s="1">
        <v>0</v>
      </c>
      <c r="G838" s="1">
        <v>0</v>
      </c>
    </row>
    <row r="839" spans="1:7" x14ac:dyDescent="0.25">
      <c r="A839" t="str">
        <f t="shared" si="13"/>
        <v>NY0302 Question 6</v>
      </c>
      <c r="B839" t="s">
        <v>59</v>
      </c>
      <c r="C839" t="s">
        <v>197</v>
      </c>
      <c r="D839" s="1">
        <v>84</v>
      </c>
      <c r="E839" s="1">
        <v>94.12</v>
      </c>
      <c r="F839" s="1">
        <v>95</v>
      </c>
      <c r="G839" s="1">
        <v>100</v>
      </c>
    </row>
    <row r="840" spans="1:7" x14ac:dyDescent="0.25">
      <c r="A840" t="str">
        <f t="shared" si="13"/>
        <v>NY0302 Question 7</v>
      </c>
      <c r="B840" t="s">
        <v>59</v>
      </c>
      <c r="C840" t="s">
        <v>198</v>
      </c>
      <c r="D840" s="1">
        <v>95</v>
      </c>
      <c r="E840" s="1">
        <v>100</v>
      </c>
      <c r="F840" s="1">
        <v>95.24</v>
      </c>
      <c r="G840" s="1">
        <v>94.44</v>
      </c>
    </row>
    <row r="841" spans="1:7" x14ac:dyDescent="0.25">
      <c r="A841" t="str">
        <f t="shared" si="13"/>
        <v>NY0302 Question 8</v>
      </c>
      <c r="B841" t="s">
        <v>59</v>
      </c>
      <c r="C841" t="s">
        <v>199</v>
      </c>
      <c r="D841" s="1">
        <v>95</v>
      </c>
      <c r="E841" s="1">
        <v>100</v>
      </c>
      <c r="F841" s="1">
        <v>95.24</v>
      </c>
      <c r="G841" s="1">
        <v>94.44</v>
      </c>
    </row>
    <row r="842" spans="1:7" x14ac:dyDescent="0.25">
      <c r="A842" t="str">
        <f t="shared" si="13"/>
        <v>NY0302 Question 9AB</v>
      </c>
      <c r="B842" t="s">
        <v>59</v>
      </c>
      <c r="C842" t="s">
        <v>205</v>
      </c>
      <c r="D842" s="1">
        <v>50</v>
      </c>
      <c r="E842" s="1">
        <v>66.67</v>
      </c>
      <c r="F842" s="1">
        <v>100</v>
      </c>
      <c r="G842" s="1">
        <v>100</v>
      </c>
    </row>
    <row r="843" spans="1:7" x14ac:dyDescent="0.25">
      <c r="A843" t="str">
        <f t="shared" si="13"/>
        <v>NY0302 Question 9C</v>
      </c>
      <c r="B843" t="s">
        <v>59</v>
      </c>
      <c r="C843" t="s">
        <v>206</v>
      </c>
      <c r="D843" s="1">
        <v>91</v>
      </c>
      <c r="E843" s="1">
        <v>95.45</v>
      </c>
      <c r="F843" s="1">
        <v>100</v>
      </c>
      <c r="G843" s="1">
        <v>100</v>
      </c>
    </row>
    <row r="844" spans="1:7" x14ac:dyDescent="0.25">
      <c r="A844" t="str">
        <f t="shared" si="13"/>
        <v>NY0302 Question 9D</v>
      </c>
      <c r="B844" t="s">
        <v>59</v>
      </c>
      <c r="C844" t="s">
        <v>207</v>
      </c>
      <c r="D844" s="1" t="s">
        <v>7</v>
      </c>
      <c r="E844" s="1" t="s">
        <v>7</v>
      </c>
      <c r="F844" s="1" t="s">
        <v>7</v>
      </c>
      <c r="G844" s="1" t="s">
        <v>7</v>
      </c>
    </row>
    <row r="845" spans="1:7" x14ac:dyDescent="0.25">
      <c r="A845" t="str">
        <f t="shared" si="13"/>
        <v>NY0302 Question 10A</v>
      </c>
      <c r="B845" t="s">
        <v>59</v>
      </c>
      <c r="C845" t="s">
        <v>201</v>
      </c>
      <c r="D845" s="1">
        <v>0</v>
      </c>
      <c r="E845" s="1">
        <v>4.55</v>
      </c>
      <c r="F845" s="1">
        <v>0</v>
      </c>
      <c r="G845" s="1">
        <v>0</v>
      </c>
    </row>
    <row r="846" spans="1:7" x14ac:dyDescent="0.25">
      <c r="A846" t="str">
        <f t="shared" si="13"/>
        <v>NY0302 Question 10B</v>
      </c>
      <c r="B846" t="s">
        <v>59</v>
      </c>
      <c r="C846" t="s">
        <v>202</v>
      </c>
      <c r="D846" s="1">
        <v>0</v>
      </c>
      <c r="E846" s="1">
        <v>0</v>
      </c>
      <c r="F846" s="1">
        <v>0</v>
      </c>
      <c r="G846" s="1">
        <v>0</v>
      </c>
    </row>
    <row r="847" spans="1:7" x14ac:dyDescent="0.25">
      <c r="A847" t="str">
        <f t="shared" si="13"/>
        <v>NY0302 Question 10C</v>
      </c>
      <c r="B847" t="s">
        <v>59</v>
      </c>
      <c r="C847" t="s">
        <v>203</v>
      </c>
      <c r="D847" s="1">
        <v>1</v>
      </c>
      <c r="E847" s="1">
        <v>1.1399999999999999</v>
      </c>
      <c r="F847" s="1">
        <v>4.03</v>
      </c>
      <c r="G847" s="1">
        <v>3.94</v>
      </c>
    </row>
    <row r="848" spans="1:7" x14ac:dyDescent="0.25">
      <c r="A848" t="str">
        <f t="shared" si="13"/>
        <v>NY0302 Question 10D</v>
      </c>
      <c r="B848" t="s">
        <v>59</v>
      </c>
      <c r="C848" t="s">
        <v>204</v>
      </c>
      <c r="D848" s="1">
        <v>0</v>
      </c>
      <c r="E848" s="1">
        <v>0</v>
      </c>
      <c r="F848" s="1">
        <v>4.3499999999999996</v>
      </c>
      <c r="G848" s="1">
        <v>4.76</v>
      </c>
    </row>
    <row r="849" spans="1:7" x14ac:dyDescent="0.25">
      <c r="A849" t="str">
        <f t="shared" si="13"/>
        <v>NY0302 Question 11</v>
      </c>
      <c r="B849" t="s">
        <v>59</v>
      </c>
      <c r="C849" t="s">
        <v>200</v>
      </c>
      <c r="D849" s="1">
        <v>12</v>
      </c>
      <c r="E849" s="1">
        <v>12</v>
      </c>
      <c r="F849" s="1">
        <v>12</v>
      </c>
      <c r="G849" s="1">
        <v>11</v>
      </c>
    </row>
    <row r="850" spans="1:7" x14ac:dyDescent="0.25">
      <c r="A850" t="str">
        <f t="shared" si="13"/>
        <v>NY0303 Question 1</v>
      </c>
      <c r="B850" t="s">
        <v>60</v>
      </c>
      <c r="C850" t="s">
        <v>192</v>
      </c>
      <c r="D850" s="1">
        <v>95</v>
      </c>
      <c r="E850" s="1">
        <v>91.04</v>
      </c>
      <c r="F850" s="1">
        <v>85.8</v>
      </c>
      <c r="G850" s="1">
        <v>83.74</v>
      </c>
    </row>
    <row r="851" spans="1:7" x14ac:dyDescent="0.25">
      <c r="A851" t="str">
        <f t="shared" si="13"/>
        <v>NY0303 Question 2</v>
      </c>
      <c r="B851" t="s">
        <v>60</v>
      </c>
      <c r="C851" t="s">
        <v>193</v>
      </c>
      <c r="D851" s="1">
        <v>100</v>
      </c>
      <c r="E851" s="1">
        <v>100</v>
      </c>
      <c r="F851" s="1">
        <v>100</v>
      </c>
      <c r="G851" s="1">
        <v>100</v>
      </c>
    </row>
    <row r="852" spans="1:7" x14ac:dyDescent="0.25">
      <c r="A852" t="str">
        <f t="shared" si="13"/>
        <v>NY0303 Question 3</v>
      </c>
      <c r="B852" t="s">
        <v>60</v>
      </c>
      <c r="C852" t="s">
        <v>194</v>
      </c>
      <c r="D852" s="1">
        <v>100</v>
      </c>
      <c r="E852" s="1">
        <v>100</v>
      </c>
      <c r="F852" s="1">
        <v>100</v>
      </c>
      <c r="G852" s="1">
        <v>100</v>
      </c>
    </row>
    <row r="853" spans="1:7" x14ac:dyDescent="0.25">
      <c r="A853" t="str">
        <f t="shared" si="13"/>
        <v>NY0303 Question 4</v>
      </c>
      <c r="B853" t="s">
        <v>60</v>
      </c>
      <c r="C853" t="s">
        <v>195</v>
      </c>
      <c r="D853" s="1">
        <v>68</v>
      </c>
      <c r="E853" s="1">
        <v>72.010000000000005</v>
      </c>
      <c r="F853" s="1">
        <v>78.02</v>
      </c>
      <c r="G853" s="1">
        <v>74.25</v>
      </c>
    </row>
    <row r="854" spans="1:7" x14ac:dyDescent="0.25">
      <c r="A854" t="str">
        <f t="shared" si="13"/>
        <v>NY0303 Question 5</v>
      </c>
      <c r="B854" t="s">
        <v>60</v>
      </c>
      <c r="C854" t="s">
        <v>196</v>
      </c>
      <c r="D854" s="1">
        <v>22</v>
      </c>
      <c r="E854" s="1">
        <v>60</v>
      </c>
      <c r="F854" s="1">
        <v>17.39</v>
      </c>
      <c r="G854" s="1">
        <v>34.380000000000003</v>
      </c>
    </row>
    <row r="855" spans="1:7" x14ac:dyDescent="0.25">
      <c r="A855" t="str">
        <f t="shared" si="13"/>
        <v>NY0303 Question 6</v>
      </c>
      <c r="B855" t="s">
        <v>60</v>
      </c>
      <c r="C855" t="s">
        <v>197</v>
      </c>
      <c r="D855" s="1">
        <v>46</v>
      </c>
      <c r="E855" s="1">
        <v>60</v>
      </c>
      <c r="F855" s="1">
        <v>78.260000000000005</v>
      </c>
      <c r="G855" s="1">
        <v>81.400000000000006</v>
      </c>
    </row>
    <row r="856" spans="1:7" x14ac:dyDescent="0.25">
      <c r="A856" t="str">
        <f t="shared" si="13"/>
        <v>NY0303 Question 7</v>
      </c>
      <c r="B856" t="s">
        <v>60</v>
      </c>
      <c r="C856" t="s">
        <v>198</v>
      </c>
      <c r="D856" s="1">
        <v>90</v>
      </c>
      <c r="E856" s="1">
        <v>90</v>
      </c>
      <c r="F856" s="1">
        <v>95.65</v>
      </c>
      <c r="G856" s="1">
        <v>95.35</v>
      </c>
    </row>
    <row r="857" spans="1:7" x14ac:dyDescent="0.25">
      <c r="A857" t="str">
        <f t="shared" si="13"/>
        <v>NY0303 Question 8</v>
      </c>
      <c r="B857" t="s">
        <v>60</v>
      </c>
      <c r="C857" t="s">
        <v>199</v>
      </c>
      <c r="D857" s="1">
        <v>100</v>
      </c>
      <c r="E857" s="1">
        <v>100</v>
      </c>
      <c r="F857" s="1">
        <v>100</v>
      </c>
      <c r="G857" s="1">
        <v>100</v>
      </c>
    </row>
    <row r="858" spans="1:7" x14ac:dyDescent="0.25">
      <c r="A858" t="str">
        <f t="shared" si="13"/>
        <v>NY0303 Question 9AB</v>
      </c>
      <c r="B858" t="s">
        <v>60</v>
      </c>
      <c r="C858" t="s">
        <v>205</v>
      </c>
      <c r="D858" s="1">
        <v>0</v>
      </c>
      <c r="E858" s="1">
        <v>33.33</v>
      </c>
      <c r="F858" s="1">
        <v>100</v>
      </c>
      <c r="G858" s="1">
        <v>0</v>
      </c>
    </row>
    <row r="859" spans="1:7" x14ac:dyDescent="0.25">
      <c r="A859" t="str">
        <f t="shared" si="13"/>
        <v>NY0303 Question 9C</v>
      </c>
      <c r="B859" t="s">
        <v>60</v>
      </c>
      <c r="C859" t="s">
        <v>206</v>
      </c>
      <c r="D859" s="1">
        <v>100</v>
      </c>
      <c r="E859" s="1">
        <v>95.92</v>
      </c>
      <c r="F859" s="1">
        <v>100</v>
      </c>
      <c r="G859" s="1">
        <v>98</v>
      </c>
    </row>
    <row r="860" spans="1:7" x14ac:dyDescent="0.25">
      <c r="A860" t="str">
        <f t="shared" si="13"/>
        <v>NY0303 Question 9D</v>
      </c>
      <c r="B860" t="s">
        <v>60</v>
      </c>
      <c r="C860" t="s">
        <v>207</v>
      </c>
      <c r="D860" s="1" t="s">
        <v>7</v>
      </c>
      <c r="E860" s="1" t="s">
        <v>7</v>
      </c>
      <c r="F860" s="1" t="s">
        <v>7</v>
      </c>
      <c r="G860" s="1" t="s">
        <v>7</v>
      </c>
    </row>
    <row r="861" spans="1:7" x14ac:dyDescent="0.25">
      <c r="A861" t="str">
        <f t="shared" si="13"/>
        <v>NY0303 Question 10A</v>
      </c>
      <c r="B861" t="s">
        <v>60</v>
      </c>
      <c r="C861" t="s">
        <v>201</v>
      </c>
      <c r="D861" s="1">
        <v>0</v>
      </c>
      <c r="E861" s="1">
        <v>0</v>
      </c>
      <c r="F861" s="1">
        <v>0</v>
      </c>
      <c r="G861" s="1">
        <v>0</v>
      </c>
    </row>
    <row r="862" spans="1:7" x14ac:dyDescent="0.25">
      <c r="A862" t="str">
        <f t="shared" si="13"/>
        <v>NY0303 Question 10B</v>
      </c>
      <c r="B862" t="s">
        <v>60</v>
      </c>
      <c r="C862" t="s">
        <v>202</v>
      </c>
      <c r="D862" s="1">
        <v>0</v>
      </c>
      <c r="E862" s="1">
        <v>0</v>
      </c>
      <c r="F862" s="1">
        <v>0</v>
      </c>
      <c r="G862" s="1">
        <v>0</v>
      </c>
    </row>
    <row r="863" spans="1:7" x14ac:dyDescent="0.25">
      <c r="A863" t="str">
        <f t="shared" si="13"/>
        <v>NY0303 Question 10C</v>
      </c>
      <c r="B863" t="s">
        <v>60</v>
      </c>
      <c r="C863" t="s">
        <v>203</v>
      </c>
      <c r="D863" s="1">
        <v>0</v>
      </c>
      <c r="E863" s="1">
        <v>0</v>
      </c>
      <c r="F863" s="1">
        <v>0</v>
      </c>
      <c r="G863" s="1">
        <v>0</v>
      </c>
    </row>
    <row r="864" spans="1:7" x14ac:dyDescent="0.25">
      <c r="A864" t="str">
        <f t="shared" si="13"/>
        <v>NY0303 Question 10D</v>
      </c>
      <c r="B864" t="s">
        <v>60</v>
      </c>
      <c r="C864" t="s">
        <v>204</v>
      </c>
      <c r="D864" s="1">
        <v>0</v>
      </c>
      <c r="E864" s="1">
        <v>0</v>
      </c>
      <c r="F864" s="1">
        <v>0</v>
      </c>
      <c r="G864" s="1">
        <v>0</v>
      </c>
    </row>
    <row r="865" spans="1:7" x14ac:dyDescent="0.25">
      <c r="A865" t="str">
        <f t="shared" si="13"/>
        <v>NY0303 Question 11</v>
      </c>
      <c r="B865" t="s">
        <v>60</v>
      </c>
      <c r="C865" t="s">
        <v>200</v>
      </c>
      <c r="D865" s="1">
        <v>12</v>
      </c>
      <c r="E865" s="1">
        <v>12</v>
      </c>
      <c r="F865" s="1">
        <v>12</v>
      </c>
      <c r="G865" s="1">
        <v>12</v>
      </c>
    </row>
    <row r="866" spans="1:7" x14ac:dyDescent="0.25">
      <c r="A866" t="str">
        <f t="shared" si="13"/>
        <v>NY0305 Question 1</v>
      </c>
      <c r="B866" t="s">
        <v>61</v>
      </c>
      <c r="C866" t="s">
        <v>192</v>
      </c>
      <c r="D866" s="1">
        <v>99</v>
      </c>
      <c r="E866" s="1">
        <v>93.12</v>
      </c>
      <c r="F866" s="1">
        <v>94.81</v>
      </c>
      <c r="G866" s="1">
        <v>93.85</v>
      </c>
    </row>
    <row r="867" spans="1:7" x14ac:dyDescent="0.25">
      <c r="A867" t="str">
        <f t="shared" si="13"/>
        <v>NY0305 Question 2</v>
      </c>
      <c r="B867" t="s">
        <v>61</v>
      </c>
      <c r="C867" t="s">
        <v>193</v>
      </c>
      <c r="D867" s="1">
        <v>100</v>
      </c>
      <c r="E867" s="1">
        <v>100</v>
      </c>
      <c r="F867" s="1">
        <v>100</v>
      </c>
      <c r="G867" s="1">
        <v>100</v>
      </c>
    </row>
    <row r="868" spans="1:7" x14ac:dyDescent="0.25">
      <c r="A868" t="str">
        <f t="shared" si="13"/>
        <v>NY0305 Question 3</v>
      </c>
      <c r="B868" t="s">
        <v>61</v>
      </c>
      <c r="C868" t="s">
        <v>194</v>
      </c>
      <c r="D868" s="1">
        <v>100</v>
      </c>
      <c r="E868" s="1">
        <v>100</v>
      </c>
      <c r="F868" s="1">
        <v>100</v>
      </c>
      <c r="G868" s="1">
        <v>100</v>
      </c>
    </row>
    <row r="869" spans="1:7" x14ac:dyDescent="0.25">
      <c r="A869" t="str">
        <f t="shared" si="13"/>
        <v>NY0305 Question 4</v>
      </c>
      <c r="B869" t="s">
        <v>61</v>
      </c>
      <c r="C869" t="s">
        <v>195</v>
      </c>
      <c r="D869" s="1">
        <v>59</v>
      </c>
      <c r="E869" s="1">
        <v>61.84</v>
      </c>
      <c r="F869" s="1">
        <v>64.63</v>
      </c>
      <c r="G869" s="1">
        <v>75.42</v>
      </c>
    </row>
    <row r="870" spans="1:7" x14ac:dyDescent="0.25">
      <c r="A870" t="str">
        <f t="shared" si="13"/>
        <v>NY0305 Question 5</v>
      </c>
      <c r="B870" t="s">
        <v>61</v>
      </c>
      <c r="C870" t="s">
        <v>196</v>
      </c>
      <c r="D870" s="1">
        <v>40</v>
      </c>
      <c r="E870" s="1">
        <v>86.21</v>
      </c>
      <c r="F870" s="1">
        <v>22.22</v>
      </c>
      <c r="G870" s="1">
        <v>6.67</v>
      </c>
    </row>
    <row r="871" spans="1:7" x14ac:dyDescent="0.25">
      <c r="A871" t="str">
        <f t="shared" si="13"/>
        <v>NY0305 Question 6</v>
      </c>
      <c r="B871" t="s">
        <v>61</v>
      </c>
      <c r="C871" t="s">
        <v>197</v>
      </c>
      <c r="D871" s="1">
        <v>97</v>
      </c>
      <c r="E871" s="1">
        <v>86.21</v>
      </c>
      <c r="F871" s="1">
        <v>100</v>
      </c>
      <c r="G871" s="1">
        <v>96.67</v>
      </c>
    </row>
    <row r="872" spans="1:7" x14ac:dyDescent="0.25">
      <c r="A872" t="str">
        <f t="shared" si="13"/>
        <v>NY0305 Question 7</v>
      </c>
      <c r="B872" t="s">
        <v>61</v>
      </c>
      <c r="C872" t="s">
        <v>198</v>
      </c>
      <c r="D872" s="1">
        <v>97</v>
      </c>
      <c r="E872" s="1">
        <v>100</v>
      </c>
      <c r="F872" s="1">
        <v>96.43</v>
      </c>
      <c r="G872" s="1">
        <v>100</v>
      </c>
    </row>
    <row r="873" spans="1:7" x14ac:dyDescent="0.25">
      <c r="A873" t="str">
        <f t="shared" si="13"/>
        <v>NY0305 Question 8</v>
      </c>
      <c r="B873" t="s">
        <v>61</v>
      </c>
      <c r="C873" t="s">
        <v>199</v>
      </c>
      <c r="D873" s="1">
        <v>97</v>
      </c>
      <c r="E873" s="1">
        <v>100</v>
      </c>
      <c r="F873" s="1">
        <v>96.43</v>
      </c>
      <c r="G873" s="1">
        <v>100</v>
      </c>
    </row>
    <row r="874" spans="1:7" x14ac:dyDescent="0.25">
      <c r="A874" t="str">
        <f t="shared" si="13"/>
        <v>NY0305 Question 9AB</v>
      </c>
      <c r="B874" t="s">
        <v>61</v>
      </c>
      <c r="C874" t="s">
        <v>205</v>
      </c>
      <c r="D874" s="1">
        <v>100</v>
      </c>
      <c r="E874" s="1">
        <v>100</v>
      </c>
      <c r="F874" s="1">
        <v>66.67</v>
      </c>
      <c r="G874" s="1">
        <v>100</v>
      </c>
    </row>
    <row r="875" spans="1:7" x14ac:dyDescent="0.25">
      <c r="A875" t="str">
        <f t="shared" si="13"/>
        <v>NY0305 Question 9C</v>
      </c>
      <c r="B875" t="s">
        <v>61</v>
      </c>
      <c r="C875" t="s">
        <v>206</v>
      </c>
      <c r="D875" s="1">
        <v>100</v>
      </c>
      <c r="E875" s="1">
        <v>100</v>
      </c>
      <c r="F875" s="1">
        <v>96.97</v>
      </c>
      <c r="G875" s="1">
        <v>100</v>
      </c>
    </row>
    <row r="876" spans="1:7" x14ac:dyDescent="0.25">
      <c r="A876" t="str">
        <f t="shared" si="13"/>
        <v>NY0305 Question 9D</v>
      </c>
      <c r="B876" t="s">
        <v>61</v>
      </c>
      <c r="C876" t="s">
        <v>207</v>
      </c>
      <c r="D876" s="1" t="s">
        <v>7</v>
      </c>
      <c r="E876" s="1" t="s">
        <v>7</v>
      </c>
      <c r="F876" s="1" t="s">
        <v>7</v>
      </c>
      <c r="G876" s="1" t="s">
        <v>7</v>
      </c>
    </row>
    <row r="877" spans="1:7" x14ac:dyDescent="0.25">
      <c r="A877" t="str">
        <f t="shared" si="13"/>
        <v>NY0305 Question 10A</v>
      </c>
      <c r="B877" t="s">
        <v>61</v>
      </c>
      <c r="C877" t="s">
        <v>201</v>
      </c>
      <c r="D877" s="1">
        <v>0</v>
      </c>
      <c r="E877" s="1">
        <v>0</v>
      </c>
      <c r="F877" s="1">
        <v>0</v>
      </c>
      <c r="G877" s="1">
        <v>0</v>
      </c>
    </row>
    <row r="878" spans="1:7" x14ac:dyDescent="0.25">
      <c r="A878" t="str">
        <f t="shared" si="13"/>
        <v>NY0305 Question 10B</v>
      </c>
      <c r="B878" t="s">
        <v>61</v>
      </c>
      <c r="C878" t="s">
        <v>202</v>
      </c>
      <c r="D878" s="1">
        <v>0</v>
      </c>
      <c r="E878" s="1">
        <v>0</v>
      </c>
      <c r="F878" s="1">
        <v>0</v>
      </c>
      <c r="G878" s="1">
        <v>0</v>
      </c>
    </row>
    <row r="879" spans="1:7" x14ac:dyDescent="0.25">
      <c r="A879" t="str">
        <f t="shared" si="13"/>
        <v>NY0305 Question 10C</v>
      </c>
      <c r="B879" t="s">
        <v>61</v>
      </c>
      <c r="C879" t="s">
        <v>203</v>
      </c>
      <c r="D879" s="1">
        <v>1</v>
      </c>
      <c r="E879" s="1">
        <v>0</v>
      </c>
      <c r="F879" s="1">
        <v>0</v>
      </c>
      <c r="G879" s="1">
        <v>0</v>
      </c>
    </row>
    <row r="880" spans="1:7" x14ac:dyDescent="0.25">
      <c r="A880" t="str">
        <f t="shared" si="13"/>
        <v>NY0305 Question 10D</v>
      </c>
      <c r="B880" t="s">
        <v>61</v>
      </c>
      <c r="C880" t="s">
        <v>204</v>
      </c>
      <c r="D880" s="1">
        <v>2</v>
      </c>
      <c r="E880" s="1">
        <v>0</v>
      </c>
      <c r="F880" s="1">
        <v>0</v>
      </c>
      <c r="G880" s="1">
        <v>3.33</v>
      </c>
    </row>
    <row r="881" spans="1:7" x14ac:dyDescent="0.25">
      <c r="A881" t="str">
        <f t="shared" si="13"/>
        <v>NY0305 Question 11</v>
      </c>
      <c r="B881" t="s">
        <v>61</v>
      </c>
      <c r="C881" t="s">
        <v>200</v>
      </c>
      <c r="D881" s="1">
        <v>12</v>
      </c>
      <c r="E881" s="1">
        <v>12</v>
      </c>
      <c r="F881" s="1">
        <v>12</v>
      </c>
      <c r="G881" s="1">
        <v>12</v>
      </c>
    </row>
    <row r="882" spans="1:7" x14ac:dyDescent="0.25">
      <c r="A882" t="str">
        <f t="shared" si="13"/>
        <v>NY0309 Question 1</v>
      </c>
      <c r="B882" t="s">
        <v>62</v>
      </c>
      <c r="C882" t="s">
        <v>192</v>
      </c>
      <c r="D882" s="1">
        <v>102</v>
      </c>
      <c r="E882" s="1">
        <v>95.83</v>
      </c>
      <c r="F882" s="1">
        <v>85.16</v>
      </c>
      <c r="G882" s="1">
        <v>90</v>
      </c>
    </row>
    <row r="883" spans="1:7" x14ac:dyDescent="0.25">
      <c r="A883" t="str">
        <f t="shared" si="13"/>
        <v>NY0309 Question 2</v>
      </c>
      <c r="B883" t="s">
        <v>62</v>
      </c>
      <c r="C883" t="s">
        <v>193</v>
      </c>
      <c r="D883" s="1">
        <v>100</v>
      </c>
      <c r="E883" s="1">
        <v>100</v>
      </c>
      <c r="F883" s="1">
        <v>100</v>
      </c>
      <c r="G883" s="1">
        <v>100</v>
      </c>
    </row>
    <row r="884" spans="1:7" x14ac:dyDescent="0.25">
      <c r="A884" t="str">
        <f t="shared" si="13"/>
        <v>NY0309 Question 3</v>
      </c>
      <c r="B884" t="s">
        <v>62</v>
      </c>
      <c r="C884" t="s">
        <v>194</v>
      </c>
      <c r="D884" s="1">
        <v>100</v>
      </c>
      <c r="E884" s="1">
        <v>100</v>
      </c>
      <c r="F884" s="1">
        <v>100</v>
      </c>
      <c r="G884" s="1">
        <v>100</v>
      </c>
    </row>
    <row r="885" spans="1:7" x14ac:dyDescent="0.25">
      <c r="A885" t="str">
        <f t="shared" si="13"/>
        <v>NY0309 Question 4</v>
      </c>
      <c r="B885" t="s">
        <v>62</v>
      </c>
      <c r="C885" t="s">
        <v>195</v>
      </c>
      <c r="D885" s="1">
        <v>101</v>
      </c>
      <c r="E885" s="1">
        <v>98.19</v>
      </c>
      <c r="F885" s="1">
        <v>103.4</v>
      </c>
      <c r="G885" s="1">
        <v>111.36</v>
      </c>
    </row>
    <row r="886" spans="1:7" x14ac:dyDescent="0.25">
      <c r="A886" t="str">
        <f t="shared" si="13"/>
        <v>NY0309 Question 5</v>
      </c>
      <c r="B886" t="s">
        <v>62</v>
      </c>
      <c r="C886" t="s">
        <v>196</v>
      </c>
      <c r="D886" s="1">
        <v>7</v>
      </c>
      <c r="E886" s="1">
        <v>72.16</v>
      </c>
      <c r="F886" s="1">
        <v>6.19</v>
      </c>
      <c r="G886" s="1">
        <v>8.33</v>
      </c>
    </row>
    <row r="887" spans="1:7" x14ac:dyDescent="0.25">
      <c r="A887" t="str">
        <f t="shared" si="13"/>
        <v>NY0309 Question 6</v>
      </c>
      <c r="B887" t="s">
        <v>62</v>
      </c>
      <c r="C887" t="s">
        <v>197</v>
      </c>
      <c r="D887" s="1">
        <v>69</v>
      </c>
      <c r="E887" s="1">
        <v>72.16</v>
      </c>
      <c r="F887" s="1">
        <v>90.72</v>
      </c>
      <c r="G887" s="1">
        <v>91.4</v>
      </c>
    </row>
    <row r="888" spans="1:7" x14ac:dyDescent="0.25">
      <c r="A888" t="str">
        <f t="shared" si="13"/>
        <v>NY0309 Question 7</v>
      </c>
      <c r="B888" t="s">
        <v>62</v>
      </c>
      <c r="C888" t="s">
        <v>198</v>
      </c>
      <c r="D888" s="1">
        <v>99</v>
      </c>
      <c r="E888" s="1">
        <v>98.98</v>
      </c>
      <c r="F888" s="1">
        <v>100</v>
      </c>
      <c r="G888" s="1">
        <v>100</v>
      </c>
    </row>
    <row r="889" spans="1:7" x14ac:dyDescent="0.25">
      <c r="A889" t="str">
        <f t="shared" si="13"/>
        <v>NY0309 Question 8</v>
      </c>
      <c r="B889" t="s">
        <v>62</v>
      </c>
      <c r="C889" t="s">
        <v>199</v>
      </c>
      <c r="D889" s="1">
        <v>97</v>
      </c>
      <c r="E889" s="1">
        <v>98.97</v>
      </c>
      <c r="F889" s="1">
        <v>100</v>
      </c>
      <c r="G889" s="1">
        <v>100</v>
      </c>
    </row>
    <row r="890" spans="1:7" x14ac:dyDescent="0.25">
      <c r="A890" t="str">
        <f t="shared" si="13"/>
        <v>NY0309 Question 9AB</v>
      </c>
      <c r="B890" t="s">
        <v>62</v>
      </c>
      <c r="C890" t="s">
        <v>205</v>
      </c>
      <c r="D890" s="1">
        <v>83</v>
      </c>
      <c r="E890" s="1">
        <v>100</v>
      </c>
      <c r="F890" s="1">
        <v>80</v>
      </c>
      <c r="G890" s="1">
        <v>100</v>
      </c>
    </row>
    <row r="891" spans="1:7" x14ac:dyDescent="0.25">
      <c r="A891" t="str">
        <f t="shared" si="13"/>
        <v>NY0309 Question 9C</v>
      </c>
      <c r="B891" t="s">
        <v>62</v>
      </c>
      <c r="C891" t="s">
        <v>206</v>
      </c>
      <c r="D891" s="1">
        <v>99</v>
      </c>
      <c r="E891" s="1">
        <v>100</v>
      </c>
      <c r="F891" s="1">
        <v>98.98</v>
      </c>
      <c r="G891" s="1">
        <v>100</v>
      </c>
    </row>
    <row r="892" spans="1:7" x14ac:dyDescent="0.25">
      <c r="A892" t="str">
        <f t="shared" si="13"/>
        <v>NY0309 Question 9D</v>
      </c>
      <c r="B892" t="s">
        <v>62</v>
      </c>
      <c r="C892" t="s">
        <v>207</v>
      </c>
      <c r="D892" s="1" t="s">
        <v>7</v>
      </c>
      <c r="E892" s="1" t="s">
        <v>7</v>
      </c>
      <c r="F892" s="1" t="s">
        <v>7</v>
      </c>
      <c r="G892" s="1" t="s">
        <v>7</v>
      </c>
    </row>
    <row r="893" spans="1:7" x14ac:dyDescent="0.25">
      <c r="A893" t="str">
        <f t="shared" si="13"/>
        <v>NY0309 Question 10A</v>
      </c>
      <c r="B893" t="s">
        <v>62</v>
      </c>
      <c r="C893" t="s">
        <v>201</v>
      </c>
      <c r="D893" s="1">
        <v>0</v>
      </c>
      <c r="E893" s="1">
        <v>0</v>
      </c>
      <c r="F893" s="1">
        <v>0</v>
      </c>
      <c r="G893" s="1">
        <v>0</v>
      </c>
    </row>
    <row r="894" spans="1:7" x14ac:dyDescent="0.25">
      <c r="A894" t="str">
        <f t="shared" si="13"/>
        <v>NY0309 Question 10B</v>
      </c>
      <c r="B894" t="s">
        <v>62</v>
      </c>
      <c r="C894" t="s">
        <v>202</v>
      </c>
      <c r="D894" s="1">
        <v>0</v>
      </c>
      <c r="E894" s="1">
        <v>0</v>
      </c>
      <c r="F894" s="1">
        <v>0</v>
      </c>
      <c r="G894" s="1">
        <v>0</v>
      </c>
    </row>
    <row r="895" spans="1:7" x14ac:dyDescent="0.25">
      <c r="A895" t="str">
        <f t="shared" si="13"/>
        <v>NY0309 Question 10C</v>
      </c>
      <c r="B895" t="s">
        <v>62</v>
      </c>
      <c r="C895" t="s">
        <v>203</v>
      </c>
      <c r="D895" s="1">
        <v>0</v>
      </c>
      <c r="E895" s="1">
        <v>0</v>
      </c>
      <c r="F895" s="1">
        <v>0</v>
      </c>
      <c r="G895" s="1">
        <v>0</v>
      </c>
    </row>
    <row r="896" spans="1:7" x14ac:dyDescent="0.25">
      <c r="A896" t="str">
        <f t="shared" si="13"/>
        <v>NY0309 Question 10D</v>
      </c>
      <c r="B896" t="s">
        <v>62</v>
      </c>
      <c r="C896" t="s">
        <v>204</v>
      </c>
      <c r="D896" s="1">
        <v>0</v>
      </c>
      <c r="E896" s="1">
        <v>0</v>
      </c>
      <c r="F896" s="1">
        <v>0</v>
      </c>
      <c r="G896" s="1">
        <v>0</v>
      </c>
    </row>
    <row r="897" spans="1:7" x14ac:dyDescent="0.25">
      <c r="A897" t="str">
        <f t="shared" si="13"/>
        <v>NY0309 Question 11</v>
      </c>
      <c r="B897" t="s">
        <v>62</v>
      </c>
      <c r="C897" t="s">
        <v>200</v>
      </c>
      <c r="D897" s="1">
        <v>12</v>
      </c>
      <c r="E897" s="1">
        <v>12</v>
      </c>
      <c r="F897" s="1">
        <v>12</v>
      </c>
      <c r="G897" s="1">
        <v>12</v>
      </c>
    </row>
    <row r="898" spans="1:7" x14ac:dyDescent="0.25">
      <c r="A898" t="str">
        <f t="shared" si="13"/>
        <v>NY0310 Question 1</v>
      </c>
      <c r="B898" t="s">
        <v>63</v>
      </c>
      <c r="C898" t="s">
        <v>192</v>
      </c>
      <c r="D898" s="1">
        <v>223</v>
      </c>
      <c r="E898" s="1">
        <v>94.6</v>
      </c>
      <c r="F898" s="1">
        <v>58.59</v>
      </c>
      <c r="G898" s="1">
        <v>89.05</v>
      </c>
    </row>
    <row r="899" spans="1:7" x14ac:dyDescent="0.25">
      <c r="A899" t="str">
        <f t="shared" ref="A899:A962" si="14">B899&amp;" "&amp;C899</f>
        <v>NY0310 Question 2</v>
      </c>
      <c r="B899" t="s">
        <v>63</v>
      </c>
      <c r="C899" t="s">
        <v>193</v>
      </c>
      <c r="D899" s="1">
        <v>100</v>
      </c>
      <c r="E899" s="1">
        <v>100</v>
      </c>
      <c r="F899" s="1">
        <v>100</v>
      </c>
      <c r="G899" s="1">
        <v>100</v>
      </c>
    </row>
    <row r="900" spans="1:7" x14ac:dyDescent="0.25">
      <c r="A900" t="str">
        <f t="shared" si="14"/>
        <v>NY0310 Question 3</v>
      </c>
      <c r="B900" t="s">
        <v>63</v>
      </c>
      <c r="C900" t="s">
        <v>194</v>
      </c>
      <c r="D900" s="1">
        <v>100</v>
      </c>
      <c r="E900" s="1">
        <v>100</v>
      </c>
      <c r="F900" s="1">
        <v>100</v>
      </c>
      <c r="G900" s="1">
        <v>100</v>
      </c>
    </row>
    <row r="901" spans="1:7" x14ac:dyDescent="0.25">
      <c r="A901" t="str">
        <f t="shared" si="14"/>
        <v>NY0310 Question 4</v>
      </c>
      <c r="B901" t="s">
        <v>63</v>
      </c>
      <c r="C901" t="s">
        <v>195</v>
      </c>
      <c r="D901" s="1">
        <v>118</v>
      </c>
      <c r="E901" s="1">
        <v>117.28</v>
      </c>
      <c r="F901" s="1">
        <v>122.63</v>
      </c>
      <c r="G901" s="1">
        <v>133.08000000000001</v>
      </c>
    </row>
    <row r="902" spans="1:7" x14ac:dyDescent="0.25">
      <c r="A902" t="str">
        <f t="shared" si="14"/>
        <v>NY0310 Question 5</v>
      </c>
      <c r="B902" t="s">
        <v>63</v>
      </c>
      <c r="C902" t="s">
        <v>196</v>
      </c>
      <c r="D902" s="1">
        <v>14</v>
      </c>
      <c r="E902" s="1">
        <v>87.5</v>
      </c>
      <c r="F902" s="1">
        <v>10</v>
      </c>
      <c r="G902" s="1">
        <v>10.77</v>
      </c>
    </row>
    <row r="903" spans="1:7" x14ac:dyDescent="0.25">
      <c r="A903" t="str">
        <f t="shared" si="14"/>
        <v>NY0310 Question 6</v>
      </c>
      <c r="B903" t="s">
        <v>63</v>
      </c>
      <c r="C903" t="s">
        <v>197</v>
      </c>
      <c r="D903" s="1">
        <v>83</v>
      </c>
      <c r="E903" s="1">
        <v>87.5</v>
      </c>
      <c r="F903" s="1">
        <v>91.43</v>
      </c>
      <c r="G903" s="1">
        <v>90.77</v>
      </c>
    </row>
    <row r="904" spans="1:7" x14ac:dyDescent="0.25">
      <c r="A904" t="str">
        <f t="shared" si="14"/>
        <v>NY0310 Question 7</v>
      </c>
      <c r="B904" t="s">
        <v>63</v>
      </c>
      <c r="C904" t="s">
        <v>198</v>
      </c>
      <c r="D904" s="1">
        <v>93</v>
      </c>
      <c r="E904" s="1">
        <v>94.44</v>
      </c>
      <c r="F904" s="1">
        <v>95.71</v>
      </c>
      <c r="G904" s="1">
        <v>96.92</v>
      </c>
    </row>
    <row r="905" spans="1:7" x14ac:dyDescent="0.25">
      <c r="A905" t="str">
        <f t="shared" si="14"/>
        <v>NY0310 Question 8</v>
      </c>
      <c r="B905" t="s">
        <v>63</v>
      </c>
      <c r="C905" t="s">
        <v>199</v>
      </c>
      <c r="D905" s="1">
        <v>99</v>
      </c>
      <c r="E905" s="1">
        <v>100</v>
      </c>
      <c r="F905" s="1">
        <v>98.57</v>
      </c>
      <c r="G905" s="1">
        <v>100</v>
      </c>
    </row>
    <row r="906" spans="1:7" x14ac:dyDescent="0.25">
      <c r="A906" t="str">
        <f t="shared" si="14"/>
        <v>NY0310 Question 9AB</v>
      </c>
      <c r="B906" t="s">
        <v>63</v>
      </c>
      <c r="C906" t="s">
        <v>205</v>
      </c>
      <c r="D906" s="1">
        <v>0</v>
      </c>
      <c r="E906" s="1">
        <v>60</v>
      </c>
      <c r="F906" s="1">
        <v>66.67</v>
      </c>
      <c r="G906" s="1">
        <v>0</v>
      </c>
    </row>
    <row r="907" spans="1:7" x14ac:dyDescent="0.25">
      <c r="A907" t="str">
        <f t="shared" si="14"/>
        <v>NY0310 Question 9C</v>
      </c>
      <c r="B907" t="s">
        <v>63</v>
      </c>
      <c r="C907" t="s">
        <v>206</v>
      </c>
      <c r="D907" s="1">
        <v>100</v>
      </c>
      <c r="E907" s="1">
        <v>97.26</v>
      </c>
      <c r="F907" s="1">
        <v>98.53</v>
      </c>
      <c r="G907" s="1">
        <v>100</v>
      </c>
    </row>
    <row r="908" spans="1:7" x14ac:dyDescent="0.25">
      <c r="A908" t="str">
        <f t="shared" si="14"/>
        <v>NY0310 Question 9D</v>
      </c>
      <c r="B908" t="s">
        <v>63</v>
      </c>
      <c r="C908" t="s">
        <v>207</v>
      </c>
      <c r="D908" s="1" t="s">
        <v>7</v>
      </c>
      <c r="E908" s="1" t="s">
        <v>7</v>
      </c>
      <c r="F908" s="1" t="s">
        <v>7</v>
      </c>
      <c r="G908" s="1" t="s">
        <v>7</v>
      </c>
    </row>
    <row r="909" spans="1:7" x14ac:dyDescent="0.25">
      <c r="A909" t="str">
        <f t="shared" si="14"/>
        <v>NY0310 Question 10A</v>
      </c>
      <c r="B909" t="s">
        <v>63</v>
      </c>
      <c r="C909" t="s">
        <v>201</v>
      </c>
      <c r="D909" s="1">
        <v>0</v>
      </c>
      <c r="E909" s="1">
        <v>0</v>
      </c>
      <c r="F909" s="1">
        <v>0</v>
      </c>
      <c r="G909" s="1">
        <v>0</v>
      </c>
    </row>
    <row r="910" spans="1:7" x14ac:dyDescent="0.25">
      <c r="A910" t="str">
        <f t="shared" si="14"/>
        <v>NY0310 Question 10B</v>
      </c>
      <c r="B910" t="s">
        <v>63</v>
      </c>
      <c r="C910" t="s">
        <v>202</v>
      </c>
      <c r="D910" s="1">
        <v>0</v>
      </c>
      <c r="E910" s="1">
        <v>0</v>
      </c>
      <c r="F910" s="1">
        <v>0</v>
      </c>
      <c r="G910" s="1">
        <v>0</v>
      </c>
    </row>
    <row r="911" spans="1:7" x14ac:dyDescent="0.25">
      <c r="A911" t="str">
        <f t="shared" si="14"/>
        <v>NY0310 Question 10C</v>
      </c>
      <c r="B911" t="s">
        <v>63</v>
      </c>
      <c r="C911" t="s">
        <v>203</v>
      </c>
      <c r="D911" s="1">
        <v>0</v>
      </c>
      <c r="E911" s="1">
        <v>0</v>
      </c>
      <c r="F911" s="1">
        <v>0</v>
      </c>
      <c r="G911" s="1">
        <v>0</v>
      </c>
    </row>
    <row r="912" spans="1:7" x14ac:dyDescent="0.25">
      <c r="A912" t="str">
        <f t="shared" si="14"/>
        <v>NY0310 Question 10D</v>
      </c>
      <c r="B912" t="s">
        <v>63</v>
      </c>
      <c r="C912" t="s">
        <v>204</v>
      </c>
      <c r="D912" s="1">
        <v>0</v>
      </c>
      <c r="E912" s="1">
        <v>2.67</v>
      </c>
      <c r="F912" s="1">
        <v>4.1100000000000003</v>
      </c>
      <c r="G912" s="1">
        <v>4.4800000000000004</v>
      </c>
    </row>
    <row r="913" spans="1:7" x14ac:dyDescent="0.25">
      <c r="A913" t="str">
        <f t="shared" si="14"/>
        <v>NY0310 Question 11</v>
      </c>
      <c r="B913" t="s">
        <v>63</v>
      </c>
      <c r="C913" t="s">
        <v>200</v>
      </c>
      <c r="D913" s="1">
        <v>12</v>
      </c>
      <c r="E913" s="1">
        <v>12</v>
      </c>
      <c r="F913" s="1">
        <v>12</v>
      </c>
      <c r="G913" s="1">
        <v>12</v>
      </c>
    </row>
    <row r="914" spans="1:7" x14ac:dyDescent="0.25">
      <c r="A914" t="str">
        <f t="shared" si="14"/>
        <v>NY0314 Question 1</v>
      </c>
      <c r="B914" t="s">
        <v>64</v>
      </c>
      <c r="C914" t="s">
        <v>192</v>
      </c>
      <c r="D914" s="1">
        <v>96</v>
      </c>
      <c r="E914" s="1">
        <v>93.65</v>
      </c>
      <c r="F914" s="1">
        <v>91.96</v>
      </c>
      <c r="G914" s="1">
        <v>91.48</v>
      </c>
    </row>
    <row r="915" spans="1:7" x14ac:dyDescent="0.25">
      <c r="A915" t="str">
        <f t="shared" si="14"/>
        <v>NY0314 Question 2</v>
      </c>
      <c r="B915" t="s">
        <v>64</v>
      </c>
      <c r="C915" t="s">
        <v>193</v>
      </c>
      <c r="D915" s="1">
        <v>100</v>
      </c>
      <c r="E915" s="1">
        <v>100</v>
      </c>
      <c r="F915" s="1">
        <v>100</v>
      </c>
      <c r="G915" s="1">
        <v>100</v>
      </c>
    </row>
    <row r="916" spans="1:7" x14ac:dyDescent="0.25">
      <c r="A916" t="str">
        <f t="shared" si="14"/>
        <v>NY0314 Question 3</v>
      </c>
      <c r="B916" t="s">
        <v>64</v>
      </c>
      <c r="C916" t="s">
        <v>194</v>
      </c>
      <c r="D916" s="1">
        <v>100</v>
      </c>
      <c r="E916" s="1">
        <v>100</v>
      </c>
      <c r="F916" s="1">
        <v>100</v>
      </c>
      <c r="G916" s="1">
        <v>100</v>
      </c>
    </row>
    <row r="917" spans="1:7" x14ac:dyDescent="0.25">
      <c r="A917" t="str">
        <f t="shared" si="14"/>
        <v>NY0314 Question 4</v>
      </c>
      <c r="B917" t="s">
        <v>64</v>
      </c>
      <c r="C917" t="s">
        <v>195</v>
      </c>
      <c r="D917" s="1">
        <v>85</v>
      </c>
      <c r="E917" s="1">
        <v>85.4</v>
      </c>
      <c r="F917" s="1">
        <v>95.22</v>
      </c>
      <c r="G917" s="1">
        <v>97.07</v>
      </c>
    </row>
    <row r="918" spans="1:7" x14ac:dyDescent="0.25">
      <c r="A918" t="str">
        <f t="shared" si="14"/>
        <v>NY0314 Question 5</v>
      </c>
      <c r="B918" t="s">
        <v>64</v>
      </c>
      <c r="C918" t="s">
        <v>196</v>
      </c>
      <c r="D918" s="1">
        <v>13</v>
      </c>
      <c r="E918" s="1">
        <v>77.42</v>
      </c>
      <c r="F918" s="1">
        <v>12.12</v>
      </c>
      <c r="G918" s="1">
        <v>22.73</v>
      </c>
    </row>
    <row r="919" spans="1:7" x14ac:dyDescent="0.25">
      <c r="A919" t="str">
        <f t="shared" si="14"/>
        <v>NY0314 Question 6</v>
      </c>
      <c r="B919" t="s">
        <v>64</v>
      </c>
      <c r="C919" t="s">
        <v>197</v>
      </c>
      <c r="D919" s="1">
        <v>81</v>
      </c>
      <c r="E919" s="1">
        <v>77.42</v>
      </c>
      <c r="F919" s="1">
        <v>84.85</v>
      </c>
      <c r="G919" s="1">
        <v>80</v>
      </c>
    </row>
    <row r="920" spans="1:7" x14ac:dyDescent="0.25">
      <c r="A920" t="str">
        <f t="shared" si="14"/>
        <v>NY0314 Question 7</v>
      </c>
      <c r="B920" t="s">
        <v>64</v>
      </c>
      <c r="C920" t="s">
        <v>198</v>
      </c>
      <c r="D920" s="1">
        <v>97</v>
      </c>
      <c r="E920" s="1">
        <v>100</v>
      </c>
      <c r="F920" s="1">
        <v>100</v>
      </c>
      <c r="G920" s="1">
        <v>100</v>
      </c>
    </row>
    <row r="921" spans="1:7" x14ac:dyDescent="0.25">
      <c r="A921" t="str">
        <f t="shared" si="14"/>
        <v>NY0314 Question 8</v>
      </c>
      <c r="B921" t="s">
        <v>64</v>
      </c>
      <c r="C921" t="s">
        <v>199</v>
      </c>
      <c r="D921" s="1">
        <v>100</v>
      </c>
      <c r="E921" s="1">
        <v>100</v>
      </c>
      <c r="F921" s="1">
        <v>100</v>
      </c>
      <c r="G921" s="1">
        <v>100</v>
      </c>
    </row>
    <row r="922" spans="1:7" x14ac:dyDescent="0.25">
      <c r="A922" t="str">
        <f t="shared" si="14"/>
        <v>NY0314 Question 9AB</v>
      </c>
      <c r="B922" t="s">
        <v>64</v>
      </c>
      <c r="C922" t="s">
        <v>205</v>
      </c>
      <c r="D922" s="1">
        <v>100</v>
      </c>
      <c r="E922" s="1">
        <v>100</v>
      </c>
      <c r="F922" s="1">
        <v>100</v>
      </c>
      <c r="G922" s="1">
        <v>0</v>
      </c>
    </row>
    <row r="923" spans="1:7" x14ac:dyDescent="0.25">
      <c r="A923" t="str">
        <f t="shared" si="14"/>
        <v>NY0314 Question 9C</v>
      </c>
      <c r="B923" t="s">
        <v>64</v>
      </c>
      <c r="C923" t="s">
        <v>206</v>
      </c>
      <c r="D923" s="1">
        <v>100</v>
      </c>
      <c r="E923" s="1">
        <v>100</v>
      </c>
      <c r="F923" s="1">
        <v>100</v>
      </c>
      <c r="G923" s="1">
        <v>100</v>
      </c>
    </row>
    <row r="924" spans="1:7" x14ac:dyDescent="0.25">
      <c r="A924" t="str">
        <f t="shared" si="14"/>
        <v>NY0314 Question 9D</v>
      </c>
      <c r="B924" t="s">
        <v>64</v>
      </c>
      <c r="C924" t="s">
        <v>207</v>
      </c>
      <c r="D924" s="1" t="s">
        <v>7</v>
      </c>
      <c r="E924" s="1" t="s">
        <v>7</v>
      </c>
      <c r="F924" s="1" t="s">
        <v>7</v>
      </c>
      <c r="G924" s="1" t="s">
        <v>7</v>
      </c>
    </row>
    <row r="925" spans="1:7" x14ac:dyDescent="0.25">
      <c r="A925" t="str">
        <f t="shared" si="14"/>
        <v>NY0314 Question 10A</v>
      </c>
      <c r="B925" t="s">
        <v>64</v>
      </c>
      <c r="C925" t="s">
        <v>201</v>
      </c>
      <c r="D925" s="1">
        <v>0</v>
      </c>
      <c r="E925" s="1">
        <v>0</v>
      </c>
      <c r="F925" s="1">
        <v>0</v>
      </c>
      <c r="G925" s="1">
        <v>0</v>
      </c>
    </row>
    <row r="926" spans="1:7" x14ac:dyDescent="0.25">
      <c r="A926" t="str">
        <f t="shared" si="14"/>
        <v>NY0314 Question 10B</v>
      </c>
      <c r="B926" t="s">
        <v>64</v>
      </c>
      <c r="C926" t="s">
        <v>202</v>
      </c>
      <c r="D926" s="1">
        <v>0</v>
      </c>
      <c r="E926" s="1">
        <v>0</v>
      </c>
      <c r="F926" s="1">
        <v>0</v>
      </c>
      <c r="G926" s="1">
        <v>0</v>
      </c>
    </row>
    <row r="927" spans="1:7" x14ac:dyDescent="0.25">
      <c r="A927" t="str">
        <f t="shared" si="14"/>
        <v>NY0314 Question 10C</v>
      </c>
      <c r="B927" t="s">
        <v>64</v>
      </c>
      <c r="C927" t="s">
        <v>203</v>
      </c>
      <c r="D927" s="1">
        <v>0</v>
      </c>
      <c r="E927" s="1">
        <v>0</v>
      </c>
      <c r="F927" s="1">
        <v>0</v>
      </c>
      <c r="G927" s="1">
        <v>0</v>
      </c>
    </row>
    <row r="928" spans="1:7" x14ac:dyDescent="0.25">
      <c r="A928" t="str">
        <f t="shared" si="14"/>
        <v>NY0314 Question 10D</v>
      </c>
      <c r="B928" t="s">
        <v>64</v>
      </c>
      <c r="C928" t="s">
        <v>204</v>
      </c>
      <c r="D928" s="1">
        <v>0</v>
      </c>
      <c r="E928" s="1">
        <v>0</v>
      </c>
      <c r="F928" s="1">
        <v>0</v>
      </c>
      <c r="G928" s="1">
        <v>0</v>
      </c>
    </row>
    <row r="929" spans="1:7" x14ac:dyDescent="0.25">
      <c r="A929" t="str">
        <f t="shared" si="14"/>
        <v>NY0314 Question 11</v>
      </c>
      <c r="B929" t="s">
        <v>64</v>
      </c>
      <c r="C929" t="s">
        <v>200</v>
      </c>
      <c r="D929" s="1">
        <v>12</v>
      </c>
      <c r="E929" s="1">
        <v>12</v>
      </c>
      <c r="F929" s="1">
        <v>12</v>
      </c>
      <c r="G929" s="1">
        <v>12</v>
      </c>
    </row>
    <row r="930" spans="1:7" x14ac:dyDescent="0.25">
      <c r="A930" t="str">
        <f t="shared" si="14"/>
        <v>NY0321 Question 1</v>
      </c>
      <c r="B930" t="s">
        <v>65</v>
      </c>
      <c r="C930" t="s">
        <v>192</v>
      </c>
      <c r="D930" s="1">
        <v>97</v>
      </c>
      <c r="E930" s="1">
        <v>97.21</v>
      </c>
      <c r="F930" s="1">
        <v>92.77</v>
      </c>
      <c r="G930" s="1">
        <v>99.3</v>
      </c>
    </row>
    <row r="931" spans="1:7" x14ac:dyDescent="0.25">
      <c r="A931" t="str">
        <f t="shared" si="14"/>
        <v>NY0321 Question 2</v>
      </c>
      <c r="B931" t="s">
        <v>65</v>
      </c>
      <c r="C931" t="s">
        <v>193</v>
      </c>
      <c r="D931" s="1">
        <v>100</v>
      </c>
      <c r="E931" s="1">
        <v>100</v>
      </c>
      <c r="F931" s="1">
        <v>100</v>
      </c>
      <c r="G931" s="1">
        <v>100</v>
      </c>
    </row>
    <row r="932" spans="1:7" x14ac:dyDescent="0.25">
      <c r="A932" t="str">
        <f t="shared" si="14"/>
        <v>NY0321 Question 3</v>
      </c>
      <c r="B932" t="s">
        <v>65</v>
      </c>
      <c r="C932" t="s">
        <v>194</v>
      </c>
      <c r="D932" s="1">
        <v>100</v>
      </c>
      <c r="E932" s="1">
        <v>100</v>
      </c>
      <c r="F932" s="1">
        <v>100</v>
      </c>
      <c r="G932" s="1">
        <v>100</v>
      </c>
    </row>
    <row r="933" spans="1:7" x14ac:dyDescent="0.25">
      <c r="A933" t="str">
        <f t="shared" si="14"/>
        <v>NY0321 Question 4</v>
      </c>
      <c r="B933" t="s">
        <v>65</v>
      </c>
      <c r="C933" t="s">
        <v>195</v>
      </c>
      <c r="D933" s="1">
        <v>79</v>
      </c>
      <c r="E933" s="1">
        <v>87.94</v>
      </c>
      <c r="F933" s="1">
        <v>83.93</v>
      </c>
      <c r="G933" s="1">
        <v>105.78</v>
      </c>
    </row>
    <row r="934" spans="1:7" x14ac:dyDescent="0.25">
      <c r="A934" t="str">
        <f t="shared" si="14"/>
        <v>NY0321 Question 5</v>
      </c>
      <c r="B934" t="s">
        <v>65</v>
      </c>
      <c r="C934" t="s">
        <v>196</v>
      </c>
      <c r="D934" s="1">
        <v>5</v>
      </c>
      <c r="E934" s="1">
        <v>100</v>
      </c>
      <c r="F934" s="1">
        <v>12.82</v>
      </c>
      <c r="G934" s="1">
        <v>40</v>
      </c>
    </row>
    <row r="935" spans="1:7" x14ac:dyDescent="0.25">
      <c r="A935" t="str">
        <f t="shared" si="14"/>
        <v>NY0321 Question 6</v>
      </c>
      <c r="B935" t="s">
        <v>65</v>
      </c>
      <c r="C935" t="s">
        <v>197</v>
      </c>
      <c r="D935" s="1">
        <v>95</v>
      </c>
      <c r="E935" s="1">
        <v>100</v>
      </c>
      <c r="F935" s="1">
        <v>92.31</v>
      </c>
      <c r="G935" s="1">
        <v>90.16</v>
      </c>
    </row>
    <row r="936" spans="1:7" x14ac:dyDescent="0.25">
      <c r="A936" t="str">
        <f t="shared" si="14"/>
        <v>NY0321 Question 7</v>
      </c>
      <c r="B936" t="s">
        <v>65</v>
      </c>
      <c r="C936" t="s">
        <v>198</v>
      </c>
      <c r="D936" s="1">
        <v>98</v>
      </c>
      <c r="E936" s="1">
        <v>97.67</v>
      </c>
      <c r="F936" s="1">
        <v>95</v>
      </c>
      <c r="G936" s="1">
        <v>93.55</v>
      </c>
    </row>
    <row r="937" spans="1:7" x14ac:dyDescent="0.25">
      <c r="A937" t="str">
        <f t="shared" si="14"/>
        <v>NY0321 Question 8</v>
      </c>
      <c r="B937" t="s">
        <v>65</v>
      </c>
      <c r="C937" t="s">
        <v>199</v>
      </c>
      <c r="D937" s="1">
        <v>100</v>
      </c>
      <c r="E937" s="1">
        <v>100</v>
      </c>
      <c r="F937" s="1">
        <v>100</v>
      </c>
      <c r="G937" s="1">
        <v>98.39</v>
      </c>
    </row>
    <row r="938" spans="1:7" x14ac:dyDescent="0.25">
      <c r="A938" t="str">
        <f t="shared" si="14"/>
        <v>NY0321 Question 9AB</v>
      </c>
      <c r="B938" t="s">
        <v>65</v>
      </c>
      <c r="C938" t="s">
        <v>205</v>
      </c>
      <c r="D938" s="1">
        <v>67</v>
      </c>
      <c r="E938" s="1">
        <v>100</v>
      </c>
      <c r="F938" s="1">
        <v>75</v>
      </c>
      <c r="G938" s="1">
        <v>0</v>
      </c>
    </row>
    <row r="939" spans="1:7" x14ac:dyDescent="0.25">
      <c r="A939" t="str">
        <f t="shared" si="14"/>
        <v>NY0321 Question 9C</v>
      </c>
      <c r="B939" t="s">
        <v>65</v>
      </c>
      <c r="C939" t="s">
        <v>206</v>
      </c>
      <c r="D939" s="1">
        <v>98</v>
      </c>
      <c r="E939" s="1">
        <v>100</v>
      </c>
      <c r="F939" s="1">
        <v>97.83</v>
      </c>
      <c r="G939" s="1">
        <v>98.41</v>
      </c>
    </row>
    <row r="940" spans="1:7" x14ac:dyDescent="0.25">
      <c r="A940" t="str">
        <f t="shared" si="14"/>
        <v>NY0321 Question 9D</v>
      </c>
      <c r="B940" t="s">
        <v>65</v>
      </c>
      <c r="C940" t="s">
        <v>207</v>
      </c>
      <c r="D940" s="1" t="s">
        <v>7</v>
      </c>
      <c r="E940" s="1" t="s">
        <v>7</v>
      </c>
      <c r="F940" s="1" t="s">
        <v>7</v>
      </c>
      <c r="G940" s="1" t="s">
        <v>7</v>
      </c>
    </row>
    <row r="941" spans="1:7" x14ac:dyDescent="0.25">
      <c r="A941" t="str">
        <f t="shared" si="14"/>
        <v>NY0321 Question 10A</v>
      </c>
      <c r="B941" t="s">
        <v>65</v>
      </c>
      <c r="C941" t="s">
        <v>201</v>
      </c>
      <c r="D941" s="1">
        <v>0</v>
      </c>
      <c r="E941" s="1">
        <v>0</v>
      </c>
      <c r="F941" s="1">
        <v>0</v>
      </c>
      <c r="G941" s="1">
        <v>1.56</v>
      </c>
    </row>
    <row r="942" spans="1:7" x14ac:dyDescent="0.25">
      <c r="A942" t="str">
        <f t="shared" si="14"/>
        <v>NY0321 Question 10B</v>
      </c>
      <c r="B942" t="s">
        <v>65</v>
      </c>
      <c r="C942" t="s">
        <v>202</v>
      </c>
      <c r="D942" s="1">
        <v>0</v>
      </c>
      <c r="E942" s="1">
        <v>0</v>
      </c>
      <c r="F942" s="1">
        <v>0</v>
      </c>
      <c r="G942" s="1">
        <v>0</v>
      </c>
    </row>
    <row r="943" spans="1:7" x14ac:dyDescent="0.25">
      <c r="A943" t="str">
        <f t="shared" si="14"/>
        <v>NY0321 Question 10C</v>
      </c>
      <c r="B943" t="s">
        <v>65</v>
      </c>
      <c r="C943" t="s">
        <v>203</v>
      </c>
      <c r="D943" s="1">
        <v>0</v>
      </c>
      <c r="E943" s="1">
        <v>0</v>
      </c>
      <c r="F943" s="1">
        <v>0</v>
      </c>
      <c r="G943" s="1">
        <v>0.42</v>
      </c>
    </row>
    <row r="944" spans="1:7" x14ac:dyDescent="0.25">
      <c r="A944" t="str">
        <f t="shared" si="14"/>
        <v>NY0321 Question 10D</v>
      </c>
      <c r="B944" t="s">
        <v>65</v>
      </c>
      <c r="C944" t="s">
        <v>204</v>
      </c>
      <c r="D944" s="1">
        <v>0</v>
      </c>
      <c r="E944" s="1">
        <v>0</v>
      </c>
      <c r="F944" s="1">
        <v>0</v>
      </c>
      <c r="G944" s="1">
        <v>0</v>
      </c>
    </row>
    <row r="945" spans="1:7" x14ac:dyDescent="0.25">
      <c r="A945" t="str">
        <f t="shared" si="14"/>
        <v>NY0321 Question 11</v>
      </c>
      <c r="B945" t="s">
        <v>65</v>
      </c>
      <c r="C945" t="s">
        <v>200</v>
      </c>
      <c r="D945" s="1">
        <v>12</v>
      </c>
      <c r="E945" s="1">
        <v>11</v>
      </c>
      <c r="F945" s="1">
        <v>12</v>
      </c>
      <c r="G945" s="1">
        <v>12</v>
      </c>
    </row>
    <row r="946" spans="1:7" x14ac:dyDescent="0.25">
      <c r="A946" t="str">
        <f t="shared" si="14"/>
        <v>NY0322 Question 1</v>
      </c>
      <c r="B946" t="s">
        <v>66</v>
      </c>
      <c r="C946" t="s">
        <v>192</v>
      </c>
      <c r="D946" s="1">
        <v>93</v>
      </c>
      <c r="E946" s="1">
        <v>88.76</v>
      </c>
      <c r="F946" s="1">
        <v>96.85</v>
      </c>
      <c r="G946" s="1">
        <v>92.67</v>
      </c>
    </row>
    <row r="947" spans="1:7" x14ac:dyDescent="0.25">
      <c r="A947" t="str">
        <f t="shared" si="14"/>
        <v>NY0322 Question 2</v>
      </c>
      <c r="B947" t="s">
        <v>66</v>
      </c>
      <c r="C947" t="s">
        <v>193</v>
      </c>
      <c r="D947" s="1">
        <v>100</v>
      </c>
      <c r="E947" s="1">
        <v>100</v>
      </c>
      <c r="F947" s="1">
        <v>88.89</v>
      </c>
      <c r="G947" s="1">
        <v>100</v>
      </c>
    </row>
    <row r="948" spans="1:7" x14ac:dyDescent="0.25">
      <c r="A948" t="str">
        <f t="shared" si="14"/>
        <v>NY0322 Question 3</v>
      </c>
      <c r="B948" t="s">
        <v>66</v>
      </c>
      <c r="C948" t="s">
        <v>194</v>
      </c>
      <c r="D948" s="1">
        <v>100</v>
      </c>
      <c r="E948" s="1">
        <v>100</v>
      </c>
      <c r="F948" s="1">
        <v>100</v>
      </c>
      <c r="G948" s="1">
        <v>100</v>
      </c>
    </row>
    <row r="949" spans="1:7" x14ac:dyDescent="0.25">
      <c r="A949" t="str">
        <f t="shared" si="14"/>
        <v>NY0322 Question 4</v>
      </c>
      <c r="B949" t="s">
        <v>66</v>
      </c>
      <c r="C949" t="s">
        <v>195</v>
      </c>
      <c r="D949" s="1">
        <v>125</v>
      </c>
      <c r="E949" s="1">
        <v>128.15</v>
      </c>
      <c r="F949" s="1">
        <v>127.03</v>
      </c>
      <c r="G949" s="1">
        <v>141.13999999999999</v>
      </c>
    </row>
    <row r="950" spans="1:7" x14ac:dyDescent="0.25">
      <c r="A950" t="str">
        <f t="shared" si="14"/>
        <v>NY0322 Question 5</v>
      </c>
      <c r="B950" t="s">
        <v>66</v>
      </c>
      <c r="C950" t="s">
        <v>196</v>
      </c>
      <c r="D950" s="1">
        <v>13</v>
      </c>
      <c r="E950" s="1">
        <v>85.71</v>
      </c>
      <c r="F950" s="1">
        <v>6.35</v>
      </c>
      <c r="G950" s="1">
        <v>23.53</v>
      </c>
    </row>
    <row r="951" spans="1:7" x14ac:dyDescent="0.25">
      <c r="A951" t="str">
        <f t="shared" si="14"/>
        <v>NY0322 Question 6</v>
      </c>
      <c r="B951" t="s">
        <v>66</v>
      </c>
      <c r="C951" t="s">
        <v>197</v>
      </c>
      <c r="D951" s="1">
        <v>71</v>
      </c>
      <c r="E951" s="1">
        <v>85.71</v>
      </c>
      <c r="F951" s="1">
        <v>77.78</v>
      </c>
      <c r="G951" s="1">
        <v>79.69</v>
      </c>
    </row>
    <row r="952" spans="1:7" x14ac:dyDescent="0.25">
      <c r="A952" t="str">
        <f t="shared" si="14"/>
        <v>NY0322 Question 7</v>
      </c>
      <c r="B952" t="s">
        <v>66</v>
      </c>
      <c r="C952" t="s">
        <v>198</v>
      </c>
      <c r="D952" s="1">
        <v>75</v>
      </c>
      <c r="E952" s="1">
        <v>92.19</v>
      </c>
      <c r="F952" s="1">
        <v>84.38</v>
      </c>
      <c r="G952" s="1">
        <v>90.63</v>
      </c>
    </row>
    <row r="953" spans="1:7" x14ac:dyDescent="0.25">
      <c r="A953" t="str">
        <f t="shared" si="14"/>
        <v>NY0322 Question 8</v>
      </c>
      <c r="B953" t="s">
        <v>66</v>
      </c>
      <c r="C953" t="s">
        <v>199</v>
      </c>
      <c r="D953" s="1">
        <v>98</v>
      </c>
      <c r="E953" s="1">
        <v>100</v>
      </c>
      <c r="F953" s="1">
        <v>96.88</v>
      </c>
      <c r="G953" s="1">
        <v>100</v>
      </c>
    </row>
    <row r="954" spans="1:7" x14ac:dyDescent="0.25">
      <c r="A954" t="str">
        <f t="shared" si="14"/>
        <v>NY0322 Question 9AB</v>
      </c>
      <c r="B954" t="s">
        <v>66</v>
      </c>
      <c r="C954" t="s">
        <v>205</v>
      </c>
      <c r="D954" s="1">
        <v>50</v>
      </c>
      <c r="E954" s="1">
        <v>25</v>
      </c>
      <c r="F954" s="1">
        <v>100</v>
      </c>
      <c r="G954" s="1">
        <v>100</v>
      </c>
    </row>
    <row r="955" spans="1:7" x14ac:dyDescent="0.25">
      <c r="A955" t="str">
        <f t="shared" si="14"/>
        <v>NY0322 Question 9C</v>
      </c>
      <c r="B955" t="s">
        <v>66</v>
      </c>
      <c r="C955" t="s">
        <v>206</v>
      </c>
      <c r="D955" s="1">
        <v>98</v>
      </c>
      <c r="E955" s="1">
        <v>95.45</v>
      </c>
      <c r="F955" s="1">
        <v>100</v>
      </c>
      <c r="G955" s="1">
        <v>100</v>
      </c>
    </row>
    <row r="956" spans="1:7" x14ac:dyDescent="0.25">
      <c r="A956" t="str">
        <f t="shared" si="14"/>
        <v>NY0322 Question 9D</v>
      </c>
      <c r="B956" t="s">
        <v>66</v>
      </c>
      <c r="C956" t="s">
        <v>207</v>
      </c>
      <c r="D956" s="1" t="s">
        <v>7</v>
      </c>
      <c r="E956" s="1" t="s">
        <v>7</v>
      </c>
      <c r="F956" s="1" t="s">
        <v>7</v>
      </c>
      <c r="G956" s="1" t="s">
        <v>7</v>
      </c>
    </row>
    <row r="957" spans="1:7" x14ac:dyDescent="0.25">
      <c r="A957" t="str">
        <f t="shared" si="14"/>
        <v>NY0322 Question 10A</v>
      </c>
      <c r="B957" t="s">
        <v>66</v>
      </c>
      <c r="C957" t="s">
        <v>201</v>
      </c>
      <c r="D957" s="1">
        <v>0</v>
      </c>
      <c r="E957" s="1">
        <v>1.49</v>
      </c>
      <c r="F957" s="1">
        <v>0</v>
      </c>
      <c r="G957" s="1">
        <v>0</v>
      </c>
    </row>
    <row r="958" spans="1:7" x14ac:dyDescent="0.25">
      <c r="A958" t="str">
        <f t="shared" si="14"/>
        <v>NY0322 Question 10B</v>
      </c>
      <c r="B958" t="s">
        <v>66</v>
      </c>
      <c r="C958" t="s">
        <v>202</v>
      </c>
      <c r="D958" s="1">
        <v>0</v>
      </c>
      <c r="E958" s="1">
        <v>0</v>
      </c>
      <c r="F958" s="1">
        <v>0</v>
      </c>
      <c r="G958" s="1">
        <v>0</v>
      </c>
    </row>
    <row r="959" spans="1:7" x14ac:dyDescent="0.25">
      <c r="A959" t="str">
        <f t="shared" si="14"/>
        <v>NY0322 Question 10C</v>
      </c>
      <c r="B959" t="s">
        <v>66</v>
      </c>
      <c r="C959" t="s">
        <v>203</v>
      </c>
      <c r="D959" s="1">
        <v>2</v>
      </c>
      <c r="E959" s="1">
        <v>16.12</v>
      </c>
      <c r="F959" s="1">
        <v>1.89</v>
      </c>
      <c r="G959" s="1">
        <v>1.49</v>
      </c>
    </row>
    <row r="960" spans="1:7" x14ac:dyDescent="0.25">
      <c r="A960" t="str">
        <f t="shared" si="14"/>
        <v>NY0322 Question 10D</v>
      </c>
      <c r="B960" t="s">
        <v>66</v>
      </c>
      <c r="C960" t="s">
        <v>204</v>
      </c>
      <c r="D960" s="1">
        <v>6</v>
      </c>
      <c r="E960" s="1">
        <v>8.9600000000000009</v>
      </c>
      <c r="F960" s="1">
        <v>0</v>
      </c>
      <c r="G960" s="1">
        <v>0</v>
      </c>
    </row>
    <row r="961" spans="1:7" x14ac:dyDescent="0.25">
      <c r="A961" t="str">
        <f t="shared" si="14"/>
        <v>NY0322 Question 11</v>
      </c>
      <c r="B961" t="s">
        <v>66</v>
      </c>
      <c r="C961" t="s">
        <v>200</v>
      </c>
      <c r="D961" s="1">
        <v>12</v>
      </c>
      <c r="E961" s="1">
        <v>12</v>
      </c>
      <c r="F961" s="1">
        <v>12</v>
      </c>
      <c r="G961" s="1">
        <v>11</v>
      </c>
    </row>
    <row r="962" spans="1:7" x14ac:dyDescent="0.25">
      <c r="A962" t="str">
        <f t="shared" si="14"/>
        <v>NY0323 Question 1</v>
      </c>
      <c r="B962" t="s">
        <v>67</v>
      </c>
      <c r="C962" t="s">
        <v>192</v>
      </c>
      <c r="D962" s="1">
        <v>93</v>
      </c>
      <c r="E962" s="1" t="s">
        <v>184</v>
      </c>
      <c r="F962" s="1" t="s">
        <v>184</v>
      </c>
      <c r="G962" s="1" t="s">
        <v>184</v>
      </c>
    </row>
    <row r="963" spans="1:7" x14ac:dyDescent="0.25">
      <c r="A963" t="str">
        <f t="shared" ref="A963:A1026" si="15">B963&amp;" "&amp;C963</f>
        <v>NY0323 Question 2</v>
      </c>
      <c r="B963" t="s">
        <v>67</v>
      </c>
      <c r="C963" t="s">
        <v>193</v>
      </c>
      <c r="D963" s="1">
        <v>100</v>
      </c>
      <c r="E963" s="1" t="s">
        <v>184</v>
      </c>
      <c r="F963" s="1" t="s">
        <v>184</v>
      </c>
      <c r="G963" s="1" t="s">
        <v>184</v>
      </c>
    </row>
    <row r="964" spans="1:7" x14ac:dyDescent="0.25">
      <c r="A964" t="str">
        <f t="shared" si="15"/>
        <v>NY0323 Question 3</v>
      </c>
      <c r="B964" t="s">
        <v>67</v>
      </c>
      <c r="C964" t="s">
        <v>194</v>
      </c>
      <c r="D964" s="1">
        <v>100</v>
      </c>
      <c r="E964" s="1" t="s">
        <v>184</v>
      </c>
      <c r="F964" s="1" t="s">
        <v>184</v>
      </c>
      <c r="G964" s="1" t="s">
        <v>184</v>
      </c>
    </row>
    <row r="965" spans="1:7" x14ac:dyDescent="0.25">
      <c r="A965" t="str">
        <f t="shared" si="15"/>
        <v>NY0323 Question 4</v>
      </c>
      <c r="B965" t="s">
        <v>67</v>
      </c>
      <c r="C965" t="s">
        <v>195</v>
      </c>
      <c r="D965" s="1">
        <v>112</v>
      </c>
      <c r="E965" s="1" t="s">
        <v>184</v>
      </c>
      <c r="F965" s="1" t="s">
        <v>184</v>
      </c>
      <c r="G965" s="1" t="s">
        <v>184</v>
      </c>
    </row>
    <row r="966" spans="1:7" x14ac:dyDescent="0.25">
      <c r="A966" t="str">
        <f t="shared" si="15"/>
        <v>NY0323 Question 5</v>
      </c>
      <c r="B966" t="s">
        <v>67</v>
      </c>
      <c r="C966" t="s">
        <v>196</v>
      </c>
      <c r="D966" s="1">
        <v>4</v>
      </c>
      <c r="E966" s="1" t="s">
        <v>184</v>
      </c>
      <c r="F966" s="1" t="s">
        <v>184</v>
      </c>
      <c r="G966" s="1" t="s">
        <v>184</v>
      </c>
    </row>
    <row r="967" spans="1:7" x14ac:dyDescent="0.25">
      <c r="A967" t="str">
        <f t="shared" si="15"/>
        <v>NY0323 Question 6</v>
      </c>
      <c r="B967" t="s">
        <v>67</v>
      </c>
      <c r="C967" t="s">
        <v>197</v>
      </c>
      <c r="D967" s="1">
        <v>81</v>
      </c>
      <c r="E967" s="1" t="s">
        <v>184</v>
      </c>
      <c r="F967" s="1" t="s">
        <v>184</v>
      </c>
      <c r="G967" s="1" t="s">
        <v>184</v>
      </c>
    </row>
    <row r="968" spans="1:7" x14ac:dyDescent="0.25">
      <c r="A968" t="str">
        <f t="shared" si="15"/>
        <v>NY0323 Question 7</v>
      </c>
      <c r="B968" t="s">
        <v>67</v>
      </c>
      <c r="C968" t="s">
        <v>198</v>
      </c>
      <c r="D968" s="1">
        <v>92</v>
      </c>
      <c r="E968" s="1" t="s">
        <v>184</v>
      </c>
      <c r="F968" s="1" t="s">
        <v>184</v>
      </c>
      <c r="G968" s="1" t="s">
        <v>184</v>
      </c>
    </row>
    <row r="969" spans="1:7" x14ac:dyDescent="0.25">
      <c r="A969" t="str">
        <f t="shared" si="15"/>
        <v>NY0323 Question 8</v>
      </c>
      <c r="B969" t="s">
        <v>67</v>
      </c>
      <c r="C969" t="s">
        <v>199</v>
      </c>
      <c r="D969" s="1">
        <v>100</v>
      </c>
      <c r="E969" s="1" t="s">
        <v>184</v>
      </c>
      <c r="F969" s="1" t="s">
        <v>184</v>
      </c>
      <c r="G969" s="1" t="s">
        <v>184</v>
      </c>
    </row>
    <row r="970" spans="1:7" x14ac:dyDescent="0.25">
      <c r="A970" t="str">
        <f t="shared" si="15"/>
        <v>NY0323 Question 9AB</v>
      </c>
      <c r="B970" t="s">
        <v>67</v>
      </c>
      <c r="C970" t="s">
        <v>205</v>
      </c>
      <c r="D970" s="1">
        <v>0</v>
      </c>
      <c r="E970" s="1" t="s">
        <v>184</v>
      </c>
      <c r="F970" s="1" t="s">
        <v>184</v>
      </c>
      <c r="G970" s="1" t="s">
        <v>184</v>
      </c>
    </row>
    <row r="971" spans="1:7" x14ac:dyDescent="0.25">
      <c r="A971" t="str">
        <f t="shared" si="15"/>
        <v>NY0323 Question 9C</v>
      </c>
      <c r="B971" t="s">
        <v>67</v>
      </c>
      <c r="C971" t="s">
        <v>206</v>
      </c>
      <c r="D971" s="1">
        <v>100</v>
      </c>
      <c r="E971" s="1" t="s">
        <v>184</v>
      </c>
      <c r="F971" s="1" t="s">
        <v>184</v>
      </c>
      <c r="G971" s="1" t="s">
        <v>184</v>
      </c>
    </row>
    <row r="972" spans="1:7" x14ac:dyDescent="0.25">
      <c r="A972" t="str">
        <f t="shared" si="15"/>
        <v>NY0323 Question 9D</v>
      </c>
      <c r="B972" t="s">
        <v>67</v>
      </c>
      <c r="C972" t="s">
        <v>207</v>
      </c>
      <c r="D972" s="1" t="s">
        <v>7</v>
      </c>
      <c r="E972" s="1" t="s">
        <v>184</v>
      </c>
      <c r="F972" s="1" t="s">
        <v>184</v>
      </c>
      <c r="G972" s="1" t="s">
        <v>184</v>
      </c>
    </row>
    <row r="973" spans="1:7" x14ac:dyDescent="0.25">
      <c r="A973" t="str">
        <f t="shared" si="15"/>
        <v>NY0323 Question 10A</v>
      </c>
      <c r="B973" t="s">
        <v>67</v>
      </c>
      <c r="C973" t="s">
        <v>201</v>
      </c>
      <c r="D973" s="1">
        <v>0</v>
      </c>
      <c r="E973" s="1" t="s">
        <v>184</v>
      </c>
      <c r="F973" s="1" t="s">
        <v>184</v>
      </c>
      <c r="G973" s="1" t="s">
        <v>184</v>
      </c>
    </row>
    <row r="974" spans="1:7" x14ac:dyDescent="0.25">
      <c r="A974" t="str">
        <f t="shared" si="15"/>
        <v>NY0323 Question 10B</v>
      </c>
      <c r="B974" t="s">
        <v>67</v>
      </c>
      <c r="C974" t="s">
        <v>202</v>
      </c>
      <c r="D974" s="1">
        <v>0</v>
      </c>
      <c r="E974" s="1" t="s">
        <v>184</v>
      </c>
      <c r="F974" s="1" t="s">
        <v>184</v>
      </c>
      <c r="G974" s="1" t="s">
        <v>184</v>
      </c>
    </row>
    <row r="975" spans="1:7" x14ac:dyDescent="0.25">
      <c r="A975" t="str">
        <f t="shared" si="15"/>
        <v>NY0323 Question 10C</v>
      </c>
      <c r="B975" t="s">
        <v>67</v>
      </c>
      <c r="C975" t="s">
        <v>203</v>
      </c>
      <c r="D975" s="1">
        <v>2</v>
      </c>
      <c r="E975" s="1" t="s">
        <v>184</v>
      </c>
      <c r="F975" s="1" t="s">
        <v>184</v>
      </c>
      <c r="G975" s="1" t="s">
        <v>184</v>
      </c>
    </row>
    <row r="976" spans="1:7" x14ac:dyDescent="0.25">
      <c r="A976" t="str">
        <f t="shared" si="15"/>
        <v>NY0323 Question 10D</v>
      </c>
      <c r="B976" t="s">
        <v>67</v>
      </c>
      <c r="C976" t="s">
        <v>204</v>
      </c>
      <c r="D976" s="1">
        <v>1</v>
      </c>
      <c r="E976" s="1" t="s">
        <v>184</v>
      </c>
      <c r="F976" s="1" t="s">
        <v>184</v>
      </c>
      <c r="G976" s="1" t="s">
        <v>184</v>
      </c>
    </row>
    <row r="977" spans="1:7" x14ac:dyDescent="0.25">
      <c r="A977" t="str">
        <f t="shared" si="15"/>
        <v>NY0323 Question 11</v>
      </c>
      <c r="B977" t="s">
        <v>67</v>
      </c>
      <c r="C977" t="s">
        <v>200</v>
      </c>
      <c r="D977" s="1">
        <v>12</v>
      </c>
      <c r="E977" s="1" t="s">
        <v>184</v>
      </c>
      <c r="F977" s="1" t="s">
        <v>184</v>
      </c>
      <c r="G977" s="1" t="s">
        <v>184</v>
      </c>
    </row>
    <row r="978" spans="1:7" x14ac:dyDescent="0.25">
      <c r="A978" t="str">
        <f t="shared" si="15"/>
        <v>NY0324 Question 1</v>
      </c>
      <c r="B978" t="s">
        <v>68</v>
      </c>
      <c r="C978" t="s">
        <v>192</v>
      </c>
      <c r="D978" s="1">
        <v>100</v>
      </c>
      <c r="E978" s="1">
        <v>96.12</v>
      </c>
      <c r="F978" s="1">
        <v>100</v>
      </c>
      <c r="G978" s="1">
        <v>100</v>
      </c>
    </row>
    <row r="979" spans="1:7" x14ac:dyDescent="0.25">
      <c r="A979" t="str">
        <f t="shared" si="15"/>
        <v>NY0324 Question 2</v>
      </c>
      <c r="B979" t="s">
        <v>68</v>
      </c>
      <c r="C979" t="s">
        <v>193</v>
      </c>
      <c r="D979" s="1">
        <v>100</v>
      </c>
      <c r="E979" s="1">
        <v>100</v>
      </c>
      <c r="F979" s="1">
        <v>100</v>
      </c>
      <c r="G979" s="1">
        <v>100</v>
      </c>
    </row>
    <row r="980" spans="1:7" x14ac:dyDescent="0.25">
      <c r="A980" t="str">
        <f t="shared" si="15"/>
        <v>NY0324 Question 3</v>
      </c>
      <c r="B980" t="s">
        <v>68</v>
      </c>
      <c r="C980" t="s">
        <v>194</v>
      </c>
      <c r="D980" s="1">
        <v>100</v>
      </c>
      <c r="E980" s="1">
        <v>100</v>
      </c>
      <c r="F980" s="1">
        <v>100</v>
      </c>
      <c r="G980" s="1">
        <v>100</v>
      </c>
    </row>
    <row r="981" spans="1:7" x14ac:dyDescent="0.25">
      <c r="A981" t="str">
        <f t="shared" si="15"/>
        <v>NY0324 Question 4</v>
      </c>
      <c r="B981" t="s">
        <v>68</v>
      </c>
      <c r="C981" t="s">
        <v>195</v>
      </c>
      <c r="D981" s="1">
        <v>94</v>
      </c>
      <c r="E981" s="1">
        <v>97.78</v>
      </c>
      <c r="F981" s="1">
        <v>107.64</v>
      </c>
      <c r="G981" s="1">
        <v>119.64</v>
      </c>
    </row>
    <row r="982" spans="1:7" x14ac:dyDescent="0.25">
      <c r="A982" t="str">
        <f t="shared" si="15"/>
        <v>NY0324 Question 5</v>
      </c>
      <c r="B982" t="s">
        <v>68</v>
      </c>
      <c r="C982" t="s">
        <v>196</v>
      </c>
      <c r="D982" s="1">
        <v>17</v>
      </c>
      <c r="E982" s="1">
        <v>75</v>
      </c>
      <c r="F982" s="1">
        <v>16.670000000000002</v>
      </c>
      <c r="G982" s="1">
        <v>18.18</v>
      </c>
    </row>
    <row r="983" spans="1:7" x14ac:dyDescent="0.25">
      <c r="A983" t="str">
        <f t="shared" si="15"/>
        <v>NY0324 Question 6</v>
      </c>
      <c r="B983" t="s">
        <v>68</v>
      </c>
      <c r="C983" t="s">
        <v>197</v>
      </c>
      <c r="D983" s="1">
        <v>67</v>
      </c>
      <c r="E983" s="1">
        <v>75</v>
      </c>
      <c r="F983" s="1">
        <v>58.33</v>
      </c>
      <c r="G983" s="1">
        <v>66.67</v>
      </c>
    </row>
    <row r="984" spans="1:7" x14ac:dyDescent="0.25">
      <c r="A984" t="str">
        <f t="shared" si="15"/>
        <v>NY0324 Question 7</v>
      </c>
      <c r="B984" t="s">
        <v>68</v>
      </c>
      <c r="C984" t="s">
        <v>198</v>
      </c>
      <c r="D984" s="1">
        <v>100</v>
      </c>
      <c r="E984" s="1">
        <v>100</v>
      </c>
      <c r="F984" s="1">
        <v>100</v>
      </c>
      <c r="G984" s="1">
        <v>100</v>
      </c>
    </row>
    <row r="985" spans="1:7" x14ac:dyDescent="0.25">
      <c r="A985" t="str">
        <f t="shared" si="15"/>
        <v>NY0324 Question 8</v>
      </c>
      <c r="B985" t="s">
        <v>68</v>
      </c>
      <c r="C985" t="s">
        <v>199</v>
      </c>
      <c r="D985" s="1">
        <v>100</v>
      </c>
      <c r="E985" s="1">
        <v>100</v>
      </c>
      <c r="F985" s="1">
        <v>100</v>
      </c>
      <c r="G985" s="1">
        <v>100</v>
      </c>
    </row>
    <row r="986" spans="1:7" x14ac:dyDescent="0.25">
      <c r="A986" t="str">
        <f t="shared" si="15"/>
        <v>NY0324 Question 9AB</v>
      </c>
      <c r="B986" t="s">
        <v>68</v>
      </c>
      <c r="C986" t="s">
        <v>205</v>
      </c>
      <c r="D986" s="1">
        <v>0</v>
      </c>
      <c r="E986" s="1">
        <v>100</v>
      </c>
      <c r="F986" s="1">
        <v>0</v>
      </c>
      <c r="G986" s="1">
        <v>0</v>
      </c>
    </row>
    <row r="987" spans="1:7" x14ac:dyDescent="0.25">
      <c r="A987" t="str">
        <f t="shared" si="15"/>
        <v>NY0324 Question 9C</v>
      </c>
      <c r="B987" t="s">
        <v>68</v>
      </c>
      <c r="C987" t="s">
        <v>206</v>
      </c>
      <c r="D987" s="1">
        <v>100</v>
      </c>
      <c r="E987" s="1">
        <v>100</v>
      </c>
      <c r="F987" s="1">
        <v>100</v>
      </c>
      <c r="G987" s="1">
        <v>100</v>
      </c>
    </row>
    <row r="988" spans="1:7" x14ac:dyDescent="0.25">
      <c r="A988" t="str">
        <f t="shared" si="15"/>
        <v>NY0324 Question 9D</v>
      </c>
      <c r="B988" t="s">
        <v>68</v>
      </c>
      <c r="C988" t="s">
        <v>207</v>
      </c>
      <c r="D988" s="1" t="s">
        <v>7</v>
      </c>
      <c r="E988" s="1" t="s">
        <v>7</v>
      </c>
      <c r="F988" s="1" t="s">
        <v>7</v>
      </c>
      <c r="G988" s="1" t="s">
        <v>7</v>
      </c>
    </row>
    <row r="989" spans="1:7" x14ac:dyDescent="0.25">
      <c r="A989" t="str">
        <f t="shared" si="15"/>
        <v>NY0324 Question 10A</v>
      </c>
      <c r="B989" t="s">
        <v>68</v>
      </c>
      <c r="C989" t="s">
        <v>201</v>
      </c>
      <c r="D989" s="1">
        <v>0</v>
      </c>
      <c r="E989" s="1">
        <v>0</v>
      </c>
      <c r="F989" s="1">
        <v>0</v>
      </c>
      <c r="G989" s="1">
        <v>0</v>
      </c>
    </row>
    <row r="990" spans="1:7" x14ac:dyDescent="0.25">
      <c r="A990" t="str">
        <f t="shared" si="15"/>
        <v>NY0324 Question 10B</v>
      </c>
      <c r="B990" t="s">
        <v>68</v>
      </c>
      <c r="C990" t="s">
        <v>202</v>
      </c>
      <c r="D990" s="1">
        <v>0</v>
      </c>
      <c r="E990" s="1">
        <v>0</v>
      </c>
      <c r="F990" s="1">
        <v>0</v>
      </c>
      <c r="G990" s="1">
        <v>0</v>
      </c>
    </row>
    <row r="991" spans="1:7" x14ac:dyDescent="0.25">
      <c r="A991" t="str">
        <f t="shared" si="15"/>
        <v>NY0324 Question 10C</v>
      </c>
      <c r="B991" t="s">
        <v>68</v>
      </c>
      <c r="C991" t="s">
        <v>203</v>
      </c>
      <c r="D991" s="1">
        <v>0</v>
      </c>
      <c r="E991" s="1">
        <v>0</v>
      </c>
      <c r="F991" s="1">
        <v>0</v>
      </c>
      <c r="G991" s="1">
        <v>0</v>
      </c>
    </row>
    <row r="992" spans="1:7" x14ac:dyDescent="0.25">
      <c r="A992" t="str">
        <f t="shared" si="15"/>
        <v>NY0324 Question 10D</v>
      </c>
      <c r="B992" t="s">
        <v>68</v>
      </c>
      <c r="C992" t="s">
        <v>204</v>
      </c>
      <c r="D992" s="1">
        <v>0</v>
      </c>
      <c r="E992" s="1">
        <v>0</v>
      </c>
      <c r="F992" s="1">
        <v>0</v>
      </c>
      <c r="G992" s="1">
        <v>0</v>
      </c>
    </row>
    <row r="993" spans="1:7" x14ac:dyDescent="0.25">
      <c r="A993" t="str">
        <f t="shared" si="15"/>
        <v>NY0324 Question 11</v>
      </c>
      <c r="B993" t="s">
        <v>68</v>
      </c>
      <c r="C993" t="s">
        <v>200</v>
      </c>
      <c r="D993" s="1">
        <v>12</v>
      </c>
      <c r="E993" s="1">
        <v>12</v>
      </c>
      <c r="F993" s="1">
        <v>12</v>
      </c>
      <c r="G993" s="1">
        <v>12</v>
      </c>
    </row>
    <row r="994" spans="1:7" x14ac:dyDescent="0.25">
      <c r="A994" t="str">
        <f t="shared" si="15"/>
        <v>NY0325 Question 1</v>
      </c>
      <c r="B994" t="s">
        <v>69</v>
      </c>
      <c r="C994" t="s">
        <v>192</v>
      </c>
      <c r="D994" s="1">
        <v>99</v>
      </c>
      <c r="E994" s="1">
        <v>96.09</v>
      </c>
      <c r="F994" s="1">
        <v>94.76</v>
      </c>
      <c r="G994" s="1">
        <v>94.66</v>
      </c>
    </row>
    <row r="995" spans="1:7" x14ac:dyDescent="0.25">
      <c r="A995" t="str">
        <f t="shared" si="15"/>
        <v>NY0325 Question 2</v>
      </c>
      <c r="B995" t="s">
        <v>69</v>
      </c>
      <c r="C995" t="s">
        <v>193</v>
      </c>
      <c r="D995" s="1">
        <v>100</v>
      </c>
      <c r="E995" s="1">
        <v>100</v>
      </c>
      <c r="F995" s="1">
        <v>100</v>
      </c>
      <c r="G995" s="1">
        <v>100</v>
      </c>
    </row>
    <row r="996" spans="1:7" x14ac:dyDescent="0.25">
      <c r="A996" t="str">
        <f t="shared" si="15"/>
        <v>NY0325 Question 3</v>
      </c>
      <c r="B996" t="s">
        <v>69</v>
      </c>
      <c r="C996" t="s">
        <v>194</v>
      </c>
      <c r="D996" s="1">
        <v>100</v>
      </c>
      <c r="E996" s="1">
        <v>100</v>
      </c>
      <c r="F996" s="1">
        <v>100</v>
      </c>
      <c r="G996" s="1">
        <v>100</v>
      </c>
    </row>
    <row r="997" spans="1:7" x14ac:dyDescent="0.25">
      <c r="A997" t="str">
        <f t="shared" si="15"/>
        <v>NY0325 Question 4</v>
      </c>
      <c r="B997" t="s">
        <v>69</v>
      </c>
      <c r="C997" t="s">
        <v>195</v>
      </c>
      <c r="D997" s="1">
        <v>79</v>
      </c>
      <c r="E997" s="1">
        <v>83.02</v>
      </c>
      <c r="F997" s="1">
        <v>93.83</v>
      </c>
      <c r="G997" s="1">
        <v>105.76</v>
      </c>
    </row>
    <row r="998" spans="1:7" x14ac:dyDescent="0.25">
      <c r="A998" t="str">
        <f t="shared" si="15"/>
        <v>NY0325 Question 5</v>
      </c>
      <c r="B998" t="s">
        <v>69</v>
      </c>
      <c r="C998" t="s">
        <v>196</v>
      </c>
      <c r="D998" s="1">
        <v>3</v>
      </c>
      <c r="E998" s="1">
        <v>82.05</v>
      </c>
      <c r="F998" s="1">
        <v>2.63</v>
      </c>
      <c r="G998" s="1">
        <v>0</v>
      </c>
    </row>
    <row r="999" spans="1:7" x14ac:dyDescent="0.25">
      <c r="A999" t="str">
        <f t="shared" si="15"/>
        <v>NY0325 Question 6</v>
      </c>
      <c r="B999" t="s">
        <v>69</v>
      </c>
      <c r="C999" t="s">
        <v>197</v>
      </c>
      <c r="D999" s="1">
        <v>78</v>
      </c>
      <c r="E999" s="1">
        <v>82.05</v>
      </c>
      <c r="F999" s="1">
        <v>92.11</v>
      </c>
      <c r="G999" s="1">
        <v>97.44</v>
      </c>
    </row>
    <row r="1000" spans="1:7" x14ac:dyDescent="0.25">
      <c r="A1000" t="str">
        <f t="shared" si="15"/>
        <v>NY0325 Question 7</v>
      </c>
      <c r="B1000" t="s">
        <v>69</v>
      </c>
      <c r="C1000" t="s">
        <v>198</v>
      </c>
      <c r="D1000" s="1">
        <v>98</v>
      </c>
      <c r="E1000" s="1">
        <v>90</v>
      </c>
      <c r="F1000" s="1">
        <v>94.74</v>
      </c>
      <c r="G1000" s="1">
        <v>92.31</v>
      </c>
    </row>
    <row r="1001" spans="1:7" x14ac:dyDescent="0.25">
      <c r="A1001" t="str">
        <f t="shared" si="15"/>
        <v>NY0325 Question 8</v>
      </c>
      <c r="B1001" t="s">
        <v>69</v>
      </c>
      <c r="C1001" t="s">
        <v>199</v>
      </c>
      <c r="D1001" s="1">
        <v>100</v>
      </c>
      <c r="E1001" s="1">
        <v>97.5</v>
      </c>
      <c r="F1001" s="1">
        <v>100</v>
      </c>
      <c r="G1001" s="1">
        <v>100</v>
      </c>
    </row>
    <row r="1002" spans="1:7" x14ac:dyDescent="0.25">
      <c r="A1002" t="str">
        <f t="shared" si="15"/>
        <v>NY0325 Question 9AB</v>
      </c>
      <c r="B1002" t="s">
        <v>69</v>
      </c>
      <c r="C1002" t="s">
        <v>205</v>
      </c>
      <c r="D1002" s="1">
        <v>0</v>
      </c>
      <c r="E1002" s="1">
        <v>33.33</v>
      </c>
      <c r="F1002" s="1">
        <v>0</v>
      </c>
      <c r="G1002" s="1">
        <v>0</v>
      </c>
    </row>
    <row r="1003" spans="1:7" x14ac:dyDescent="0.25">
      <c r="A1003" t="str">
        <f t="shared" si="15"/>
        <v>NY0325 Question 9C</v>
      </c>
      <c r="B1003" t="s">
        <v>69</v>
      </c>
      <c r="C1003" t="s">
        <v>206</v>
      </c>
      <c r="D1003" s="1">
        <v>100</v>
      </c>
      <c r="E1003" s="1">
        <v>95.12</v>
      </c>
      <c r="F1003" s="1">
        <v>100</v>
      </c>
      <c r="G1003" s="1">
        <v>100</v>
      </c>
    </row>
    <row r="1004" spans="1:7" x14ac:dyDescent="0.25">
      <c r="A1004" t="str">
        <f t="shared" si="15"/>
        <v>NY0325 Question 9D</v>
      </c>
      <c r="B1004" t="s">
        <v>69</v>
      </c>
      <c r="C1004" t="s">
        <v>207</v>
      </c>
      <c r="D1004" s="1" t="s">
        <v>7</v>
      </c>
      <c r="E1004" s="1" t="s">
        <v>7</v>
      </c>
      <c r="F1004" s="1" t="s">
        <v>7</v>
      </c>
      <c r="G1004" s="1" t="s">
        <v>7</v>
      </c>
    </row>
    <row r="1005" spans="1:7" x14ac:dyDescent="0.25">
      <c r="A1005" t="str">
        <f t="shared" si="15"/>
        <v>NY0325 Question 10A</v>
      </c>
      <c r="B1005" t="s">
        <v>69</v>
      </c>
      <c r="C1005" t="s">
        <v>201</v>
      </c>
      <c r="D1005" s="1">
        <v>0</v>
      </c>
      <c r="E1005" s="1">
        <v>0</v>
      </c>
      <c r="F1005" s="1">
        <v>0</v>
      </c>
      <c r="G1005" s="1">
        <v>0</v>
      </c>
    </row>
    <row r="1006" spans="1:7" x14ac:dyDescent="0.25">
      <c r="A1006" t="str">
        <f t="shared" si="15"/>
        <v>NY0325 Question 10B</v>
      </c>
      <c r="B1006" t="s">
        <v>69</v>
      </c>
      <c r="C1006" t="s">
        <v>202</v>
      </c>
      <c r="D1006" s="1">
        <v>0</v>
      </c>
      <c r="E1006" s="1">
        <v>0</v>
      </c>
      <c r="F1006" s="1">
        <v>0</v>
      </c>
      <c r="G1006" s="1">
        <v>0</v>
      </c>
    </row>
    <row r="1007" spans="1:7" x14ac:dyDescent="0.25">
      <c r="A1007" t="str">
        <f t="shared" si="15"/>
        <v>NY0325 Question 10C</v>
      </c>
      <c r="B1007" t="s">
        <v>69</v>
      </c>
      <c r="C1007" t="s">
        <v>203</v>
      </c>
      <c r="D1007" s="1">
        <v>0</v>
      </c>
      <c r="E1007" s="1">
        <v>5.72</v>
      </c>
      <c r="F1007" s="1">
        <v>0</v>
      </c>
      <c r="G1007" s="1">
        <v>0</v>
      </c>
    </row>
    <row r="1008" spans="1:7" x14ac:dyDescent="0.25">
      <c r="A1008" t="str">
        <f t="shared" si="15"/>
        <v>NY0325 Question 10D</v>
      </c>
      <c r="B1008" t="s">
        <v>69</v>
      </c>
      <c r="C1008" t="s">
        <v>204</v>
      </c>
      <c r="D1008" s="1">
        <v>0</v>
      </c>
      <c r="E1008" s="1">
        <v>0</v>
      </c>
      <c r="F1008" s="1">
        <v>0</v>
      </c>
      <c r="G1008" s="1">
        <v>0</v>
      </c>
    </row>
    <row r="1009" spans="1:7" x14ac:dyDescent="0.25">
      <c r="A1009" t="str">
        <f t="shared" si="15"/>
        <v>NY0325 Question 11</v>
      </c>
      <c r="B1009" t="s">
        <v>69</v>
      </c>
      <c r="C1009" t="s">
        <v>200</v>
      </c>
      <c r="D1009" s="1">
        <v>12</v>
      </c>
      <c r="E1009" s="1">
        <v>12</v>
      </c>
      <c r="F1009" s="1">
        <v>12</v>
      </c>
      <c r="G1009" s="1">
        <v>12</v>
      </c>
    </row>
    <row r="1010" spans="1:7" x14ac:dyDescent="0.25">
      <c r="A1010" t="str">
        <f t="shared" si="15"/>
        <v>NY0326 Question 1</v>
      </c>
      <c r="B1010" t="s">
        <v>70</v>
      </c>
      <c r="C1010" t="s">
        <v>192</v>
      </c>
      <c r="D1010" s="1">
        <v>97</v>
      </c>
      <c r="E1010" s="1">
        <v>103.39</v>
      </c>
      <c r="F1010" s="1">
        <v>93.04</v>
      </c>
      <c r="G1010" s="1">
        <v>54.24</v>
      </c>
    </row>
    <row r="1011" spans="1:7" x14ac:dyDescent="0.25">
      <c r="A1011" t="str">
        <f t="shared" si="15"/>
        <v>NY0326 Question 2</v>
      </c>
      <c r="B1011" t="s">
        <v>70</v>
      </c>
      <c r="C1011" t="s">
        <v>193</v>
      </c>
      <c r="D1011" s="1">
        <v>100</v>
      </c>
      <c r="E1011" s="1">
        <v>100</v>
      </c>
      <c r="F1011" s="1">
        <v>0</v>
      </c>
      <c r="G1011" s="1">
        <v>66.67</v>
      </c>
    </row>
    <row r="1012" spans="1:7" x14ac:dyDescent="0.25">
      <c r="A1012" t="str">
        <f t="shared" si="15"/>
        <v>NY0326 Question 3</v>
      </c>
      <c r="B1012" t="s">
        <v>70</v>
      </c>
      <c r="C1012" t="s">
        <v>194</v>
      </c>
      <c r="D1012" s="1">
        <v>86</v>
      </c>
      <c r="E1012" s="1">
        <v>85.71</v>
      </c>
      <c r="F1012" s="1">
        <v>100</v>
      </c>
      <c r="G1012" s="1">
        <v>100</v>
      </c>
    </row>
    <row r="1013" spans="1:7" x14ac:dyDescent="0.25">
      <c r="A1013" t="str">
        <f t="shared" si="15"/>
        <v>NY0326 Question 4</v>
      </c>
      <c r="B1013" t="s">
        <v>70</v>
      </c>
      <c r="C1013" t="s">
        <v>195</v>
      </c>
      <c r="D1013" s="1">
        <v>146</v>
      </c>
      <c r="E1013" s="1">
        <v>148.65</v>
      </c>
      <c r="F1013" s="1">
        <v>148.22</v>
      </c>
      <c r="G1013" s="1">
        <v>148.03</v>
      </c>
    </row>
    <row r="1014" spans="1:7" x14ac:dyDescent="0.25">
      <c r="A1014" t="str">
        <f t="shared" si="15"/>
        <v>NY0326 Question 5</v>
      </c>
      <c r="B1014" t="s">
        <v>70</v>
      </c>
      <c r="C1014" t="s">
        <v>196</v>
      </c>
      <c r="D1014" s="1">
        <v>9</v>
      </c>
      <c r="E1014" s="1">
        <v>82.61</v>
      </c>
      <c r="F1014" s="1">
        <v>0</v>
      </c>
      <c r="G1014" s="1">
        <v>5.88</v>
      </c>
    </row>
    <row r="1015" spans="1:7" x14ac:dyDescent="0.25">
      <c r="A1015" t="str">
        <f t="shared" si="15"/>
        <v>NY0326 Question 6</v>
      </c>
      <c r="B1015" t="s">
        <v>70</v>
      </c>
      <c r="C1015" t="s">
        <v>197</v>
      </c>
      <c r="D1015" s="1">
        <v>82</v>
      </c>
      <c r="E1015" s="1">
        <v>82.61</v>
      </c>
      <c r="F1015" s="1">
        <v>75</v>
      </c>
      <c r="G1015" s="1">
        <v>83.33</v>
      </c>
    </row>
    <row r="1016" spans="1:7" x14ac:dyDescent="0.25">
      <c r="A1016" t="str">
        <f t="shared" si="15"/>
        <v>NY0326 Question 7</v>
      </c>
      <c r="B1016" t="s">
        <v>70</v>
      </c>
      <c r="C1016" t="s">
        <v>198</v>
      </c>
      <c r="D1016" s="1">
        <v>83</v>
      </c>
      <c r="E1016" s="1">
        <v>91.3</v>
      </c>
      <c r="F1016" s="1">
        <v>91.67</v>
      </c>
      <c r="G1016" s="1">
        <v>91.67</v>
      </c>
    </row>
    <row r="1017" spans="1:7" x14ac:dyDescent="0.25">
      <c r="A1017" t="str">
        <f t="shared" si="15"/>
        <v>NY0326 Question 8</v>
      </c>
      <c r="B1017" t="s">
        <v>70</v>
      </c>
      <c r="C1017" t="s">
        <v>199</v>
      </c>
      <c r="D1017" s="1">
        <v>92</v>
      </c>
      <c r="E1017" s="1">
        <v>100</v>
      </c>
      <c r="F1017" s="1">
        <v>100</v>
      </c>
      <c r="G1017" s="1">
        <v>100</v>
      </c>
    </row>
    <row r="1018" spans="1:7" x14ac:dyDescent="0.25">
      <c r="A1018" t="str">
        <f t="shared" si="15"/>
        <v>NY0326 Question 9AB</v>
      </c>
      <c r="B1018" t="s">
        <v>70</v>
      </c>
      <c r="C1018" t="s">
        <v>205</v>
      </c>
      <c r="D1018" s="1">
        <v>0</v>
      </c>
      <c r="E1018" s="1">
        <v>0</v>
      </c>
      <c r="F1018" s="1">
        <v>0</v>
      </c>
      <c r="G1018" s="1">
        <v>0</v>
      </c>
    </row>
    <row r="1019" spans="1:7" x14ac:dyDescent="0.25">
      <c r="A1019" t="str">
        <f t="shared" si="15"/>
        <v>NY0326 Question 9C</v>
      </c>
      <c r="B1019" t="s">
        <v>70</v>
      </c>
      <c r="C1019" t="s">
        <v>206</v>
      </c>
      <c r="D1019" s="1">
        <v>100</v>
      </c>
      <c r="E1019" s="1">
        <v>100</v>
      </c>
      <c r="F1019" s="1">
        <v>96</v>
      </c>
      <c r="G1019" s="1">
        <v>100</v>
      </c>
    </row>
    <row r="1020" spans="1:7" x14ac:dyDescent="0.25">
      <c r="A1020" t="str">
        <f t="shared" si="15"/>
        <v>NY0326 Question 9D</v>
      </c>
      <c r="B1020" t="s">
        <v>70</v>
      </c>
      <c r="C1020" t="s">
        <v>207</v>
      </c>
      <c r="D1020" s="1" t="s">
        <v>7</v>
      </c>
      <c r="E1020" s="1" t="s">
        <v>7</v>
      </c>
      <c r="F1020" s="1" t="s">
        <v>7</v>
      </c>
      <c r="G1020" s="1" t="s">
        <v>7</v>
      </c>
    </row>
    <row r="1021" spans="1:7" x14ac:dyDescent="0.25">
      <c r="A1021" t="str">
        <f t="shared" si="15"/>
        <v>NY0326 Question 10A</v>
      </c>
      <c r="B1021" t="s">
        <v>70</v>
      </c>
      <c r="C1021" t="s">
        <v>201</v>
      </c>
      <c r="D1021" s="1">
        <v>1</v>
      </c>
      <c r="E1021" s="1">
        <v>4</v>
      </c>
      <c r="F1021" s="1">
        <v>4</v>
      </c>
      <c r="G1021" s="1">
        <v>3.7</v>
      </c>
    </row>
    <row r="1022" spans="1:7" x14ac:dyDescent="0.25">
      <c r="A1022" t="str">
        <f t="shared" si="15"/>
        <v>NY0326 Question 10B</v>
      </c>
      <c r="B1022" t="s">
        <v>70</v>
      </c>
      <c r="C1022" t="s">
        <v>202</v>
      </c>
      <c r="D1022" s="1">
        <v>0</v>
      </c>
      <c r="E1022" s="1">
        <v>0</v>
      </c>
      <c r="F1022" s="1">
        <v>0.8</v>
      </c>
      <c r="G1022" s="1">
        <v>0</v>
      </c>
    </row>
    <row r="1023" spans="1:7" x14ac:dyDescent="0.25">
      <c r="A1023" t="str">
        <f t="shared" si="15"/>
        <v>NY0326 Question 10C</v>
      </c>
      <c r="B1023" t="s">
        <v>70</v>
      </c>
      <c r="C1023" t="s">
        <v>203</v>
      </c>
      <c r="D1023" s="1">
        <v>2</v>
      </c>
      <c r="E1023" s="1">
        <v>0</v>
      </c>
      <c r="F1023" s="1">
        <v>0</v>
      </c>
      <c r="G1023" s="1">
        <v>0</v>
      </c>
    </row>
    <row r="1024" spans="1:7" x14ac:dyDescent="0.25">
      <c r="A1024" t="str">
        <f t="shared" si="15"/>
        <v>NY0326 Question 10D</v>
      </c>
      <c r="B1024" t="s">
        <v>70</v>
      </c>
      <c r="C1024" t="s">
        <v>204</v>
      </c>
      <c r="D1024" s="1">
        <v>0</v>
      </c>
      <c r="E1024" s="1">
        <v>0</v>
      </c>
      <c r="F1024" s="1">
        <v>0</v>
      </c>
      <c r="G1024" s="1">
        <v>3.7</v>
      </c>
    </row>
    <row r="1025" spans="1:7" x14ac:dyDescent="0.25">
      <c r="A1025" t="str">
        <f t="shared" si="15"/>
        <v>NY0326 Question 11</v>
      </c>
      <c r="B1025" t="s">
        <v>70</v>
      </c>
      <c r="C1025" t="s">
        <v>200</v>
      </c>
      <c r="D1025" s="1">
        <v>10</v>
      </c>
      <c r="E1025" s="1">
        <v>12</v>
      </c>
      <c r="F1025" s="1">
        <v>10</v>
      </c>
      <c r="G1025" s="1">
        <v>12</v>
      </c>
    </row>
    <row r="1026" spans="1:7" x14ac:dyDescent="0.25">
      <c r="A1026" t="str">
        <f t="shared" si="15"/>
        <v>NY0327 Question 1</v>
      </c>
      <c r="B1026" t="s">
        <v>71</v>
      </c>
      <c r="C1026" t="s">
        <v>192</v>
      </c>
      <c r="D1026" s="1">
        <v>96</v>
      </c>
      <c r="E1026" s="1">
        <v>99.87</v>
      </c>
      <c r="F1026" s="1">
        <v>93.87</v>
      </c>
      <c r="G1026" s="1">
        <v>83.46</v>
      </c>
    </row>
    <row r="1027" spans="1:7" x14ac:dyDescent="0.25">
      <c r="A1027" t="str">
        <f t="shared" ref="A1027:A1090" si="16">B1027&amp;" "&amp;C1027</f>
        <v>NY0327 Question 2</v>
      </c>
      <c r="B1027" t="s">
        <v>71</v>
      </c>
      <c r="C1027" t="s">
        <v>193</v>
      </c>
      <c r="D1027" s="1">
        <v>100</v>
      </c>
      <c r="E1027" s="1">
        <v>100</v>
      </c>
      <c r="F1027" s="1">
        <v>100</v>
      </c>
      <c r="G1027" s="1">
        <v>100</v>
      </c>
    </row>
    <row r="1028" spans="1:7" x14ac:dyDescent="0.25">
      <c r="A1028" t="str">
        <f t="shared" si="16"/>
        <v>NY0327 Question 3</v>
      </c>
      <c r="B1028" t="s">
        <v>71</v>
      </c>
      <c r="C1028" t="s">
        <v>194</v>
      </c>
      <c r="D1028" s="1">
        <v>100</v>
      </c>
      <c r="E1028" s="1">
        <v>100</v>
      </c>
      <c r="F1028" s="1">
        <v>100</v>
      </c>
      <c r="G1028" s="1">
        <v>100</v>
      </c>
    </row>
    <row r="1029" spans="1:7" x14ac:dyDescent="0.25">
      <c r="A1029" t="str">
        <f t="shared" si="16"/>
        <v>NY0327 Question 4</v>
      </c>
      <c r="B1029" t="s">
        <v>71</v>
      </c>
      <c r="C1029" t="s">
        <v>195</v>
      </c>
      <c r="D1029" s="1">
        <v>73</v>
      </c>
      <c r="E1029" s="1">
        <v>79.69</v>
      </c>
      <c r="F1029" s="1">
        <v>95.82</v>
      </c>
      <c r="G1029" s="1">
        <v>101.39</v>
      </c>
    </row>
    <row r="1030" spans="1:7" x14ac:dyDescent="0.25">
      <c r="A1030" t="str">
        <f t="shared" si="16"/>
        <v>NY0327 Question 5</v>
      </c>
      <c r="B1030" t="s">
        <v>71</v>
      </c>
      <c r="C1030" t="s">
        <v>196</v>
      </c>
      <c r="D1030" s="1">
        <v>15</v>
      </c>
      <c r="E1030" s="1">
        <v>70.45</v>
      </c>
      <c r="F1030" s="1">
        <v>11.76</v>
      </c>
      <c r="G1030" s="1">
        <v>11.54</v>
      </c>
    </row>
    <row r="1031" spans="1:7" x14ac:dyDescent="0.25">
      <c r="A1031" t="str">
        <f t="shared" si="16"/>
        <v>NY0327 Question 6</v>
      </c>
      <c r="B1031" t="s">
        <v>71</v>
      </c>
      <c r="C1031" t="s">
        <v>197</v>
      </c>
      <c r="D1031" s="1">
        <v>88</v>
      </c>
      <c r="E1031" s="1">
        <v>70.45</v>
      </c>
      <c r="F1031" s="1">
        <v>97.06</v>
      </c>
      <c r="G1031" s="1">
        <v>100</v>
      </c>
    </row>
    <row r="1032" spans="1:7" x14ac:dyDescent="0.25">
      <c r="A1032" t="str">
        <f t="shared" si="16"/>
        <v>NY0327 Question 7</v>
      </c>
      <c r="B1032" t="s">
        <v>71</v>
      </c>
      <c r="C1032" t="s">
        <v>198</v>
      </c>
      <c r="D1032" s="1">
        <v>100</v>
      </c>
      <c r="E1032" s="1">
        <v>97.73</v>
      </c>
      <c r="F1032" s="1">
        <v>94.29</v>
      </c>
      <c r="G1032" s="1">
        <v>96.97</v>
      </c>
    </row>
    <row r="1033" spans="1:7" x14ac:dyDescent="0.25">
      <c r="A1033" t="str">
        <f t="shared" si="16"/>
        <v>NY0327 Question 8</v>
      </c>
      <c r="B1033" t="s">
        <v>71</v>
      </c>
      <c r="C1033" t="s">
        <v>199</v>
      </c>
      <c r="D1033" s="1">
        <v>100</v>
      </c>
      <c r="E1033" s="1">
        <v>100</v>
      </c>
      <c r="F1033" s="1">
        <v>97.14</v>
      </c>
      <c r="G1033" s="1">
        <v>100</v>
      </c>
    </row>
    <row r="1034" spans="1:7" x14ac:dyDescent="0.25">
      <c r="A1034" t="str">
        <f t="shared" si="16"/>
        <v>NY0327 Question 9AB</v>
      </c>
      <c r="B1034" t="s">
        <v>71</v>
      </c>
      <c r="C1034" t="s">
        <v>205</v>
      </c>
      <c r="D1034" s="1">
        <v>100</v>
      </c>
      <c r="E1034" s="1">
        <v>100</v>
      </c>
      <c r="F1034" s="1">
        <v>100</v>
      </c>
      <c r="G1034" s="1">
        <v>100</v>
      </c>
    </row>
    <row r="1035" spans="1:7" x14ac:dyDescent="0.25">
      <c r="A1035" t="str">
        <f t="shared" si="16"/>
        <v>NY0327 Question 9C</v>
      </c>
      <c r="B1035" t="s">
        <v>71</v>
      </c>
      <c r="C1035" t="s">
        <v>206</v>
      </c>
      <c r="D1035" s="1">
        <v>100</v>
      </c>
      <c r="E1035" s="1">
        <v>100</v>
      </c>
      <c r="F1035" s="1">
        <v>100</v>
      </c>
      <c r="G1035" s="1">
        <v>100</v>
      </c>
    </row>
    <row r="1036" spans="1:7" x14ac:dyDescent="0.25">
      <c r="A1036" t="str">
        <f t="shared" si="16"/>
        <v>NY0327 Question 9D</v>
      </c>
      <c r="B1036" t="s">
        <v>71</v>
      </c>
      <c r="C1036" t="s">
        <v>207</v>
      </c>
      <c r="D1036" s="1" t="s">
        <v>7</v>
      </c>
      <c r="E1036" s="1" t="s">
        <v>7</v>
      </c>
      <c r="F1036" s="1" t="s">
        <v>7</v>
      </c>
      <c r="G1036" s="1" t="s">
        <v>7</v>
      </c>
    </row>
    <row r="1037" spans="1:7" x14ac:dyDescent="0.25">
      <c r="A1037" t="str">
        <f t="shared" si="16"/>
        <v>NY0327 Question 10A</v>
      </c>
      <c r="B1037" t="s">
        <v>71</v>
      </c>
      <c r="C1037" t="s">
        <v>201</v>
      </c>
      <c r="D1037" s="1">
        <v>0</v>
      </c>
      <c r="E1037" s="1">
        <v>0</v>
      </c>
      <c r="F1037" s="1">
        <v>0</v>
      </c>
      <c r="G1037" s="1">
        <v>0</v>
      </c>
    </row>
    <row r="1038" spans="1:7" x14ac:dyDescent="0.25">
      <c r="A1038" t="str">
        <f t="shared" si="16"/>
        <v>NY0327 Question 10B</v>
      </c>
      <c r="B1038" t="s">
        <v>71</v>
      </c>
      <c r="C1038" t="s">
        <v>202</v>
      </c>
      <c r="D1038" s="1">
        <v>0</v>
      </c>
      <c r="E1038" s="1">
        <v>0</v>
      </c>
      <c r="F1038" s="1">
        <v>0</v>
      </c>
      <c r="G1038" s="1">
        <v>0</v>
      </c>
    </row>
    <row r="1039" spans="1:7" x14ac:dyDescent="0.25">
      <c r="A1039" t="str">
        <f t="shared" si="16"/>
        <v>NY0327 Question 10C</v>
      </c>
      <c r="B1039" t="s">
        <v>71</v>
      </c>
      <c r="C1039" t="s">
        <v>203</v>
      </c>
      <c r="D1039" s="1">
        <v>0</v>
      </c>
      <c r="E1039" s="1">
        <v>0</v>
      </c>
      <c r="F1039" s="1">
        <v>0.76</v>
      </c>
      <c r="G1039" s="1">
        <v>0</v>
      </c>
    </row>
    <row r="1040" spans="1:7" x14ac:dyDescent="0.25">
      <c r="A1040" t="str">
        <f t="shared" si="16"/>
        <v>NY0327 Question 10D</v>
      </c>
      <c r="B1040" t="s">
        <v>71</v>
      </c>
      <c r="C1040" t="s">
        <v>204</v>
      </c>
      <c r="D1040" s="1">
        <v>0</v>
      </c>
      <c r="E1040" s="1">
        <v>0</v>
      </c>
      <c r="F1040" s="1">
        <v>0</v>
      </c>
      <c r="G1040" s="1">
        <v>0</v>
      </c>
    </row>
    <row r="1041" spans="1:7" x14ac:dyDescent="0.25">
      <c r="A1041" t="str">
        <f t="shared" si="16"/>
        <v>NY0327 Question 11</v>
      </c>
      <c r="B1041" t="s">
        <v>71</v>
      </c>
      <c r="C1041" t="s">
        <v>200</v>
      </c>
      <c r="D1041" s="1">
        <v>12</v>
      </c>
      <c r="E1041" s="1">
        <v>12</v>
      </c>
      <c r="F1041" s="1">
        <v>12</v>
      </c>
      <c r="G1041" s="1">
        <v>12</v>
      </c>
    </row>
    <row r="1042" spans="1:7" x14ac:dyDescent="0.25">
      <c r="A1042" t="str">
        <f t="shared" si="16"/>
        <v>NY0329 Question 1</v>
      </c>
      <c r="B1042" t="s">
        <v>72</v>
      </c>
      <c r="C1042" t="s">
        <v>192</v>
      </c>
      <c r="D1042" s="1">
        <v>100</v>
      </c>
      <c r="E1042" s="1">
        <v>87.37</v>
      </c>
      <c r="F1042" s="1">
        <v>77.900000000000006</v>
      </c>
      <c r="G1042" s="1">
        <v>94.23</v>
      </c>
    </row>
    <row r="1043" spans="1:7" x14ac:dyDescent="0.25">
      <c r="A1043" t="str">
        <f t="shared" si="16"/>
        <v>NY0329 Question 2</v>
      </c>
      <c r="B1043" t="s">
        <v>72</v>
      </c>
      <c r="C1043" t="s">
        <v>193</v>
      </c>
      <c r="D1043" s="1">
        <v>100</v>
      </c>
      <c r="E1043" s="1">
        <v>100</v>
      </c>
      <c r="F1043" s="1">
        <v>100</v>
      </c>
      <c r="G1043" s="1">
        <v>100</v>
      </c>
    </row>
    <row r="1044" spans="1:7" x14ac:dyDescent="0.25">
      <c r="A1044" t="str">
        <f t="shared" si="16"/>
        <v>NY0329 Question 3</v>
      </c>
      <c r="B1044" t="s">
        <v>72</v>
      </c>
      <c r="C1044" t="s">
        <v>194</v>
      </c>
      <c r="D1044" s="1">
        <v>100</v>
      </c>
      <c r="E1044" s="1">
        <v>100</v>
      </c>
      <c r="F1044" s="1">
        <v>100</v>
      </c>
      <c r="G1044" s="1">
        <v>100</v>
      </c>
    </row>
    <row r="1045" spans="1:7" x14ac:dyDescent="0.25">
      <c r="A1045" t="str">
        <f t="shared" si="16"/>
        <v>NY0329 Question 4</v>
      </c>
      <c r="B1045" t="s">
        <v>72</v>
      </c>
      <c r="C1045" t="s">
        <v>195</v>
      </c>
      <c r="D1045" s="1">
        <v>88</v>
      </c>
      <c r="E1045" s="1">
        <v>89.36</v>
      </c>
      <c r="F1045" s="1">
        <v>47.76</v>
      </c>
      <c r="G1045" s="1">
        <v>39.119999999999997</v>
      </c>
    </row>
    <row r="1046" spans="1:7" x14ac:dyDescent="0.25">
      <c r="A1046" t="str">
        <f t="shared" si="16"/>
        <v>NY0329 Question 5</v>
      </c>
      <c r="B1046" t="s">
        <v>72</v>
      </c>
      <c r="C1046" t="s">
        <v>196</v>
      </c>
      <c r="D1046" s="1">
        <v>11</v>
      </c>
      <c r="E1046" s="1">
        <v>100</v>
      </c>
      <c r="F1046" s="1">
        <v>12.5</v>
      </c>
      <c r="G1046" s="1">
        <v>0</v>
      </c>
    </row>
    <row r="1047" spans="1:7" x14ac:dyDescent="0.25">
      <c r="A1047" t="str">
        <f t="shared" si="16"/>
        <v>NY0329 Question 6</v>
      </c>
      <c r="B1047" t="s">
        <v>72</v>
      </c>
      <c r="C1047" t="s">
        <v>197</v>
      </c>
      <c r="D1047" s="1">
        <v>89</v>
      </c>
      <c r="E1047" s="1">
        <v>100</v>
      </c>
      <c r="F1047" s="1">
        <v>87.5</v>
      </c>
      <c r="G1047" s="1">
        <v>75</v>
      </c>
    </row>
    <row r="1048" spans="1:7" x14ac:dyDescent="0.25">
      <c r="A1048" t="str">
        <f t="shared" si="16"/>
        <v>NY0329 Question 7</v>
      </c>
      <c r="B1048" t="s">
        <v>72</v>
      </c>
      <c r="C1048" t="s">
        <v>198</v>
      </c>
      <c r="D1048" s="1">
        <v>89</v>
      </c>
      <c r="E1048" s="1">
        <v>88.89</v>
      </c>
      <c r="F1048" s="1">
        <v>87.5</v>
      </c>
      <c r="G1048" s="1">
        <v>100</v>
      </c>
    </row>
    <row r="1049" spans="1:7" x14ac:dyDescent="0.25">
      <c r="A1049" t="str">
        <f t="shared" si="16"/>
        <v>NY0329 Question 8</v>
      </c>
      <c r="B1049" t="s">
        <v>72</v>
      </c>
      <c r="C1049" t="s">
        <v>199</v>
      </c>
      <c r="D1049" s="1">
        <v>100</v>
      </c>
      <c r="E1049" s="1">
        <v>100</v>
      </c>
      <c r="F1049" s="1">
        <v>100</v>
      </c>
      <c r="G1049" s="1">
        <v>100</v>
      </c>
    </row>
    <row r="1050" spans="1:7" x14ac:dyDescent="0.25">
      <c r="A1050" t="str">
        <f t="shared" si="16"/>
        <v>NY0329 Question 9AB</v>
      </c>
      <c r="B1050" t="s">
        <v>72</v>
      </c>
      <c r="C1050" t="s">
        <v>205</v>
      </c>
      <c r="D1050" s="1">
        <v>0</v>
      </c>
      <c r="E1050" s="1">
        <v>100</v>
      </c>
      <c r="F1050" s="1">
        <v>100</v>
      </c>
      <c r="G1050" s="1">
        <v>0</v>
      </c>
    </row>
    <row r="1051" spans="1:7" x14ac:dyDescent="0.25">
      <c r="A1051" t="str">
        <f t="shared" si="16"/>
        <v>NY0329 Question 9C</v>
      </c>
      <c r="B1051" t="s">
        <v>72</v>
      </c>
      <c r="C1051" t="s">
        <v>206</v>
      </c>
      <c r="D1051" s="1">
        <v>100</v>
      </c>
      <c r="E1051" s="1">
        <v>100</v>
      </c>
      <c r="F1051" s="1">
        <v>100</v>
      </c>
      <c r="G1051" s="1">
        <v>100</v>
      </c>
    </row>
    <row r="1052" spans="1:7" x14ac:dyDescent="0.25">
      <c r="A1052" t="str">
        <f t="shared" si="16"/>
        <v>NY0329 Question 9D</v>
      </c>
      <c r="B1052" t="s">
        <v>72</v>
      </c>
      <c r="C1052" t="s">
        <v>207</v>
      </c>
      <c r="D1052" s="1" t="s">
        <v>7</v>
      </c>
      <c r="E1052" s="1" t="s">
        <v>7</v>
      </c>
      <c r="F1052" s="1" t="s">
        <v>7</v>
      </c>
      <c r="G1052" s="1" t="s">
        <v>7</v>
      </c>
    </row>
    <row r="1053" spans="1:7" x14ac:dyDescent="0.25">
      <c r="A1053" t="str">
        <f t="shared" si="16"/>
        <v>NY0329 Question 10A</v>
      </c>
      <c r="B1053" t="s">
        <v>72</v>
      </c>
      <c r="C1053" t="s">
        <v>201</v>
      </c>
      <c r="D1053" s="1">
        <v>0</v>
      </c>
      <c r="E1053" s="1">
        <v>0</v>
      </c>
      <c r="F1053" s="1">
        <v>0</v>
      </c>
      <c r="G1053" s="1">
        <v>0</v>
      </c>
    </row>
    <row r="1054" spans="1:7" x14ac:dyDescent="0.25">
      <c r="A1054" t="str">
        <f t="shared" si="16"/>
        <v>NY0329 Question 10B</v>
      </c>
      <c r="B1054" t="s">
        <v>72</v>
      </c>
      <c r="C1054" t="s">
        <v>202</v>
      </c>
      <c r="D1054" s="1">
        <v>0</v>
      </c>
      <c r="E1054" s="1">
        <v>0</v>
      </c>
      <c r="F1054" s="1">
        <v>0</v>
      </c>
      <c r="G1054" s="1">
        <v>0</v>
      </c>
    </row>
    <row r="1055" spans="1:7" x14ac:dyDescent="0.25">
      <c r="A1055" t="str">
        <f t="shared" si="16"/>
        <v>NY0329 Question 10C</v>
      </c>
      <c r="B1055" t="s">
        <v>72</v>
      </c>
      <c r="C1055" t="s">
        <v>203</v>
      </c>
      <c r="D1055" s="1">
        <v>0</v>
      </c>
      <c r="E1055" s="1">
        <v>0</v>
      </c>
      <c r="F1055" s="1">
        <v>0</v>
      </c>
      <c r="G1055" s="1">
        <v>0</v>
      </c>
    </row>
    <row r="1056" spans="1:7" x14ac:dyDescent="0.25">
      <c r="A1056" t="str">
        <f t="shared" si="16"/>
        <v>NY0329 Question 10D</v>
      </c>
      <c r="B1056" t="s">
        <v>72</v>
      </c>
      <c r="C1056" t="s">
        <v>204</v>
      </c>
      <c r="D1056" s="1">
        <v>0</v>
      </c>
      <c r="E1056" s="1">
        <v>0</v>
      </c>
      <c r="F1056" s="1">
        <v>0</v>
      </c>
      <c r="G1056" s="1">
        <v>0</v>
      </c>
    </row>
    <row r="1057" spans="1:7" x14ac:dyDescent="0.25">
      <c r="A1057" t="str">
        <f t="shared" si="16"/>
        <v>NY0329 Question 11</v>
      </c>
      <c r="B1057" t="s">
        <v>72</v>
      </c>
      <c r="C1057" t="s">
        <v>200</v>
      </c>
      <c r="D1057" s="1">
        <v>12</v>
      </c>
      <c r="E1057" s="1">
        <v>12</v>
      </c>
      <c r="F1057" s="1">
        <v>12</v>
      </c>
      <c r="G1057" s="1">
        <v>12</v>
      </c>
    </row>
    <row r="1058" spans="1:7" x14ac:dyDescent="0.25">
      <c r="A1058" t="str">
        <f t="shared" si="16"/>
        <v>NY0332 Question 1</v>
      </c>
      <c r="B1058" t="s">
        <v>73</v>
      </c>
      <c r="C1058" t="s">
        <v>192</v>
      </c>
      <c r="D1058" s="1">
        <v>89</v>
      </c>
      <c r="E1058" s="1">
        <v>95.57</v>
      </c>
      <c r="F1058" s="1">
        <v>93.67</v>
      </c>
      <c r="G1058" s="1">
        <v>88.3</v>
      </c>
    </row>
    <row r="1059" spans="1:7" x14ac:dyDescent="0.25">
      <c r="A1059" t="str">
        <f t="shared" si="16"/>
        <v>NY0332 Question 2</v>
      </c>
      <c r="B1059" t="s">
        <v>73</v>
      </c>
      <c r="C1059" t="s">
        <v>193</v>
      </c>
      <c r="D1059" s="1">
        <v>86</v>
      </c>
      <c r="E1059" s="1">
        <v>100</v>
      </c>
      <c r="F1059" s="1">
        <v>100</v>
      </c>
      <c r="G1059" s="1">
        <v>100</v>
      </c>
    </row>
    <row r="1060" spans="1:7" x14ac:dyDescent="0.25">
      <c r="A1060" t="str">
        <f t="shared" si="16"/>
        <v>NY0332 Question 3</v>
      </c>
      <c r="B1060" t="s">
        <v>73</v>
      </c>
      <c r="C1060" t="s">
        <v>194</v>
      </c>
      <c r="D1060" s="1">
        <v>95</v>
      </c>
      <c r="E1060" s="1">
        <v>95</v>
      </c>
      <c r="F1060" s="1">
        <v>100</v>
      </c>
      <c r="G1060" s="1">
        <v>100</v>
      </c>
    </row>
    <row r="1061" spans="1:7" x14ac:dyDescent="0.25">
      <c r="A1061" t="str">
        <f t="shared" si="16"/>
        <v>NY0332 Question 4</v>
      </c>
      <c r="B1061" t="s">
        <v>73</v>
      </c>
      <c r="C1061" t="s">
        <v>195</v>
      </c>
      <c r="D1061" s="1">
        <v>68</v>
      </c>
      <c r="E1061" s="1">
        <v>67.34</v>
      </c>
      <c r="F1061" s="1">
        <v>70.849999999999994</v>
      </c>
      <c r="G1061" s="1">
        <v>68.569999999999993</v>
      </c>
    </row>
    <row r="1062" spans="1:7" x14ac:dyDescent="0.25">
      <c r="A1062" t="str">
        <f t="shared" si="16"/>
        <v>NY0332 Question 5</v>
      </c>
      <c r="B1062" t="s">
        <v>73</v>
      </c>
      <c r="C1062" t="s">
        <v>196</v>
      </c>
      <c r="D1062" s="1">
        <v>5</v>
      </c>
      <c r="E1062" s="1">
        <v>65.22</v>
      </c>
      <c r="F1062" s="1">
        <v>9.09</v>
      </c>
      <c r="G1062" s="1">
        <v>7.14</v>
      </c>
    </row>
    <row r="1063" spans="1:7" x14ac:dyDescent="0.25">
      <c r="A1063" t="str">
        <f t="shared" si="16"/>
        <v>NY0332 Question 6</v>
      </c>
      <c r="B1063" t="s">
        <v>73</v>
      </c>
      <c r="C1063" t="s">
        <v>197</v>
      </c>
      <c r="D1063" s="1">
        <v>81</v>
      </c>
      <c r="E1063" s="1">
        <v>65.22</v>
      </c>
      <c r="F1063" s="1">
        <v>86.36</v>
      </c>
      <c r="G1063" s="1">
        <v>90.91</v>
      </c>
    </row>
    <row r="1064" spans="1:7" x14ac:dyDescent="0.25">
      <c r="A1064" t="str">
        <f t="shared" si="16"/>
        <v>NY0332 Question 7</v>
      </c>
      <c r="B1064" t="s">
        <v>73</v>
      </c>
      <c r="C1064" t="s">
        <v>198</v>
      </c>
      <c r="D1064" s="1">
        <v>86</v>
      </c>
      <c r="E1064" s="1">
        <v>82.61</v>
      </c>
      <c r="F1064" s="1">
        <v>81.819999999999993</v>
      </c>
      <c r="G1064" s="1">
        <v>86.36</v>
      </c>
    </row>
    <row r="1065" spans="1:7" x14ac:dyDescent="0.25">
      <c r="A1065" t="str">
        <f t="shared" si="16"/>
        <v>NY0332 Question 8</v>
      </c>
      <c r="B1065" t="s">
        <v>73</v>
      </c>
      <c r="C1065" t="s">
        <v>199</v>
      </c>
      <c r="D1065" s="1">
        <v>100</v>
      </c>
      <c r="E1065" s="1">
        <v>100</v>
      </c>
      <c r="F1065" s="1">
        <v>100</v>
      </c>
      <c r="G1065" s="1">
        <v>100</v>
      </c>
    </row>
    <row r="1066" spans="1:7" x14ac:dyDescent="0.25">
      <c r="A1066" t="str">
        <f t="shared" si="16"/>
        <v>NY0332 Question 9AB</v>
      </c>
      <c r="B1066" t="s">
        <v>73</v>
      </c>
      <c r="C1066" t="s">
        <v>205</v>
      </c>
      <c r="D1066" s="1">
        <v>100</v>
      </c>
      <c r="E1066" s="1">
        <v>100</v>
      </c>
      <c r="F1066" s="1">
        <v>100</v>
      </c>
      <c r="G1066" s="1">
        <v>100</v>
      </c>
    </row>
    <row r="1067" spans="1:7" x14ac:dyDescent="0.25">
      <c r="A1067" t="str">
        <f t="shared" si="16"/>
        <v>NY0332 Question 9C</v>
      </c>
      <c r="B1067" t="s">
        <v>73</v>
      </c>
      <c r="C1067" t="s">
        <v>206</v>
      </c>
      <c r="D1067" s="1">
        <v>100</v>
      </c>
      <c r="E1067" s="1">
        <v>100</v>
      </c>
      <c r="F1067" s="1">
        <v>100</v>
      </c>
      <c r="G1067" s="1">
        <v>100</v>
      </c>
    </row>
    <row r="1068" spans="1:7" x14ac:dyDescent="0.25">
      <c r="A1068" t="str">
        <f t="shared" si="16"/>
        <v>NY0332 Question 9D</v>
      </c>
      <c r="B1068" t="s">
        <v>73</v>
      </c>
      <c r="C1068" t="s">
        <v>207</v>
      </c>
      <c r="D1068" s="1" t="s">
        <v>7</v>
      </c>
      <c r="E1068" s="1" t="s">
        <v>7</v>
      </c>
      <c r="F1068" s="1" t="s">
        <v>7</v>
      </c>
      <c r="G1068" s="1" t="s">
        <v>7</v>
      </c>
    </row>
    <row r="1069" spans="1:7" x14ac:dyDescent="0.25">
      <c r="A1069" t="str">
        <f t="shared" si="16"/>
        <v>NY0332 Question 10A</v>
      </c>
      <c r="B1069" t="s">
        <v>73</v>
      </c>
      <c r="C1069" t="s">
        <v>201</v>
      </c>
      <c r="D1069" s="1">
        <v>0</v>
      </c>
      <c r="E1069" s="1">
        <v>0</v>
      </c>
      <c r="F1069" s="1">
        <v>0</v>
      </c>
      <c r="G1069" s="1">
        <v>0</v>
      </c>
    </row>
    <row r="1070" spans="1:7" x14ac:dyDescent="0.25">
      <c r="A1070" t="str">
        <f t="shared" si="16"/>
        <v>NY0332 Question 10B</v>
      </c>
      <c r="B1070" t="s">
        <v>73</v>
      </c>
      <c r="C1070" t="s">
        <v>202</v>
      </c>
      <c r="D1070" s="1">
        <v>0</v>
      </c>
      <c r="E1070" s="1">
        <v>0</v>
      </c>
      <c r="F1070" s="1">
        <v>0</v>
      </c>
      <c r="G1070" s="1">
        <v>0</v>
      </c>
    </row>
    <row r="1071" spans="1:7" x14ac:dyDescent="0.25">
      <c r="A1071" t="str">
        <f t="shared" si="16"/>
        <v>NY0332 Question 10C</v>
      </c>
      <c r="B1071" t="s">
        <v>73</v>
      </c>
      <c r="C1071" t="s">
        <v>203</v>
      </c>
      <c r="D1071" s="1">
        <v>0</v>
      </c>
      <c r="E1071" s="1">
        <v>0</v>
      </c>
      <c r="F1071" s="1">
        <v>0</v>
      </c>
      <c r="G1071" s="1">
        <v>0</v>
      </c>
    </row>
    <row r="1072" spans="1:7" x14ac:dyDescent="0.25">
      <c r="A1072" t="str">
        <f t="shared" si="16"/>
        <v>NY0332 Question 10D</v>
      </c>
      <c r="B1072" t="s">
        <v>73</v>
      </c>
      <c r="C1072" t="s">
        <v>204</v>
      </c>
      <c r="D1072" s="1">
        <v>0</v>
      </c>
      <c r="E1072" s="1">
        <v>0</v>
      </c>
      <c r="F1072" s="1">
        <v>0</v>
      </c>
      <c r="G1072" s="1">
        <v>7.69</v>
      </c>
    </row>
    <row r="1073" spans="1:7" x14ac:dyDescent="0.25">
      <c r="A1073" t="str">
        <f t="shared" si="16"/>
        <v>NY0332 Question 11</v>
      </c>
      <c r="B1073" t="s">
        <v>73</v>
      </c>
      <c r="C1073" t="s">
        <v>200</v>
      </c>
      <c r="D1073" s="1">
        <v>12</v>
      </c>
      <c r="E1073" s="1">
        <v>12</v>
      </c>
      <c r="F1073" s="1">
        <v>12</v>
      </c>
      <c r="G1073" s="1">
        <v>12</v>
      </c>
    </row>
    <row r="1074" spans="1:7" x14ac:dyDescent="0.25">
      <c r="A1074" t="str">
        <f t="shared" si="16"/>
        <v>NY0335 Question 1</v>
      </c>
      <c r="B1074" t="s">
        <v>74</v>
      </c>
      <c r="C1074" t="s">
        <v>192</v>
      </c>
      <c r="D1074" s="1">
        <v>98</v>
      </c>
      <c r="E1074" s="1">
        <v>100.28</v>
      </c>
      <c r="F1074" s="1">
        <v>97.59</v>
      </c>
      <c r="G1074" s="1">
        <v>82.74</v>
      </c>
    </row>
    <row r="1075" spans="1:7" x14ac:dyDescent="0.25">
      <c r="A1075" t="str">
        <f t="shared" si="16"/>
        <v>NY0335 Question 2</v>
      </c>
      <c r="B1075" t="s">
        <v>74</v>
      </c>
      <c r="C1075" t="s">
        <v>193</v>
      </c>
      <c r="D1075" s="1">
        <v>100</v>
      </c>
      <c r="E1075" s="1">
        <v>100</v>
      </c>
      <c r="F1075" s="1">
        <v>100</v>
      </c>
      <c r="G1075" s="1">
        <v>100</v>
      </c>
    </row>
    <row r="1076" spans="1:7" x14ac:dyDescent="0.25">
      <c r="A1076" t="str">
        <f t="shared" si="16"/>
        <v>NY0335 Question 3</v>
      </c>
      <c r="B1076" t="s">
        <v>74</v>
      </c>
      <c r="C1076" t="s">
        <v>194</v>
      </c>
      <c r="D1076" s="1">
        <v>100</v>
      </c>
      <c r="E1076" s="1">
        <v>100</v>
      </c>
      <c r="F1076" s="1">
        <v>100</v>
      </c>
      <c r="G1076" s="1">
        <v>100</v>
      </c>
    </row>
    <row r="1077" spans="1:7" x14ac:dyDescent="0.25">
      <c r="A1077" t="str">
        <f t="shared" si="16"/>
        <v>NY0335 Question 4</v>
      </c>
      <c r="B1077" t="s">
        <v>74</v>
      </c>
      <c r="C1077" t="s">
        <v>195</v>
      </c>
      <c r="D1077" s="1">
        <v>103</v>
      </c>
      <c r="E1077" s="1">
        <v>110.04</v>
      </c>
      <c r="F1077" s="1">
        <v>120.19</v>
      </c>
      <c r="G1077" s="1">
        <v>130.31</v>
      </c>
    </row>
    <row r="1078" spans="1:7" x14ac:dyDescent="0.25">
      <c r="A1078" t="str">
        <f t="shared" si="16"/>
        <v>NY0335 Question 5</v>
      </c>
      <c r="B1078" t="s">
        <v>74</v>
      </c>
      <c r="C1078" t="s">
        <v>196</v>
      </c>
      <c r="D1078" s="1">
        <v>29</v>
      </c>
      <c r="E1078" s="1">
        <v>73.3</v>
      </c>
      <c r="F1078" s="1">
        <v>19.899999999999999</v>
      </c>
      <c r="G1078" s="1">
        <v>41.13</v>
      </c>
    </row>
    <row r="1079" spans="1:7" x14ac:dyDescent="0.25">
      <c r="A1079" t="str">
        <f t="shared" si="16"/>
        <v>NY0335 Question 6</v>
      </c>
      <c r="B1079" t="s">
        <v>74</v>
      </c>
      <c r="C1079" t="s">
        <v>197</v>
      </c>
      <c r="D1079" s="1">
        <v>58</v>
      </c>
      <c r="E1079" s="1">
        <v>73.3</v>
      </c>
      <c r="F1079" s="1">
        <v>61.69</v>
      </c>
      <c r="G1079" s="1">
        <v>63.55</v>
      </c>
    </row>
    <row r="1080" spans="1:7" x14ac:dyDescent="0.25">
      <c r="A1080" t="str">
        <f t="shared" si="16"/>
        <v>NY0335 Question 7</v>
      </c>
      <c r="B1080" t="s">
        <v>74</v>
      </c>
      <c r="C1080" t="s">
        <v>198</v>
      </c>
      <c r="D1080" s="1">
        <v>91</v>
      </c>
      <c r="E1080" s="1">
        <v>87.82</v>
      </c>
      <c r="F1080" s="1">
        <v>85.78</v>
      </c>
      <c r="G1080" s="1">
        <v>90.73</v>
      </c>
    </row>
    <row r="1081" spans="1:7" x14ac:dyDescent="0.25">
      <c r="A1081" t="str">
        <f t="shared" si="16"/>
        <v>NY0335 Question 8</v>
      </c>
      <c r="B1081" t="s">
        <v>74</v>
      </c>
      <c r="C1081" t="s">
        <v>199</v>
      </c>
      <c r="D1081" s="1">
        <v>96</v>
      </c>
      <c r="E1081" s="1">
        <v>94.56</v>
      </c>
      <c r="F1081" s="1">
        <v>99.66</v>
      </c>
      <c r="G1081" s="1">
        <v>99.31</v>
      </c>
    </row>
    <row r="1082" spans="1:7" x14ac:dyDescent="0.25">
      <c r="A1082" t="str">
        <f t="shared" si="16"/>
        <v>NY0335 Question 9AB</v>
      </c>
      <c r="B1082" t="s">
        <v>74</v>
      </c>
      <c r="C1082" t="s">
        <v>205</v>
      </c>
      <c r="D1082" s="1">
        <v>78</v>
      </c>
      <c r="E1082" s="1">
        <v>50</v>
      </c>
      <c r="F1082" s="1">
        <v>62.5</v>
      </c>
      <c r="G1082" s="1">
        <v>92.86</v>
      </c>
    </row>
    <row r="1083" spans="1:7" x14ac:dyDescent="0.25">
      <c r="A1083" t="str">
        <f t="shared" si="16"/>
        <v>NY0335 Question 9C</v>
      </c>
      <c r="B1083" t="s">
        <v>74</v>
      </c>
      <c r="C1083" t="s">
        <v>206</v>
      </c>
      <c r="D1083" s="1">
        <v>99</v>
      </c>
      <c r="E1083" s="1">
        <v>99.66</v>
      </c>
      <c r="F1083" s="1">
        <v>98.99</v>
      </c>
      <c r="G1083" s="1">
        <v>99.66</v>
      </c>
    </row>
    <row r="1084" spans="1:7" x14ac:dyDescent="0.25">
      <c r="A1084" t="str">
        <f t="shared" si="16"/>
        <v>NY0335 Question 9D</v>
      </c>
      <c r="B1084" t="s">
        <v>74</v>
      </c>
      <c r="C1084" t="s">
        <v>207</v>
      </c>
      <c r="D1084" s="1" t="s">
        <v>7</v>
      </c>
      <c r="E1084" s="1" t="s">
        <v>7</v>
      </c>
      <c r="F1084" s="1" t="s">
        <v>7</v>
      </c>
      <c r="G1084" s="1" t="s">
        <v>7</v>
      </c>
    </row>
    <row r="1085" spans="1:7" x14ac:dyDescent="0.25">
      <c r="A1085" t="str">
        <f t="shared" si="16"/>
        <v>NY0335 Question 10A</v>
      </c>
      <c r="B1085" t="s">
        <v>74</v>
      </c>
      <c r="C1085" t="s">
        <v>201</v>
      </c>
      <c r="D1085" s="1">
        <v>0</v>
      </c>
      <c r="E1085" s="1">
        <v>0.33</v>
      </c>
      <c r="F1085" s="1">
        <v>0</v>
      </c>
      <c r="G1085" s="1">
        <v>0</v>
      </c>
    </row>
    <row r="1086" spans="1:7" x14ac:dyDescent="0.25">
      <c r="A1086" t="str">
        <f t="shared" si="16"/>
        <v>NY0335 Question 10B</v>
      </c>
      <c r="B1086" t="s">
        <v>74</v>
      </c>
      <c r="C1086" t="s">
        <v>202</v>
      </c>
      <c r="D1086" s="1">
        <v>0</v>
      </c>
      <c r="E1086" s="1">
        <v>0</v>
      </c>
      <c r="F1086" s="1">
        <v>0</v>
      </c>
      <c r="G1086" s="1">
        <v>1.51</v>
      </c>
    </row>
    <row r="1087" spans="1:7" x14ac:dyDescent="0.25">
      <c r="A1087" t="str">
        <f t="shared" si="16"/>
        <v>NY0335 Question 10C</v>
      </c>
      <c r="B1087" t="s">
        <v>74</v>
      </c>
      <c r="C1087" t="s">
        <v>203</v>
      </c>
      <c r="D1087" s="1">
        <v>0</v>
      </c>
      <c r="E1087" s="1">
        <v>0.77</v>
      </c>
      <c r="F1087" s="1">
        <v>0.37</v>
      </c>
      <c r="G1087" s="1">
        <v>2.3199999999999998</v>
      </c>
    </row>
    <row r="1088" spans="1:7" x14ac:dyDescent="0.25">
      <c r="A1088" t="str">
        <f t="shared" si="16"/>
        <v>NY0335 Question 10D</v>
      </c>
      <c r="B1088" t="s">
        <v>74</v>
      </c>
      <c r="C1088" t="s">
        <v>204</v>
      </c>
      <c r="D1088" s="1">
        <v>0</v>
      </c>
      <c r="E1088" s="1">
        <v>0</v>
      </c>
      <c r="F1088" s="1">
        <v>0.97</v>
      </c>
      <c r="G1088" s="1">
        <v>1.44</v>
      </c>
    </row>
    <row r="1089" spans="1:7" x14ac:dyDescent="0.25">
      <c r="A1089" t="str">
        <f t="shared" si="16"/>
        <v>NY0335 Question 11</v>
      </c>
      <c r="B1089" t="s">
        <v>74</v>
      </c>
      <c r="C1089" t="s">
        <v>200</v>
      </c>
      <c r="D1089" s="1">
        <v>12</v>
      </c>
      <c r="E1089" s="1">
        <v>12</v>
      </c>
      <c r="F1089" s="1">
        <v>12</v>
      </c>
      <c r="G1089" s="1">
        <v>12</v>
      </c>
    </row>
    <row r="1090" spans="1:7" x14ac:dyDescent="0.25">
      <c r="A1090" t="str">
        <f t="shared" si="16"/>
        <v>NY0340 Question 1</v>
      </c>
      <c r="B1090" t="s">
        <v>75</v>
      </c>
      <c r="C1090" t="s">
        <v>192</v>
      </c>
      <c r="D1090" s="1">
        <v>98</v>
      </c>
      <c r="E1090" s="1">
        <v>97.15</v>
      </c>
      <c r="F1090" s="1">
        <v>90.04</v>
      </c>
      <c r="G1090" s="1">
        <v>80.87</v>
      </c>
    </row>
    <row r="1091" spans="1:7" x14ac:dyDescent="0.25">
      <c r="A1091" t="str">
        <f t="shared" ref="A1091:A1154" si="17">B1091&amp;" "&amp;C1091</f>
        <v>NY0340 Question 2</v>
      </c>
      <c r="B1091" t="s">
        <v>75</v>
      </c>
      <c r="C1091" t="s">
        <v>193</v>
      </c>
      <c r="D1091" s="1">
        <v>100</v>
      </c>
      <c r="E1091" s="1">
        <v>100</v>
      </c>
      <c r="F1091" s="1">
        <v>100</v>
      </c>
      <c r="G1091" s="1">
        <v>100</v>
      </c>
    </row>
    <row r="1092" spans="1:7" x14ac:dyDescent="0.25">
      <c r="A1092" t="str">
        <f t="shared" si="17"/>
        <v>NY0340 Question 3</v>
      </c>
      <c r="B1092" t="s">
        <v>75</v>
      </c>
      <c r="C1092" t="s">
        <v>194</v>
      </c>
      <c r="D1092" s="1">
        <v>100</v>
      </c>
      <c r="E1092" s="1">
        <v>100</v>
      </c>
      <c r="F1092" s="1">
        <v>100</v>
      </c>
      <c r="G1092" s="1">
        <v>100</v>
      </c>
    </row>
    <row r="1093" spans="1:7" x14ac:dyDescent="0.25">
      <c r="A1093" t="str">
        <f t="shared" si="17"/>
        <v>NY0340 Question 4</v>
      </c>
      <c r="B1093" t="s">
        <v>75</v>
      </c>
      <c r="C1093" t="s">
        <v>195</v>
      </c>
      <c r="D1093" s="1">
        <v>120</v>
      </c>
      <c r="E1093" s="1">
        <v>106.11</v>
      </c>
      <c r="F1093" s="1">
        <v>110.78</v>
      </c>
      <c r="G1093" s="1">
        <v>107.55</v>
      </c>
    </row>
    <row r="1094" spans="1:7" x14ac:dyDescent="0.25">
      <c r="A1094" t="str">
        <f t="shared" si="17"/>
        <v>NY0340 Question 5</v>
      </c>
      <c r="B1094" t="s">
        <v>75</v>
      </c>
      <c r="C1094" t="s">
        <v>196</v>
      </c>
      <c r="D1094" s="1">
        <v>23</v>
      </c>
      <c r="E1094" s="1">
        <v>84.21</v>
      </c>
      <c r="F1094" s="1">
        <v>10.77</v>
      </c>
      <c r="G1094" s="1">
        <v>10</v>
      </c>
    </row>
    <row r="1095" spans="1:7" x14ac:dyDescent="0.25">
      <c r="A1095" t="str">
        <f t="shared" si="17"/>
        <v>NY0340 Question 6</v>
      </c>
      <c r="B1095" t="s">
        <v>75</v>
      </c>
      <c r="C1095" t="s">
        <v>197</v>
      </c>
      <c r="D1095" s="1">
        <v>77</v>
      </c>
      <c r="E1095" s="1">
        <v>84.21</v>
      </c>
      <c r="F1095" s="1">
        <v>84.62</v>
      </c>
      <c r="G1095" s="1">
        <v>83.61</v>
      </c>
    </row>
    <row r="1096" spans="1:7" x14ac:dyDescent="0.25">
      <c r="A1096" t="str">
        <f t="shared" si="17"/>
        <v>NY0340 Question 7</v>
      </c>
      <c r="B1096" t="s">
        <v>75</v>
      </c>
      <c r="C1096" t="s">
        <v>198</v>
      </c>
      <c r="D1096" s="1">
        <v>100</v>
      </c>
      <c r="E1096" s="1">
        <v>94.74</v>
      </c>
      <c r="F1096" s="1">
        <v>93.85</v>
      </c>
      <c r="G1096" s="1">
        <v>91.94</v>
      </c>
    </row>
    <row r="1097" spans="1:7" x14ac:dyDescent="0.25">
      <c r="A1097" t="str">
        <f t="shared" si="17"/>
        <v>NY0340 Question 8</v>
      </c>
      <c r="B1097" t="s">
        <v>75</v>
      </c>
      <c r="C1097" t="s">
        <v>199</v>
      </c>
      <c r="D1097" s="1">
        <v>100</v>
      </c>
      <c r="E1097" s="1">
        <v>100</v>
      </c>
      <c r="F1097" s="1">
        <v>100</v>
      </c>
      <c r="G1097" s="1">
        <v>96.77</v>
      </c>
    </row>
    <row r="1098" spans="1:7" x14ac:dyDescent="0.25">
      <c r="A1098" t="str">
        <f t="shared" si="17"/>
        <v>NY0340 Question 9AB</v>
      </c>
      <c r="B1098" t="s">
        <v>75</v>
      </c>
      <c r="C1098" t="s">
        <v>205</v>
      </c>
      <c r="D1098" s="1">
        <v>0</v>
      </c>
      <c r="E1098" s="1">
        <v>66.67</v>
      </c>
      <c r="F1098" s="1">
        <v>50</v>
      </c>
      <c r="G1098" s="1">
        <v>87.5</v>
      </c>
    </row>
    <row r="1099" spans="1:7" x14ac:dyDescent="0.25">
      <c r="A1099" t="str">
        <f t="shared" si="17"/>
        <v>NY0340 Question 9C</v>
      </c>
      <c r="B1099" t="s">
        <v>75</v>
      </c>
      <c r="C1099" t="s">
        <v>206</v>
      </c>
      <c r="D1099" s="1">
        <v>100</v>
      </c>
      <c r="E1099" s="1">
        <v>98.11</v>
      </c>
      <c r="F1099" s="1">
        <v>97.06</v>
      </c>
      <c r="G1099" s="1">
        <v>98.55</v>
      </c>
    </row>
    <row r="1100" spans="1:7" x14ac:dyDescent="0.25">
      <c r="A1100" t="str">
        <f t="shared" si="17"/>
        <v>NY0340 Question 9D</v>
      </c>
      <c r="B1100" t="s">
        <v>75</v>
      </c>
      <c r="C1100" t="s">
        <v>207</v>
      </c>
      <c r="D1100" s="1" t="s">
        <v>7</v>
      </c>
      <c r="E1100" s="1" t="s">
        <v>7</v>
      </c>
      <c r="F1100" s="1" t="s">
        <v>7</v>
      </c>
      <c r="G1100" s="1" t="s">
        <v>7</v>
      </c>
    </row>
    <row r="1101" spans="1:7" x14ac:dyDescent="0.25">
      <c r="A1101" t="str">
        <f t="shared" si="17"/>
        <v>NY0340 Question 10A</v>
      </c>
      <c r="B1101" t="s">
        <v>75</v>
      </c>
      <c r="C1101" t="s">
        <v>201</v>
      </c>
      <c r="D1101" s="1">
        <v>0</v>
      </c>
      <c r="E1101" s="1">
        <v>0</v>
      </c>
      <c r="F1101" s="1">
        <v>0</v>
      </c>
      <c r="G1101" s="1">
        <v>0</v>
      </c>
    </row>
    <row r="1102" spans="1:7" x14ac:dyDescent="0.25">
      <c r="A1102" t="str">
        <f t="shared" si="17"/>
        <v>NY0340 Question 10B</v>
      </c>
      <c r="B1102" t="s">
        <v>75</v>
      </c>
      <c r="C1102" t="s">
        <v>202</v>
      </c>
      <c r="D1102" s="1">
        <v>0</v>
      </c>
      <c r="E1102" s="1">
        <v>0</v>
      </c>
      <c r="F1102" s="1">
        <v>0</v>
      </c>
      <c r="G1102" s="1">
        <v>0</v>
      </c>
    </row>
    <row r="1103" spans="1:7" x14ac:dyDescent="0.25">
      <c r="A1103" t="str">
        <f t="shared" si="17"/>
        <v>NY0340 Question 10C</v>
      </c>
      <c r="B1103" t="s">
        <v>75</v>
      </c>
      <c r="C1103" t="s">
        <v>203</v>
      </c>
      <c r="D1103" s="1">
        <v>0</v>
      </c>
      <c r="E1103" s="1">
        <v>0</v>
      </c>
      <c r="F1103" s="1">
        <v>0</v>
      </c>
      <c r="G1103" s="1">
        <v>0.48</v>
      </c>
    </row>
    <row r="1104" spans="1:7" x14ac:dyDescent="0.25">
      <c r="A1104" t="str">
        <f t="shared" si="17"/>
        <v>NY0340 Question 10D</v>
      </c>
      <c r="B1104" t="s">
        <v>75</v>
      </c>
      <c r="C1104" t="s">
        <v>204</v>
      </c>
      <c r="D1104" s="1">
        <v>0</v>
      </c>
      <c r="E1104" s="1">
        <v>0</v>
      </c>
      <c r="F1104" s="1">
        <v>0</v>
      </c>
      <c r="G1104" s="1">
        <v>1.41</v>
      </c>
    </row>
    <row r="1105" spans="1:7" x14ac:dyDescent="0.25">
      <c r="A1105" t="str">
        <f t="shared" si="17"/>
        <v>NY0340 Question 11</v>
      </c>
      <c r="B1105" t="s">
        <v>75</v>
      </c>
      <c r="C1105" t="s">
        <v>200</v>
      </c>
      <c r="D1105" s="1">
        <v>12</v>
      </c>
      <c r="E1105" s="1">
        <v>12</v>
      </c>
      <c r="F1105" s="1">
        <v>12</v>
      </c>
      <c r="G1105" s="1">
        <v>12</v>
      </c>
    </row>
    <row r="1106" spans="1:7" x14ac:dyDescent="0.25">
      <c r="A1106" t="str">
        <f t="shared" si="17"/>
        <v>NY0343 Question 1</v>
      </c>
      <c r="B1106" t="s">
        <v>76</v>
      </c>
      <c r="C1106" t="s">
        <v>192</v>
      </c>
      <c r="D1106" s="1">
        <v>87</v>
      </c>
      <c r="E1106" s="1">
        <v>88.44</v>
      </c>
      <c r="F1106" s="1">
        <v>92.98</v>
      </c>
      <c r="G1106" s="1">
        <v>92.14</v>
      </c>
    </row>
    <row r="1107" spans="1:7" x14ac:dyDescent="0.25">
      <c r="A1107" t="str">
        <f t="shared" si="17"/>
        <v>NY0343 Question 2</v>
      </c>
      <c r="B1107" t="s">
        <v>76</v>
      </c>
      <c r="C1107" t="s">
        <v>193</v>
      </c>
      <c r="D1107" s="1">
        <v>100</v>
      </c>
      <c r="E1107" s="1">
        <v>100</v>
      </c>
      <c r="F1107" s="1">
        <v>100</v>
      </c>
      <c r="G1107" s="1">
        <v>100</v>
      </c>
    </row>
    <row r="1108" spans="1:7" x14ac:dyDescent="0.25">
      <c r="A1108" t="str">
        <f t="shared" si="17"/>
        <v>NY0343 Question 3</v>
      </c>
      <c r="B1108" t="s">
        <v>76</v>
      </c>
      <c r="C1108" t="s">
        <v>194</v>
      </c>
      <c r="D1108" s="1">
        <v>100</v>
      </c>
      <c r="E1108" s="1">
        <v>100</v>
      </c>
      <c r="F1108" s="1">
        <v>100</v>
      </c>
      <c r="G1108" s="1">
        <v>100</v>
      </c>
    </row>
    <row r="1109" spans="1:7" x14ac:dyDescent="0.25">
      <c r="A1109" t="str">
        <f t="shared" si="17"/>
        <v>NY0343 Question 4</v>
      </c>
      <c r="B1109" t="s">
        <v>76</v>
      </c>
      <c r="C1109" t="s">
        <v>195</v>
      </c>
      <c r="D1109" s="1">
        <v>113</v>
      </c>
      <c r="E1109" s="1">
        <v>117.44</v>
      </c>
      <c r="F1109" s="1">
        <v>116.98</v>
      </c>
      <c r="G1109" s="1">
        <v>119.35</v>
      </c>
    </row>
    <row r="1110" spans="1:7" x14ac:dyDescent="0.25">
      <c r="A1110" t="str">
        <f t="shared" si="17"/>
        <v>NY0343 Question 5</v>
      </c>
      <c r="B1110" t="s">
        <v>76</v>
      </c>
      <c r="C1110" t="s">
        <v>196</v>
      </c>
      <c r="D1110" s="1">
        <v>18</v>
      </c>
      <c r="E1110" s="1">
        <v>66.67</v>
      </c>
      <c r="F1110" s="1">
        <v>30</v>
      </c>
      <c r="G1110" s="1">
        <v>28.57</v>
      </c>
    </row>
    <row r="1111" spans="1:7" x14ac:dyDescent="0.25">
      <c r="A1111" t="str">
        <f t="shared" si="17"/>
        <v>NY0343 Question 6</v>
      </c>
      <c r="B1111" t="s">
        <v>76</v>
      </c>
      <c r="C1111" t="s">
        <v>197</v>
      </c>
      <c r="D1111" s="1">
        <v>32</v>
      </c>
      <c r="E1111" s="1">
        <v>66.67</v>
      </c>
      <c r="F1111" s="1">
        <v>53.33</v>
      </c>
      <c r="G1111" s="1">
        <v>56.67</v>
      </c>
    </row>
    <row r="1112" spans="1:7" x14ac:dyDescent="0.25">
      <c r="A1112" t="str">
        <f t="shared" si="17"/>
        <v>NY0343 Question 7</v>
      </c>
      <c r="B1112" t="s">
        <v>76</v>
      </c>
      <c r="C1112" t="s">
        <v>198</v>
      </c>
      <c r="D1112" s="1">
        <v>86</v>
      </c>
      <c r="E1112" s="1">
        <v>74.19</v>
      </c>
      <c r="F1112" s="1">
        <v>76.67</v>
      </c>
      <c r="G1112" s="1">
        <v>77.42</v>
      </c>
    </row>
    <row r="1113" spans="1:7" x14ac:dyDescent="0.25">
      <c r="A1113" t="str">
        <f t="shared" si="17"/>
        <v>NY0343 Question 8</v>
      </c>
      <c r="B1113" t="s">
        <v>76</v>
      </c>
      <c r="C1113" t="s">
        <v>199</v>
      </c>
      <c r="D1113" s="1">
        <v>100</v>
      </c>
      <c r="E1113" s="1">
        <v>96.77</v>
      </c>
      <c r="F1113" s="1">
        <v>100</v>
      </c>
      <c r="G1113" s="1">
        <v>96.77</v>
      </c>
    </row>
    <row r="1114" spans="1:7" x14ac:dyDescent="0.25">
      <c r="A1114" t="str">
        <f t="shared" si="17"/>
        <v>NY0343 Question 9AB</v>
      </c>
      <c r="B1114" t="s">
        <v>76</v>
      </c>
      <c r="C1114" t="s">
        <v>205</v>
      </c>
      <c r="D1114" s="1">
        <v>0</v>
      </c>
      <c r="E1114" s="1">
        <v>0</v>
      </c>
      <c r="F1114" s="1">
        <v>0</v>
      </c>
      <c r="G1114" s="1">
        <v>0</v>
      </c>
    </row>
    <row r="1115" spans="1:7" x14ac:dyDescent="0.25">
      <c r="A1115" t="str">
        <f t="shared" si="17"/>
        <v>NY0343 Question 9C</v>
      </c>
      <c r="B1115" t="s">
        <v>76</v>
      </c>
      <c r="C1115" t="s">
        <v>206</v>
      </c>
      <c r="D1115" s="1">
        <v>100</v>
      </c>
      <c r="E1115" s="1">
        <v>100</v>
      </c>
      <c r="F1115" s="1">
        <v>96.88</v>
      </c>
      <c r="G1115" s="1">
        <v>100</v>
      </c>
    </row>
    <row r="1116" spans="1:7" x14ac:dyDescent="0.25">
      <c r="A1116" t="str">
        <f t="shared" si="17"/>
        <v>NY0343 Question 9D</v>
      </c>
      <c r="B1116" t="s">
        <v>76</v>
      </c>
      <c r="C1116" t="s">
        <v>207</v>
      </c>
      <c r="D1116" s="1" t="s">
        <v>7</v>
      </c>
      <c r="E1116" s="1" t="s">
        <v>7</v>
      </c>
      <c r="F1116" s="1" t="s">
        <v>7</v>
      </c>
      <c r="G1116" s="1" t="s">
        <v>7</v>
      </c>
    </row>
    <row r="1117" spans="1:7" x14ac:dyDescent="0.25">
      <c r="A1117" t="str">
        <f t="shared" si="17"/>
        <v>NY0343 Question 10A</v>
      </c>
      <c r="B1117" t="s">
        <v>76</v>
      </c>
      <c r="C1117" t="s">
        <v>201</v>
      </c>
      <c r="D1117" s="1">
        <v>0</v>
      </c>
      <c r="E1117" s="1">
        <v>0</v>
      </c>
      <c r="F1117" s="1">
        <v>0</v>
      </c>
      <c r="G1117" s="1">
        <v>0</v>
      </c>
    </row>
    <row r="1118" spans="1:7" x14ac:dyDescent="0.25">
      <c r="A1118" t="str">
        <f t="shared" si="17"/>
        <v>NY0343 Question 10B</v>
      </c>
      <c r="B1118" t="s">
        <v>76</v>
      </c>
      <c r="C1118" t="s">
        <v>202</v>
      </c>
      <c r="D1118" s="1">
        <v>0</v>
      </c>
      <c r="E1118" s="1">
        <v>0</v>
      </c>
      <c r="F1118" s="1">
        <v>0</v>
      </c>
      <c r="G1118" s="1">
        <v>0</v>
      </c>
    </row>
    <row r="1119" spans="1:7" x14ac:dyDescent="0.25">
      <c r="A1119" t="str">
        <f t="shared" si="17"/>
        <v>NY0343 Question 10C</v>
      </c>
      <c r="B1119" t="s">
        <v>76</v>
      </c>
      <c r="C1119" t="s">
        <v>203</v>
      </c>
      <c r="D1119" s="1">
        <v>0</v>
      </c>
      <c r="E1119" s="1">
        <v>0.89</v>
      </c>
      <c r="F1119" s="1">
        <v>0</v>
      </c>
      <c r="G1119" s="1">
        <v>0.83</v>
      </c>
    </row>
    <row r="1120" spans="1:7" x14ac:dyDescent="0.25">
      <c r="A1120" t="str">
        <f t="shared" si="17"/>
        <v>NY0343 Question 10D</v>
      </c>
      <c r="B1120" t="s">
        <v>76</v>
      </c>
      <c r="C1120" t="s">
        <v>204</v>
      </c>
      <c r="D1120" s="1">
        <v>0</v>
      </c>
      <c r="E1120" s="1">
        <v>0</v>
      </c>
      <c r="F1120" s="1">
        <v>0</v>
      </c>
      <c r="G1120" s="1">
        <v>0</v>
      </c>
    </row>
    <row r="1121" spans="1:7" x14ac:dyDescent="0.25">
      <c r="A1121" t="str">
        <f t="shared" si="17"/>
        <v>NY0343 Question 11</v>
      </c>
      <c r="B1121" t="s">
        <v>76</v>
      </c>
      <c r="C1121" t="s">
        <v>200</v>
      </c>
      <c r="D1121" s="1">
        <v>12</v>
      </c>
      <c r="E1121" s="1">
        <v>12</v>
      </c>
      <c r="F1121" s="1">
        <v>12</v>
      </c>
      <c r="G1121" s="1">
        <v>12</v>
      </c>
    </row>
    <row r="1122" spans="1:7" x14ac:dyDescent="0.25">
      <c r="A1122" t="str">
        <f t="shared" si="17"/>
        <v>NY0347 Question 1</v>
      </c>
      <c r="B1122" t="s">
        <v>77</v>
      </c>
      <c r="C1122" t="s">
        <v>192</v>
      </c>
      <c r="D1122" s="1">
        <v>95</v>
      </c>
      <c r="E1122" s="1" t="s">
        <v>178</v>
      </c>
      <c r="F1122" s="1" t="s">
        <v>178</v>
      </c>
      <c r="G1122" s="1" t="s">
        <v>178</v>
      </c>
    </row>
    <row r="1123" spans="1:7" x14ac:dyDescent="0.25">
      <c r="A1123" t="str">
        <f t="shared" si="17"/>
        <v>NY0347 Question 2</v>
      </c>
      <c r="B1123" t="s">
        <v>77</v>
      </c>
      <c r="C1123" t="s">
        <v>193</v>
      </c>
      <c r="D1123" s="1">
        <v>100</v>
      </c>
      <c r="E1123" s="1" t="s">
        <v>178</v>
      </c>
      <c r="F1123" s="1" t="s">
        <v>178</v>
      </c>
      <c r="G1123" s="1" t="s">
        <v>178</v>
      </c>
    </row>
    <row r="1124" spans="1:7" x14ac:dyDescent="0.25">
      <c r="A1124" t="str">
        <f t="shared" si="17"/>
        <v>NY0347 Question 3</v>
      </c>
      <c r="B1124" t="s">
        <v>77</v>
      </c>
      <c r="C1124" t="s">
        <v>194</v>
      </c>
      <c r="D1124" s="1">
        <v>100</v>
      </c>
      <c r="E1124" s="1" t="s">
        <v>178</v>
      </c>
      <c r="F1124" s="1" t="s">
        <v>178</v>
      </c>
      <c r="G1124" s="1" t="s">
        <v>178</v>
      </c>
    </row>
    <row r="1125" spans="1:7" x14ac:dyDescent="0.25">
      <c r="A1125" t="str">
        <f t="shared" si="17"/>
        <v>NY0347 Question 4</v>
      </c>
      <c r="B1125" t="s">
        <v>77</v>
      </c>
      <c r="C1125" t="s">
        <v>195</v>
      </c>
      <c r="D1125" s="1">
        <v>102</v>
      </c>
      <c r="E1125" s="1" t="s">
        <v>178</v>
      </c>
      <c r="F1125" s="1" t="s">
        <v>178</v>
      </c>
      <c r="G1125" s="1" t="s">
        <v>178</v>
      </c>
    </row>
    <row r="1126" spans="1:7" x14ac:dyDescent="0.25">
      <c r="A1126" t="str">
        <f t="shared" si="17"/>
        <v>NY0347 Question 5</v>
      </c>
      <c r="B1126" t="s">
        <v>77</v>
      </c>
      <c r="C1126" t="s">
        <v>196</v>
      </c>
      <c r="D1126" s="1">
        <v>3</v>
      </c>
      <c r="E1126" s="1" t="s">
        <v>178</v>
      </c>
      <c r="F1126" s="1" t="s">
        <v>178</v>
      </c>
      <c r="G1126" s="1" t="s">
        <v>178</v>
      </c>
    </row>
    <row r="1127" spans="1:7" x14ac:dyDescent="0.25">
      <c r="A1127" t="str">
        <f t="shared" si="17"/>
        <v>NY0347 Question 6</v>
      </c>
      <c r="B1127" t="s">
        <v>77</v>
      </c>
      <c r="C1127" t="s">
        <v>197</v>
      </c>
      <c r="D1127" s="1">
        <v>86</v>
      </c>
      <c r="E1127" s="1" t="s">
        <v>178</v>
      </c>
      <c r="F1127" s="1" t="s">
        <v>178</v>
      </c>
      <c r="G1127" s="1" t="s">
        <v>178</v>
      </c>
    </row>
    <row r="1128" spans="1:7" x14ac:dyDescent="0.25">
      <c r="A1128" t="str">
        <f t="shared" si="17"/>
        <v>NY0347 Question 7</v>
      </c>
      <c r="B1128" t="s">
        <v>77</v>
      </c>
      <c r="C1128" t="s">
        <v>198</v>
      </c>
      <c r="D1128" s="1">
        <v>91</v>
      </c>
      <c r="E1128" s="1" t="s">
        <v>178</v>
      </c>
      <c r="F1128" s="1" t="s">
        <v>178</v>
      </c>
      <c r="G1128" s="1" t="s">
        <v>178</v>
      </c>
    </row>
    <row r="1129" spans="1:7" x14ac:dyDescent="0.25">
      <c r="A1129" t="str">
        <f t="shared" si="17"/>
        <v>NY0347 Question 8</v>
      </c>
      <c r="B1129" t="s">
        <v>77</v>
      </c>
      <c r="C1129" t="s">
        <v>199</v>
      </c>
      <c r="D1129" s="1">
        <v>100</v>
      </c>
      <c r="E1129" s="1" t="s">
        <v>178</v>
      </c>
      <c r="F1129" s="1" t="s">
        <v>178</v>
      </c>
      <c r="G1129" s="1" t="s">
        <v>178</v>
      </c>
    </row>
    <row r="1130" spans="1:7" x14ac:dyDescent="0.25">
      <c r="A1130" t="str">
        <f t="shared" si="17"/>
        <v>NY0347 Question 9AB</v>
      </c>
      <c r="B1130" t="s">
        <v>77</v>
      </c>
      <c r="C1130" t="s">
        <v>205</v>
      </c>
      <c r="D1130" s="1">
        <v>100</v>
      </c>
      <c r="E1130" s="1" t="s">
        <v>178</v>
      </c>
      <c r="F1130" s="1" t="s">
        <v>178</v>
      </c>
      <c r="G1130" s="1" t="s">
        <v>178</v>
      </c>
    </row>
    <row r="1131" spans="1:7" x14ac:dyDescent="0.25">
      <c r="A1131" t="str">
        <f t="shared" si="17"/>
        <v>NY0347 Question 9C</v>
      </c>
      <c r="B1131" t="s">
        <v>77</v>
      </c>
      <c r="C1131" t="s">
        <v>206</v>
      </c>
      <c r="D1131" s="1">
        <v>100</v>
      </c>
      <c r="E1131" s="1" t="s">
        <v>178</v>
      </c>
      <c r="F1131" s="1" t="s">
        <v>178</v>
      </c>
      <c r="G1131" s="1" t="s">
        <v>178</v>
      </c>
    </row>
    <row r="1132" spans="1:7" x14ac:dyDescent="0.25">
      <c r="A1132" t="str">
        <f t="shared" si="17"/>
        <v>NY0347 Question 9D</v>
      </c>
      <c r="B1132" t="s">
        <v>77</v>
      </c>
      <c r="C1132" t="s">
        <v>207</v>
      </c>
      <c r="D1132" s="1" t="s">
        <v>7</v>
      </c>
      <c r="E1132" s="1" t="s">
        <v>178</v>
      </c>
      <c r="F1132" s="1" t="s">
        <v>178</v>
      </c>
      <c r="G1132" s="1" t="s">
        <v>178</v>
      </c>
    </row>
    <row r="1133" spans="1:7" x14ac:dyDescent="0.25">
      <c r="A1133" t="str">
        <f t="shared" si="17"/>
        <v>NY0347 Question 10A</v>
      </c>
      <c r="B1133" t="s">
        <v>77</v>
      </c>
      <c r="C1133" t="s">
        <v>201</v>
      </c>
      <c r="D1133" s="1">
        <v>0</v>
      </c>
      <c r="E1133" s="1" t="s">
        <v>178</v>
      </c>
      <c r="F1133" s="1" t="s">
        <v>178</v>
      </c>
      <c r="G1133" s="1" t="s">
        <v>178</v>
      </c>
    </row>
    <row r="1134" spans="1:7" x14ac:dyDescent="0.25">
      <c r="A1134" t="str">
        <f t="shared" si="17"/>
        <v>NY0347 Question 10B</v>
      </c>
      <c r="B1134" t="s">
        <v>77</v>
      </c>
      <c r="C1134" t="s">
        <v>202</v>
      </c>
      <c r="D1134" s="1">
        <v>0</v>
      </c>
      <c r="E1134" s="1" t="s">
        <v>178</v>
      </c>
      <c r="F1134" s="1" t="s">
        <v>178</v>
      </c>
      <c r="G1134" s="1" t="s">
        <v>178</v>
      </c>
    </row>
    <row r="1135" spans="1:7" x14ac:dyDescent="0.25">
      <c r="A1135" t="str">
        <f t="shared" si="17"/>
        <v>NY0347 Question 10C</v>
      </c>
      <c r="B1135" t="s">
        <v>77</v>
      </c>
      <c r="C1135" t="s">
        <v>203</v>
      </c>
      <c r="D1135" s="1">
        <v>3</v>
      </c>
      <c r="E1135" s="1" t="s">
        <v>178</v>
      </c>
      <c r="F1135" s="1" t="s">
        <v>178</v>
      </c>
      <c r="G1135" s="1" t="s">
        <v>178</v>
      </c>
    </row>
    <row r="1136" spans="1:7" x14ac:dyDescent="0.25">
      <c r="A1136" t="str">
        <f t="shared" si="17"/>
        <v>NY0347 Question 10D</v>
      </c>
      <c r="B1136" t="s">
        <v>77</v>
      </c>
      <c r="C1136" t="s">
        <v>204</v>
      </c>
      <c r="D1136" s="1">
        <v>0</v>
      </c>
      <c r="E1136" s="1" t="s">
        <v>178</v>
      </c>
      <c r="F1136" s="1" t="s">
        <v>178</v>
      </c>
      <c r="G1136" s="1" t="s">
        <v>178</v>
      </c>
    </row>
    <row r="1137" spans="1:7" x14ac:dyDescent="0.25">
      <c r="A1137" t="str">
        <f t="shared" si="17"/>
        <v>NY0347 Question 11</v>
      </c>
      <c r="B1137" t="s">
        <v>77</v>
      </c>
      <c r="C1137" t="s">
        <v>200</v>
      </c>
      <c r="D1137" s="1">
        <v>12</v>
      </c>
      <c r="E1137" s="1" t="s">
        <v>178</v>
      </c>
      <c r="F1137" s="1" t="s">
        <v>178</v>
      </c>
      <c r="G1137" s="1" t="s">
        <v>178</v>
      </c>
    </row>
    <row r="1138" spans="1:7" x14ac:dyDescent="0.25">
      <c r="A1138" t="str">
        <f t="shared" si="17"/>
        <v>NY0350 Question 1</v>
      </c>
      <c r="B1138" t="s">
        <v>78</v>
      </c>
      <c r="C1138" t="s">
        <v>192</v>
      </c>
      <c r="D1138" s="1">
        <v>100</v>
      </c>
      <c r="E1138" s="1">
        <v>101.22</v>
      </c>
      <c r="F1138" s="1">
        <v>97.01</v>
      </c>
      <c r="G1138" s="1">
        <v>96.53</v>
      </c>
    </row>
    <row r="1139" spans="1:7" x14ac:dyDescent="0.25">
      <c r="A1139" t="str">
        <f t="shared" si="17"/>
        <v>NY0350 Question 2</v>
      </c>
      <c r="B1139" t="s">
        <v>78</v>
      </c>
      <c r="C1139" t="s">
        <v>193</v>
      </c>
      <c r="D1139" s="1">
        <v>100</v>
      </c>
      <c r="E1139" s="1">
        <v>100</v>
      </c>
      <c r="F1139" s="1">
        <v>100</v>
      </c>
      <c r="G1139" s="1">
        <v>100</v>
      </c>
    </row>
    <row r="1140" spans="1:7" x14ac:dyDescent="0.25">
      <c r="A1140" t="str">
        <f t="shared" si="17"/>
        <v>NY0350 Question 3</v>
      </c>
      <c r="B1140" t="s">
        <v>78</v>
      </c>
      <c r="C1140" t="s">
        <v>194</v>
      </c>
      <c r="D1140" s="1">
        <v>100</v>
      </c>
      <c r="E1140" s="1">
        <v>100</v>
      </c>
      <c r="F1140" s="1">
        <v>100</v>
      </c>
      <c r="G1140" s="1">
        <v>100</v>
      </c>
    </row>
    <row r="1141" spans="1:7" x14ac:dyDescent="0.25">
      <c r="A1141" t="str">
        <f t="shared" si="17"/>
        <v>NY0350 Question 4</v>
      </c>
      <c r="B1141" t="s">
        <v>78</v>
      </c>
      <c r="C1141" t="s">
        <v>195</v>
      </c>
      <c r="D1141" s="1">
        <v>122</v>
      </c>
      <c r="E1141" s="1">
        <v>129.13</v>
      </c>
      <c r="F1141" s="1">
        <v>126.99</v>
      </c>
      <c r="G1141" s="1">
        <v>125.8</v>
      </c>
    </row>
    <row r="1142" spans="1:7" x14ac:dyDescent="0.25">
      <c r="A1142" t="str">
        <f t="shared" si="17"/>
        <v>NY0350 Question 5</v>
      </c>
      <c r="B1142" t="s">
        <v>78</v>
      </c>
      <c r="C1142" t="s">
        <v>196</v>
      </c>
      <c r="D1142" s="1">
        <v>10</v>
      </c>
      <c r="E1142" s="1">
        <v>83.87</v>
      </c>
      <c r="F1142" s="1">
        <v>7.91</v>
      </c>
      <c r="G1142" s="1">
        <v>10.29</v>
      </c>
    </row>
    <row r="1143" spans="1:7" x14ac:dyDescent="0.25">
      <c r="A1143" t="str">
        <f t="shared" si="17"/>
        <v>NY0350 Question 6</v>
      </c>
      <c r="B1143" t="s">
        <v>78</v>
      </c>
      <c r="C1143" t="s">
        <v>197</v>
      </c>
      <c r="D1143" s="1">
        <v>80</v>
      </c>
      <c r="E1143" s="1">
        <v>83.87</v>
      </c>
      <c r="F1143" s="1">
        <v>83.72</v>
      </c>
      <c r="G1143" s="1">
        <v>84.43</v>
      </c>
    </row>
    <row r="1144" spans="1:7" x14ac:dyDescent="0.25">
      <c r="A1144" t="str">
        <f t="shared" si="17"/>
        <v>NY0350 Question 7</v>
      </c>
      <c r="B1144" t="s">
        <v>78</v>
      </c>
      <c r="C1144" t="s">
        <v>198</v>
      </c>
      <c r="D1144" s="1">
        <v>84</v>
      </c>
      <c r="E1144" s="1">
        <v>87.56</v>
      </c>
      <c r="F1144" s="1">
        <v>89.77</v>
      </c>
      <c r="G1144" s="1">
        <v>90.57</v>
      </c>
    </row>
    <row r="1145" spans="1:7" x14ac:dyDescent="0.25">
      <c r="A1145" t="str">
        <f t="shared" si="17"/>
        <v>NY0350 Question 8</v>
      </c>
      <c r="B1145" t="s">
        <v>78</v>
      </c>
      <c r="C1145" t="s">
        <v>199</v>
      </c>
      <c r="D1145" s="1">
        <v>100</v>
      </c>
      <c r="E1145" s="1">
        <v>100</v>
      </c>
      <c r="F1145" s="1">
        <v>99.53</v>
      </c>
      <c r="G1145" s="1">
        <v>100</v>
      </c>
    </row>
    <row r="1146" spans="1:7" x14ac:dyDescent="0.25">
      <c r="A1146" t="str">
        <f t="shared" si="17"/>
        <v>NY0350 Question 9AB</v>
      </c>
      <c r="B1146" t="s">
        <v>78</v>
      </c>
      <c r="C1146" t="s">
        <v>205</v>
      </c>
      <c r="D1146" s="1">
        <v>80</v>
      </c>
      <c r="E1146" s="1">
        <v>90</v>
      </c>
      <c r="F1146" s="1">
        <v>63.64</v>
      </c>
      <c r="G1146" s="1">
        <v>50</v>
      </c>
    </row>
    <row r="1147" spans="1:7" x14ac:dyDescent="0.25">
      <c r="A1147" t="str">
        <f t="shared" si="17"/>
        <v>NY0350 Question 9C</v>
      </c>
      <c r="B1147" t="s">
        <v>78</v>
      </c>
      <c r="C1147" t="s">
        <v>206</v>
      </c>
      <c r="D1147" s="1">
        <v>100</v>
      </c>
      <c r="E1147" s="1">
        <v>99.55</v>
      </c>
      <c r="F1147" s="1">
        <v>98.18</v>
      </c>
      <c r="G1147" s="1">
        <v>98.62</v>
      </c>
    </row>
    <row r="1148" spans="1:7" x14ac:dyDescent="0.25">
      <c r="A1148" t="str">
        <f t="shared" si="17"/>
        <v>NY0350 Question 9D</v>
      </c>
      <c r="B1148" t="s">
        <v>78</v>
      </c>
      <c r="C1148" t="s">
        <v>207</v>
      </c>
      <c r="D1148" s="1" t="s">
        <v>7</v>
      </c>
      <c r="E1148" s="1" t="s">
        <v>7</v>
      </c>
      <c r="F1148" s="1" t="s">
        <v>7</v>
      </c>
      <c r="G1148" s="1" t="s">
        <v>7</v>
      </c>
    </row>
    <row r="1149" spans="1:7" x14ac:dyDescent="0.25">
      <c r="A1149" t="str">
        <f t="shared" si="17"/>
        <v>NY0350 Question 10A</v>
      </c>
      <c r="B1149" t="s">
        <v>78</v>
      </c>
      <c r="C1149" t="s">
        <v>201</v>
      </c>
      <c r="D1149" s="1">
        <v>0</v>
      </c>
      <c r="E1149" s="1">
        <v>0</v>
      </c>
      <c r="F1149" s="1">
        <v>0</v>
      </c>
      <c r="G1149" s="1">
        <v>0</v>
      </c>
    </row>
    <row r="1150" spans="1:7" x14ac:dyDescent="0.25">
      <c r="A1150" t="str">
        <f t="shared" si="17"/>
        <v>NY0350 Question 10B</v>
      </c>
      <c r="B1150" t="s">
        <v>78</v>
      </c>
      <c r="C1150" t="s">
        <v>202</v>
      </c>
      <c r="D1150" s="1">
        <v>0</v>
      </c>
      <c r="E1150" s="1">
        <v>0</v>
      </c>
      <c r="F1150" s="1">
        <v>0</v>
      </c>
      <c r="G1150" s="1">
        <v>0</v>
      </c>
    </row>
    <row r="1151" spans="1:7" x14ac:dyDescent="0.25">
      <c r="A1151" t="str">
        <f t="shared" si="17"/>
        <v>NY0350 Question 10C</v>
      </c>
      <c r="B1151" t="s">
        <v>78</v>
      </c>
      <c r="C1151" t="s">
        <v>203</v>
      </c>
      <c r="D1151" s="1">
        <v>0</v>
      </c>
      <c r="E1151" s="1">
        <v>0</v>
      </c>
      <c r="F1151" s="1">
        <v>0</v>
      </c>
      <c r="G1151" s="1">
        <v>0</v>
      </c>
    </row>
    <row r="1152" spans="1:7" x14ac:dyDescent="0.25">
      <c r="A1152" t="str">
        <f t="shared" si="17"/>
        <v>NY0350 Question 10D</v>
      </c>
      <c r="B1152" t="s">
        <v>78</v>
      </c>
      <c r="C1152" t="s">
        <v>204</v>
      </c>
      <c r="D1152" s="1">
        <v>0</v>
      </c>
      <c r="E1152" s="1">
        <v>0</v>
      </c>
      <c r="F1152" s="1">
        <v>0</v>
      </c>
      <c r="G1152" s="1">
        <v>0</v>
      </c>
    </row>
    <row r="1153" spans="1:7" x14ac:dyDescent="0.25">
      <c r="A1153" t="str">
        <f t="shared" si="17"/>
        <v>NY0350 Question 11</v>
      </c>
      <c r="B1153" t="s">
        <v>78</v>
      </c>
      <c r="C1153" t="s">
        <v>200</v>
      </c>
      <c r="D1153" s="1">
        <v>12</v>
      </c>
      <c r="E1153" s="1">
        <v>12</v>
      </c>
      <c r="F1153" s="1">
        <v>12</v>
      </c>
      <c r="G1153" s="1">
        <v>12</v>
      </c>
    </row>
    <row r="1154" spans="1:7" x14ac:dyDescent="0.25">
      <c r="A1154" t="str">
        <f t="shared" si="17"/>
        <v>NY0352 Question 1</v>
      </c>
      <c r="B1154" t="s">
        <v>79</v>
      </c>
      <c r="C1154" t="s">
        <v>192</v>
      </c>
      <c r="D1154" s="1">
        <v>100</v>
      </c>
      <c r="E1154" s="1">
        <v>100</v>
      </c>
      <c r="F1154" s="1">
        <v>99.71</v>
      </c>
      <c r="G1154" s="1">
        <v>99.78</v>
      </c>
    </row>
    <row r="1155" spans="1:7" x14ac:dyDescent="0.25">
      <c r="A1155" t="str">
        <f t="shared" ref="A1155:A1218" si="18">B1155&amp;" "&amp;C1155</f>
        <v>NY0352 Question 2</v>
      </c>
      <c r="B1155" t="s">
        <v>79</v>
      </c>
      <c r="C1155" t="s">
        <v>193</v>
      </c>
      <c r="D1155" s="1">
        <v>100</v>
      </c>
      <c r="E1155" s="1">
        <v>100</v>
      </c>
      <c r="F1155" s="1">
        <v>100</v>
      </c>
      <c r="G1155" s="1">
        <v>100</v>
      </c>
    </row>
    <row r="1156" spans="1:7" x14ac:dyDescent="0.25">
      <c r="A1156" t="str">
        <f t="shared" si="18"/>
        <v>NY0352 Question 3</v>
      </c>
      <c r="B1156" t="s">
        <v>79</v>
      </c>
      <c r="C1156" t="s">
        <v>194</v>
      </c>
      <c r="D1156" s="1">
        <v>100</v>
      </c>
      <c r="E1156" s="1">
        <v>100</v>
      </c>
      <c r="F1156" s="1">
        <v>100</v>
      </c>
      <c r="G1156" s="1">
        <v>100</v>
      </c>
    </row>
    <row r="1157" spans="1:7" x14ac:dyDescent="0.25">
      <c r="A1157" t="str">
        <f t="shared" si="18"/>
        <v>NY0352 Question 4</v>
      </c>
      <c r="B1157" t="s">
        <v>79</v>
      </c>
      <c r="C1157" t="s">
        <v>195</v>
      </c>
      <c r="D1157" s="1">
        <v>79</v>
      </c>
      <c r="E1157" s="1">
        <v>91.66</v>
      </c>
      <c r="F1157" s="1">
        <v>98.43</v>
      </c>
      <c r="G1157" s="1">
        <v>92.3</v>
      </c>
    </row>
    <row r="1158" spans="1:7" x14ac:dyDescent="0.25">
      <c r="A1158" t="str">
        <f t="shared" si="18"/>
        <v>NY0352 Question 5</v>
      </c>
      <c r="B1158" t="s">
        <v>79</v>
      </c>
      <c r="C1158" t="s">
        <v>196</v>
      </c>
      <c r="D1158" s="1">
        <v>13</v>
      </c>
      <c r="E1158" s="1">
        <v>66.67</v>
      </c>
      <c r="F1158" s="1">
        <v>13.33</v>
      </c>
      <c r="G1158" s="1">
        <v>13.33</v>
      </c>
    </row>
    <row r="1159" spans="1:7" x14ac:dyDescent="0.25">
      <c r="A1159" t="str">
        <f t="shared" si="18"/>
        <v>NY0352 Question 6</v>
      </c>
      <c r="B1159" t="s">
        <v>79</v>
      </c>
      <c r="C1159" t="s">
        <v>197</v>
      </c>
      <c r="D1159" s="1">
        <v>67</v>
      </c>
      <c r="E1159" s="1">
        <v>66.67</v>
      </c>
      <c r="F1159" s="1">
        <v>80</v>
      </c>
      <c r="G1159" s="1">
        <v>86.67</v>
      </c>
    </row>
    <row r="1160" spans="1:7" x14ac:dyDescent="0.25">
      <c r="A1160" t="str">
        <f t="shared" si="18"/>
        <v>NY0352 Question 7</v>
      </c>
      <c r="B1160" t="s">
        <v>79</v>
      </c>
      <c r="C1160" t="s">
        <v>198</v>
      </c>
      <c r="D1160" s="1">
        <v>100</v>
      </c>
      <c r="E1160" s="1">
        <v>100</v>
      </c>
      <c r="F1160" s="1">
        <v>100</v>
      </c>
      <c r="G1160" s="1">
        <v>100</v>
      </c>
    </row>
    <row r="1161" spans="1:7" x14ac:dyDescent="0.25">
      <c r="A1161" t="str">
        <f t="shared" si="18"/>
        <v>NY0352 Question 8</v>
      </c>
      <c r="B1161" t="s">
        <v>79</v>
      </c>
      <c r="C1161" t="s">
        <v>199</v>
      </c>
      <c r="D1161" s="1">
        <v>95</v>
      </c>
      <c r="E1161" s="1">
        <v>100</v>
      </c>
      <c r="F1161" s="1">
        <v>100</v>
      </c>
      <c r="G1161" s="1">
        <v>100</v>
      </c>
    </row>
    <row r="1162" spans="1:7" x14ac:dyDescent="0.25">
      <c r="A1162" t="str">
        <f t="shared" si="18"/>
        <v>NY0352 Question 9AB</v>
      </c>
      <c r="B1162" t="s">
        <v>79</v>
      </c>
      <c r="C1162" t="s">
        <v>205</v>
      </c>
      <c r="D1162" s="1">
        <v>0</v>
      </c>
      <c r="E1162" s="1">
        <v>0</v>
      </c>
      <c r="F1162" s="1">
        <v>0</v>
      </c>
      <c r="G1162" s="1">
        <v>0</v>
      </c>
    </row>
    <row r="1163" spans="1:7" x14ac:dyDescent="0.25">
      <c r="A1163" t="str">
        <f t="shared" si="18"/>
        <v>NY0352 Question 9C</v>
      </c>
      <c r="B1163" t="s">
        <v>79</v>
      </c>
      <c r="C1163" t="s">
        <v>206</v>
      </c>
      <c r="D1163" s="1">
        <v>100</v>
      </c>
      <c r="E1163" s="1">
        <v>100</v>
      </c>
      <c r="F1163" s="1">
        <v>100</v>
      </c>
      <c r="G1163" s="1">
        <v>100</v>
      </c>
    </row>
    <row r="1164" spans="1:7" x14ac:dyDescent="0.25">
      <c r="A1164" t="str">
        <f t="shared" si="18"/>
        <v>NY0352 Question 9D</v>
      </c>
      <c r="B1164" t="s">
        <v>79</v>
      </c>
      <c r="C1164" t="s">
        <v>207</v>
      </c>
      <c r="D1164" s="1" t="s">
        <v>7</v>
      </c>
      <c r="E1164" s="1" t="s">
        <v>7</v>
      </c>
      <c r="F1164" s="1" t="s">
        <v>7</v>
      </c>
      <c r="G1164" s="1" t="s">
        <v>7</v>
      </c>
    </row>
    <row r="1165" spans="1:7" x14ac:dyDescent="0.25">
      <c r="A1165" t="str">
        <f t="shared" si="18"/>
        <v>NY0352 Question 10A</v>
      </c>
      <c r="B1165" t="s">
        <v>79</v>
      </c>
      <c r="C1165" t="s">
        <v>201</v>
      </c>
      <c r="D1165" s="1">
        <v>0</v>
      </c>
      <c r="E1165" s="1">
        <v>0</v>
      </c>
      <c r="F1165" s="1">
        <v>0</v>
      </c>
      <c r="G1165" s="1">
        <v>0</v>
      </c>
    </row>
    <row r="1166" spans="1:7" x14ac:dyDescent="0.25">
      <c r="A1166" t="str">
        <f t="shared" si="18"/>
        <v>NY0352 Question 10B</v>
      </c>
      <c r="B1166" t="s">
        <v>79</v>
      </c>
      <c r="C1166" t="s">
        <v>202</v>
      </c>
      <c r="D1166" s="1">
        <v>0</v>
      </c>
      <c r="E1166" s="1">
        <v>0</v>
      </c>
      <c r="F1166" s="1">
        <v>0</v>
      </c>
      <c r="G1166" s="1">
        <v>0</v>
      </c>
    </row>
    <row r="1167" spans="1:7" x14ac:dyDescent="0.25">
      <c r="A1167" t="str">
        <f t="shared" si="18"/>
        <v>NY0352 Question 10C</v>
      </c>
      <c r="B1167" t="s">
        <v>79</v>
      </c>
      <c r="C1167" t="s">
        <v>203</v>
      </c>
      <c r="D1167" s="1">
        <v>0</v>
      </c>
      <c r="E1167" s="1">
        <v>0</v>
      </c>
      <c r="F1167" s="1">
        <v>0</v>
      </c>
      <c r="G1167" s="1">
        <v>0</v>
      </c>
    </row>
    <row r="1168" spans="1:7" x14ac:dyDescent="0.25">
      <c r="A1168" t="str">
        <f t="shared" si="18"/>
        <v>NY0352 Question 10D</v>
      </c>
      <c r="B1168" t="s">
        <v>79</v>
      </c>
      <c r="C1168" t="s">
        <v>204</v>
      </c>
      <c r="D1168" s="1">
        <v>0</v>
      </c>
      <c r="E1168" s="1">
        <v>0</v>
      </c>
      <c r="F1168" s="1">
        <v>0</v>
      </c>
      <c r="G1168" s="1">
        <v>0</v>
      </c>
    </row>
    <row r="1169" spans="1:7" x14ac:dyDescent="0.25">
      <c r="A1169" t="str">
        <f t="shared" si="18"/>
        <v>NY0352 Question 11</v>
      </c>
      <c r="B1169" t="s">
        <v>79</v>
      </c>
      <c r="C1169" t="s">
        <v>200</v>
      </c>
      <c r="D1169" s="1">
        <v>12</v>
      </c>
      <c r="E1169" s="1">
        <v>12</v>
      </c>
      <c r="F1169" s="1">
        <v>12</v>
      </c>
      <c r="G1169" s="1">
        <v>12</v>
      </c>
    </row>
    <row r="1170" spans="1:7" x14ac:dyDescent="0.25">
      <c r="A1170" t="str">
        <f t="shared" si="18"/>
        <v>NY0357 Question 1</v>
      </c>
      <c r="B1170" t="s">
        <v>80</v>
      </c>
      <c r="C1170" t="s">
        <v>192</v>
      </c>
      <c r="D1170" s="1">
        <v>94</v>
      </c>
      <c r="E1170" s="1">
        <v>93.55</v>
      </c>
      <c r="F1170" s="1">
        <v>89.63</v>
      </c>
      <c r="G1170" s="1">
        <v>87.62</v>
      </c>
    </row>
    <row r="1171" spans="1:7" x14ac:dyDescent="0.25">
      <c r="A1171" t="str">
        <f t="shared" si="18"/>
        <v>NY0357 Question 2</v>
      </c>
      <c r="B1171" t="s">
        <v>80</v>
      </c>
      <c r="C1171" t="s">
        <v>193</v>
      </c>
      <c r="D1171" s="1">
        <v>100</v>
      </c>
      <c r="E1171" s="1">
        <v>100</v>
      </c>
      <c r="F1171" s="1">
        <v>100</v>
      </c>
      <c r="G1171" s="1">
        <v>100</v>
      </c>
    </row>
    <row r="1172" spans="1:7" x14ac:dyDescent="0.25">
      <c r="A1172" t="str">
        <f t="shared" si="18"/>
        <v>NY0357 Question 3</v>
      </c>
      <c r="B1172" t="s">
        <v>80</v>
      </c>
      <c r="C1172" t="s">
        <v>194</v>
      </c>
      <c r="D1172" s="1">
        <v>100</v>
      </c>
      <c r="E1172" s="1">
        <v>100</v>
      </c>
      <c r="F1172" s="1">
        <v>100</v>
      </c>
      <c r="G1172" s="1">
        <v>100</v>
      </c>
    </row>
    <row r="1173" spans="1:7" x14ac:dyDescent="0.25">
      <c r="A1173" t="str">
        <f t="shared" si="18"/>
        <v>NY0357 Question 4</v>
      </c>
      <c r="B1173" t="s">
        <v>80</v>
      </c>
      <c r="C1173" t="s">
        <v>195</v>
      </c>
      <c r="D1173" s="1">
        <v>118</v>
      </c>
      <c r="E1173" s="1">
        <v>122.27</v>
      </c>
      <c r="F1173" s="1">
        <v>119.96</v>
      </c>
      <c r="G1173" s="1">
        <v>134.81</v>
      </c>
    </row>
    <row r="1174" spans="1:7" x14ac:dyDescent="0.25">
      <c r="A1174" t="str">
        <f t="shared" si="18"/>
        <v>NY0357 Question 5</v>
      </c>
      <c r="B1174" t="s">
        <v>80</v>
      </c>
      <c r="C1174" t="s">
        <v>196</v>
      </c>
      <c r="D1174" s="1">
        <v>30</v>
      </c>
      <c r="E1174" s="1">
        <v>87.5</v>
      </c>
      <c r="F1174" s="1">
        <v>25.81</v>
      </c>
      <c r="G1174" s="1">
        <v>26.09</v>
      </c>
    </row>
    <row r="1175" spans="1:7" x14ac:dyDescent="0.25">
      <c r="A1175" t="str">
        <f t="shared" si="18"/>
        <v>NY0357 Question 6</v>
      </c>
      <c r="B1175" t="s">
        <v>80</v>
      </c>
      <c r="C1175" t="s">
        <v>197</v>
      </c>
      <c r="D1175" s="1">
        <v>73</v>
      </c>
      <c r="E1175" s="1">
        <v>87.5</v>
      </c>
      <c r="F1175" s="1">
        <v>77.42</v>
      </c>
      <c r="G1175" s="1">
        <v>80.650000000000006</v>
      </c>
    </row>
    <row r="1176" spans="1:7" x14ac:dyDescent="0.25">
      <c r="A1176" t="str">
        <f t="shared" si="18"/>
        <v>NY0357 Question 7</v>
      </c>
      <c r="B1176" t="s">
        <v>80</v>
      </c>
      <c r="C1176" t="s">
        <v>198</v>
      </c>
      <c r="D1176" s="1">
        <v>100</v>
      </c>
      <c r="E1176" s="1">
        <v>90.63</v>
      </c>
      <c r="F1176" s="1">
        <v>93.55</v>
      </c>
      <c r="G1176" s="1">
        <v>93.55</v>
      </c>
    </row>
    <row r="1177" spans="1:7" x14ac:dyDescent="0.25">
      <c r="A1177" t="str">
        <f t="shared" si="18"/>
        <v>NY0357 Question 8</v>
      </c>
      <c r="B1177" t="s">
        <v>80</v>
      </c>
      <c r="C1177" t="s">
        <v>199</v>
      </c>
      <c r="D1177" s="1">
        <v>100</v>
      </c>
      <c r="E1177" s="1">
        <v>100</v>
      </c>
      <c r="F1177" s="1">
        <v>100</v>
      </c>
      <c r="G1177" s="1">
        <v>100</v>
      </c>
    </row>
    <row r="1178" spans="1:7" x14ac:dyDescent="0.25">
      <c r="A1178" t="str">
        <f t="shared" si="18"/>
        <v>NY0357 Question 9AB</v>
      </c>
      <c r="B1178" t="s">
        <v>80</v>
      </c>
      <c r="C1178" t="s">
        <v>205</v>
      </c>
      <c r="D1178" s="1">
        <v>100</v>
      </c>
      <c r="E1178" s="1">
        <v>0</v>
      </c>
      <c r="F1178" s="1">
        <v>0</v>
      </c>
      <c r="G1178" s="1">
        <v>0</v>
      </c>
    </row>
    <row r="1179" spans="1:7" x14ac:dyDescent="0.25">
      <c r="A1179" t="str">
        <f t="shared" si="18"/>
        <v>NY0357 Question 9C</v>
      </c>
      <c r="B1179" t="s">
        <v>80</v>
      </c>
      <c r="C1179" t="s">
        <v>206</v>
      </c>
      <c r="D1179" s="1">
        <v>100</v>
      </c>
      <c r="E1179" s="1">
        <v>100</v>
      </c>
      <c r="F1179" s="1">
        <v>100</v>
      </c>
      <c r="G1179" s="1">
        <v>96.77</v>
      </c>
    </row>
    <row r="1180" spans="1:7" x14ac:dyDescent="0.25">
      <c r="A1180" t="str">
        <f t="shared" si="18"/>
        <v>NY0357 Question 9D</v>
      </c>
      <c r="B1180" t="s">
        <v>80</v>
      </c>
      <c r="C1180" t="s">
        <v>207</v>
      </c>
      <c r="D1180" s="1" t="s">
        <v>7</v>
      </c>
      <c r="E1180" s="1" t="s">
        <v>7</v>
      </c>
      <c r="F1180" s="1" t="s">
        <v>7</v>
      </c>
      <c r="G1180" s="1" t="s">
        <v>7</v>
      </c>
    </row>
    <row r="1181" spans="1:7" x14ac:dyDescent="0.25">
      <c r="A1181" t="str">
        <f t="shared" si="18"/>
        <v>NY0357 Question 10A</v>
      </c>
      <c r="B1181" t="s">
        <v>80</v>
      </c>
      <c r="C1181" t="s">
        <v>201</v>
      </c>
      <c r="D1181" s="1">
        <v>0</v>
      </c>
      <c r="E1181" s="1">
        <v>2.94</v>
      </c>
      <c r="F1181" s="1">
        <v>0</v>
      </c>
      <c r="G1181" s="1">
        <v>0</v>
      </c>
    </row>
    <row r="1182" spans="1:7" x14ac:dyDescent="0.25">
      <c r="A1182" t="str">
        <f t="shared" si="18"/>
        <v>NY0357 Question 10B</v>
      </c>
      <c r="B1182" t="s">
        <v>80</v>
      </c>
      <c r="C1182" t="s">
        <v>202</v>
      </c>
      <c r="D1182" s="1">
        <v>0</v>
      </c>
      <c r="E1182" s="1">
        <v>0</v>
      </c>
      <c r="F1182" s="1">
        <v>0</v>
      </c>
      <c r="G1182" s="1">
        <v>0</v>
      </c>
    </row>
    <row r="1183" spans="1:7" x14ac:dyDescent="0.25">
      <c r="A1183" t="str">
        <f t="shared" si="18"/>
        <v>NY0357 Question 10C</v>
      </c>
      <c r="B1183" t="s">
        <v>80</v>
      </c>
      <c r="C1183" t="s">
        <v>203</v>
      </c>
      <c r="D1183" s="1">
        <v>0</v>
      </c>
      <c r="E1183" s="1">
        <v>0</v>
      </c>
      <c r="F1183" s="1">
        <v>0</v>
      </c>
      <c r="G1183" s="1">
        <v>25</v>
      </c>
    </row>
    <row r="1184" spans="1:7" x14ac:dyDescent="0.25">
      <c r="A1184" t="str">
        <f t="shared" si="18"/>
        <v>NY0357 Question 10D</v>
      </c>
      <c r="B1184" t="s">
        <v>80</v>
      </c>
      <c r="C1184" t="s">
        <v>204</v>
      </c>
      <c r="D1184" s="1">
        <v>0</v>
      </c>
      <c r="E1184" s="1">
        <v>0</v>
      </c>
      <c r="F1184" s="1">
        <v>0</v>
      </c>
      <c r="G1184" s="1">
        <v>0</v>
      </c>
    </row>
    <row r="1185" spans="1:7" x14ac:dyDescent="0.25">
      <c r="A1185" t="str">
        <f t="shared" si="18"/>
        <v>NY0357 Question 11</v>
      </c>
      <c r="B1185" t="s">
        <v>80</v>
      </c>
      <c r="C1185" t="s">
        <v>200</v>
      </c>
      <c r="D1185" s="1">
        <v>12</v>
      </c>
      <c r="E1185" s="1">
        <v>12</v>
      </c>
      <c r="F1185" s="1">
        <v>11</v>
      </c>
      <c r="G1185" s="1">
        <v>12</v>
      </c>
    </row>
    <row r="1186" spans="1:7" x14ac:dyDescent="0.25">
      <c r="A1186" t="str">
        <f t="shared" si="18"/>
        <v>NY0361 Question 1</v>
      </c>
      <c r="B1186" t="s">
        <v>81</v>
      </c>
      <c r="C1186" t="s">
        <v>192</v>
      </c>
      <c r="D1186" s="1">
        <v>98</v>
      </c>
      <c r="E1186" s="1">
        <v>100.55</v>
      </c>
      <c r="F1186" s="1">
        <v>90.5</v>
      </c>
      <c r="G1186" s="1">
        <v>75.36</v>
      </c>
    </row>
    <row r="1187" spans="1:7" x14ac:dyDescent="0.25">
      <c r="A1187" t="str">
        <f t="shared" si="18"/>
        <v>NY0361 Question 2</v>
      </c>
      <c r="B1187" t="s">
        <v>81</v>
      </c>
      <c r="C1187" t="s">
        <v>193</v>
      </c>
      <c r="D1187" s="1">
        <v>100</v>
      </c>
      <c r="E1187" s="1">
        <v>100</v>
      </c>
      <c r="F1187" s="1">
        <v>100</v>
      </c>
      <c r="G1187" s="1">
        <v>100</v>
      </c>
    </row>
    <row r="1188" spans="1:7" x14ac:dyDescent="0.25">
      <c r="A1188" t="str">
        <f t="shared" si="18"/>
        <v>NY0361 Question 3</v>
      </c>
      <c r="B1188" t="s">
        <v>81</v>
      </c>
      <c r="C1188" t="s">
        <v>194</v>
      </c>
      <c r="D1188" s="1">
        <v>100</v>
      </c>
      <c r="E1188" s="1">
        <v>100</v>
      </c>
      <c r="F1188" s="1">
        <v>100</v>
      </c>
      <c r="G1188" s="1">
        <v>100</v>
      </c>
    </row>
    <row r="1189" spans="1:7" x14ac:dyDescent="0.25">
      <c r="A1189" t="str">
        <f t="shared" si="18"/>
        <v>NY0361 Question 4</v>
      </c>
      <c r="B1189" t="s">
        <v>81</v>
      </c>
      <c r="C1189" t="s">
        <v>195</v>
      </c>
      <c r="D1189" s="1">
        <v>70</v>
      </c>
      <c r="E1189" s="1">
        <v>70.39</v>
      </c>
      <c r="F1189" s="1">
        <v>68.040000000000006</v>
      </c>
      <c r="G1189" s="1">
        <v>75.38</v>
      </c>
    </row>
    <row r="1190" spans="1:7" x14ac:dyDescent="0.25">
      <c r="A1190" t="str">
        <f t="shared" si="18"/>
        <v>NY0361 Question 5</v>
      </c>
      <c r="B1190" t="s">
        <v>81</v>
      </c>
      <c r="C1190" t="s">
        <v>196</v>
      </c>
      <c r="D1190" s="1">
        <v>11</v>
      </c>
      <c r="E1190" s="1">
        <v>77.14</v>
      </c>
      <c r="F1190" s="1">
        <v>10.87</v>
      </c>
      <c r="G1190" s="1">
        <v>20</v>
      </c>
    </row>
    <row r="1191" spans="1:7" x14ac:dyDescent="0.25">
      <c r="A1191" t="str">
        <f t="shared" si="18"/>
        <v>NY0361 Question 6</v>
      </c>
      <c r="B1191" t="s">
        <v>81</v>
      </c>
      <c r="C1191" t="s">
        <v>197</v>
      </c>
      <c r="D1191" s="1">
        <v>59</v>
      </c>
      <c r="E1191" s="1">
        <v>77.14</v>
      </c>
      <c r="F1191" s="1">
        <v>82.61</v>
      </c>
      <c r="G1191" s="1">
        <v>70</v>
      </c>
    </row>
    <row r="1192" spans="1:7" x14ac:dyDescent="0.25">
      <c r="A1192" t="str">
        <f t="shared" si="18"/>
        <v>NY0361 Question 7</v>
      </c>
      <c r="B1192" t="s">
        <v>81</v>
      </c>
      <c r="C1192" t="s">
        <v>198</v>
      </c>
      <c r="D1192" s="1">
        <v>95</v>
      </c>
      <c r="E1192" s="1">
        <v>94.59</v>
      </c>
      <c r="F1192" s="1">
        <v>100</v>
      </c>
      <c r="G1192" s="1">
        <v>100</v>
      </c>
    </row>
    <row r="1193" spans="1:7" x14ac:dyDescent="0.25">
      <c r="A1193" t="str">
        <f t="shared" si="18"/>
        <v>NY0361 Question 8</v>
      </c>
      <c r="B1193" t="s">
        <v>81</v>
      </c>
      <c r="C1193" t="s">
        <v>199</v>
      </c>
      <c r="D1193" s="1">
        <v>100</v>
      </c>
      <c r="E1193" s="1">
        <v>97.73</v>
      </c>
      <c r="F1193" s="1">
        <v>100</v>
      </c>
      <c r="G1193" s="1">
        <v>88</v>
      </c>
    </row>
    <row r="1194" spans="1:7" x14ac:dyDescent="0.25">
      <c r="A1194" t="str">
        <f t="shared" si="18"/>
        <v>NY0361 Question 9AB</v>
      </c>
      <c r="B1194" t="s">
        <v>81</v>
      </c>
      <c r="C1194" t="s">
        <v>205</v>
      </c>
      <c r="D1194" s="1">
        <v>0</v>
      </c>
      <c r="E1194" s="1">
        <v>100</v>
      </c>
      <c r="F1194" s="1">
        <v>100</v>
      </c>
      <c r="G1194" s="1">
        <v>100</v>
      </c>
    </row>
    <row r="1195" spans="1:7" x14ac:dyDescent="0.25">
      <c r="A1195" t="str">
        <f t="shared" si="18"/>
        <v>NY0361 Question 9C</v>
      </c>
      <c r="B1195" t="s">
        <v>81</v>
      </c>
      <c r="C1195" t="s">
        <v>206</v>
      </c>
      <c r="D1195" s="1">
        <v>100</v>
      </c>
      <c r="E1195" s="1">
        <v>100</v>
      </c>
      <c r="F1195" s="1">
        <v>100</v>
      </c>
      <c r="G1195" s="1">
        <v>100</v>
      </c>
    </row>
    <row r="1196" spans="1:7" x14ac:dyDescent="0.25">
      <c r="A1196" t="str">
        <f t="shared" si="18"/>
        <v>NY0361 Question 9D</v>
      </c>
      <c r="B1196" t="s">
        <v>81</v>
      </c>
      <c r="C1196" t="s">
        <v>207</v>
      </c>
      <c r="D1196" s="1" t="s">
        <v>7</v>
      </c>
      <c r="E1196" s="1" t="s">
        <v>7</v>
      </c>
      <c r="F1196" s="1" t="s">
        <v>7</v>
      </c>
      <c r="G1196" s="1" t="s">
        <v>7</v>
      </c>
    </row>
    <row r="1197" spans="1:7" x14ac:dyDescent="0.25">
      <c r="A1197" t="str">
        <f t="shared" si="18"/>
        <v>NY0361 Question 10A</v>
      </c>
      <c r="B1197" t="s">
        <v>81</v>
      </c>
      <c r="C1197" t="s">
        <v>201</v>
      </c>
      <c r="D1197" s="1">
        <v>0</v>
      </c>
      <c r="E1197" s="1">
        <v>4</v>
      </c>
      <c r="F1197" s="1">
        <v>0</v>
      </c>
      <c r="G1197" s="1">
        <v>0</v>
      </c>
    </row>
    <row r="1198" spans="1:7" x14ac:dyDescent="0.25">
      <c r="A1198" t="str">
        <f t="shared" si="18"/>
        <v>NY0361 Question 10B</v>
      </c>
      <c r="B1198" t="s">
        <v>81</v>
      </c>
      <c r="C1198" t="s">
        <v>202</v>
      </c>
      <c r="D1198" s="1">
        <v>0</v>
      </c>
      <c r="E1198" s="1">
        <v>0</v>
      </c>
      <c r="F1198" s="1">
        <v>0</v>
      </c>
      <c r="G1198" s="1">
        <v>0</v>
      </c>
    </row>
    <row r="1199" spans="1:7" x14ac:dyDescent="0.25">
      <c r="A1199" t="str">
        <f t="shared" si="18"/>
        <v>NY0361 Question 10C</v>
      </c>
      <c r="B1199" t="s">
        <v>81</v>
      </c>
      <c r="C1199" t="s">
        <v>203</v>
      </c>
      <c r="D1199" s="1">
        <v>8</v>
      </c>
      <c r="E1199" s="1">
        <v>0</v>
      </c>
      <c r="F1199" s="1">
        <v>0</v>
      </c>
      <c r="G1199" s="1">
        <v>0</v>
      </c>
    </row>
    <row r="1200" spans="1:7" x14ac:dyDescent="0.25">
      <c r="A1200" t="str">
        <f t="shared" si="18"/>
        <v>NY0361 Question 10D</v>
      </c>
      <c r="B1200" t="s">
        <v>81</v>
      </c>
      <c r="C1200" t="s">
        <v>204</v>
      </c>
      <c r="D1200" s="1">
        <v>0</v>
      </c>
      <c r="E1200" s="1">
        <v>0</v>
      </c>
      <c r="F1200" s="1">
        <v>0</v>
      </c>
      <c r="G1200" s="1">
        <v>0</v>
      </c>
    </row>
    <row r="1201" spans="1:7" x14ac:dyDescent="0.25">
      <c r="A1201" t="str">
        <f t="shared" si="18"/>
        <v>NY0361 Question 11</v>
      </c>
      <c r="B1201" t="s">
        <v>81</v>
      </c>
      <c r="C1201" t="s">
        <v>200</v>
      </c>
      <c r="D1201" s="1">
        <v>6</v>
      </c>
      <c r="E1201" s="1">
        <v>10</v>
      </c>
      <c r="F1201" s="1">
        <v>12</v>
      </c>
      <c r="G1201" s="1">
        <v>12</v>
      </c>
    </row>
    <row r="1202" spans="1:7" x14ac:dyDescent="0.25">
      <c r="A1202" t="str">
        <f t="shared" si="18"/>
        <v>NY0363 Question 1</v>
      </c>
      <c r="B1202" t="s">
        <v>82</v>
      </c>
      <c r="C1202" t="s">
        <v>192</v>
      </c>
      <c r="D1202" s="1">
        <v>93</v>
      </c>
      <c r="E1202" s="1">
        <v>98.81</v>
      </c>
      <c r="F1202" s="1">
        <v>81.25</v>
      </c>
      <c r="G1202" s="1">
        <v>92.86</v>
      </c>
    </row>
    <row r="1203" spans="1:7" x14ac:dyDescent="0.25">
      <c r="A1203" t="str">
        <f t="shared" si="18"/>
        <v>NY0363 Question 2</v>
      </c>
      <c r="B1203" t="s">
        <v>82</v>
      </c>
      <c r="C1203" t="s">
        <v>193</v>
      </c>
      <c r="D1203" s="1">
        <v>100</v>
      </c>
      <c r="E1203" s="1">
        <v>100</v>
      </c>
      <c r="F1203" s="1">
        <v>100</v>
      </c>
      <c r="G1203" s="1">
        <v>100</v>
      </c>
    </row>
    <row r="1204" spans="1:7" x14ac:dyDescent="0.25">
      <c r="A1204" t="str">
        <f t="shared" si="18"/>
        <v>NY0363 Question 3</v>
      </c>
      <c r="B1204" t="s">
        <v>82</v>
      </c>
      <c r="C1204" t="s">
        <v>194</v>
      </c>
      <c r="D1204" s="1">
        <v>100</v>
      </c>
      <c r="E1204" s="1">
        <v>100</v>
      </c>
      <c r="F1204" s="1">
        <v>100</v>
      </c>
      <c r="G1204" s="1">
        <v>100</v>
      </c>
    </row>
    <row r="1205" spans="1:7" x14ac:dyDescent="0.25">
      <c r="A1205" t="str">
        <f t="shared" si="18"/>
        <v>NY0363 Question 4</v>
      </c>
      <c r="B1205" t="s">
        <v>82</v>
      </c>
      <c r="C1205" t="s">
        <v>195</v>
      </c>
      <c r="D1205" s="1">
        <v>125</v>
      </c>
      <c r="E1205" s="1">
        <v>134.33000000000001</v>
      </c>
      <c r="F1205" s="1">
        <v>146.43</v>
      </c>
      <c r="G1205" s="1">
        <v>158.43</v>
      </c>
    </row>
    <row r="1206" spans="1:7" x14ac:dyDescent="0.25">
      <c r="A1206" t="str">
        <f t="shared" si="18"/>
        <v>NY0363 Question 5</v>
      </c>
      <c r="B1206" t="s">
        <v>82</v>
      </c>
      <c r="C1206" t="s">
        <v>196</v>
      </c>
      <c r="D1206" s="1">
        <v>23</v>
      </c>
      <c r="E1206" s="1">
        <v>88.46</v>
      </c>
      <c r="F1206" s="1">
        <v>25</v>
      </c>
      <c r="G1206" s="1">
        <v>20</v>
      </c>
    </row>
    <row r="1207" spans="1:7" x14ac:dyDescent="0.25">
      <c r="A1207" t="str">
        <f t="shared" si="18"/>
        <v>NY0363 Question 6</v>
      </c>
      <c r="B1207" t="s">
        <v>82</v>
      </c>
      <c r="C1207" t="s">
        <v>197</v>
      </c>
      <c r="D1207" s="1">
        <v>58</v>
      </c>
      <c r="E1207" s="1">
        <v>88.46</v>
      </c>
      <c r="F1207" s="1">
        <v>75</v>
      </c>
      <c r="G1207" s="1">
        <v>72</v>
      </c>
    </row>
    <row r="1208" spans="1:7" x14ac:dyDescent="0.25">
      <c r="A1208" t="str">
        <f t="shared" si="18"/>
        <v>NY0363 Question 7</v>
      </c>
      <c r="B1208" t="s">
        <v>82</v>
      </c>
      <c r="C1208" t="s">
        <v>198</v>
      </c>
      <c r="D1208" s="1">
        <v>65</v>
      </c>
      <c r="E1208" s="1">
        <v>62.96</v>
      </c>
      <c r="F1208" s="1">
        <v>84</v>
      </c>
      <c r="G1208" s="1">
        <v>100</v>
      </c>
    </row>
    <row r="1209" spans="1:7" x14ac:dyDescent="0.25">
      <c r="A1209" t="str">
        <f t="shared" si="18"/>
        <v>NY0363 Question 8</v>
      </c>
      <c r="B1209" t="s">
        <v>82</v>
      </c>
      <c r="C1209" t="s">
        <v>199</v>
      </c>
      <c r="D1209" s="1">
        <v>94</v>
      </c>
      <c r="E1209" s="1">
        <v>96.88</v>
      </c>
      <c r="F1209" s="1">
        <v>96.67</v>
      </c>
      <c r="G1209" s="1">
        <v>100</v>
      </c>
    </row>
    <row r="1210" spans="1:7" x14ac:dyDescent="0.25">
      <c r="A1210" t="str">
        <f t="shared" si="18"/>
        <v>NY0363 Question 9AB</v>
      </c>
      <c r="B1210" t="s">
        <v>82</v>
      </c>
      <c r="C1210" t="s">
        <v>205</v>
      </c>
      <c r="D1210" s="1">
        <v>0</v>
      </c>
      <c r="E1210" s="1">
        <v>50</v>
      </c>
      <c r="F1210" s="1">
        <v>0</v>
      </c>
      <c r="G1210" s="1">
        <v>0</v>
      </c>
    </row>
    <row r="1211" spans="1:7" x14ac:dyDescent="0.25">
      <c r="A1211" t="str">
        <f t="shared" si="18"/>
        <v>NY0363 Question 9C</v>
      </c>
      <c r="B1211" t="s">
        <v>82</v>
      </c>
      <c r="C1211" t="s">
        <v>206</v>
      </c>
      <c r="D1211" s="1">
        <v>100</v>
      </c>
      <c r="E1211" s="1">
        <v>96.88</v>
      </c>
      <c r="F1211" s="1">
        <v>100</v>
      </c>
      <c r="G1211" s="1">
        <v>100</v>
      </c>
    </row>
    <row r="1212" spans="1:7" x14ac:dyDescent="0.25">
      <c r="A1212" t="str">
        <f t="shared" si="18"/>
        <v>NY0363 Question 9D</v>
      </c>
      <c r="B1212" t="s">
        <v>82</v>
      </c>
      <c r="C1212" t="s">
        <v>207</v>
      </c>
      <c r="D1212" s="1" t="s">
        <v>7</v>
      </c>
      <c r="E1212" s="1" t="s">
        <v>7</v>
      </c>
      <c r="F1212" s="1" t="s">
        <v>7</v>
      </c>
      <c r="G1212" s="1" t="s">
        <v>7</v>
      </c>
    </row>
    <row r="1213" spans="1:7" x14ac:dyDescent="0.25">
      <c r="A1213" t="str">
        <f t="shared" si="18"/>
        <v>NY0363 Question 10A</v>
      </c>
      <c r="B1213" t="s">
        <v>82</v>
      </c>
      <c r="C1213" t="s">
        <v>201</v>
      </c>
      <c r="D1213" s="1">
        <v>0</v>
      </c>
      <c r="E1213" s="1">
        <v>0</v>
      </c>
      <c r="F1213" s="1">
        <v>0</v>
      </c>
      <c r="G1213" s="1">
        <v>0</v>
      </c>
    </row>
    <row r="1214" spans="1:7" x14ac:dyDescent="0.25">
      <c r="A1214" t="str">
        <f t="shared" si="18"/>
        <v>NY0363 Question 10B</v>
      </c>
      <c r="B1214" t="s">
        <v>82</v>
      </c>
      <c r="C1214" t="s">
        <v>202</v>
      </c>
      <c r="D1214" s="1">
        <v>0</v>
      </c>
      <c r="E1214" s="1">
        <v>0</v>
      </c>
      <c r="F1214" s="1">
        <v>0</v>
      </c>
      <c r="G1214" s="1">
        <v>0</v>
      </c>
    </row>
    <row r="1215" spans="1:7" x14ac:dyDescent="0.25">
      <c r="A1215" t="str">
        <f t="shared" si="18"/>
        <v>NY0363 Question 10C</v>
      </c>
      <c r="B1215" t="s">
        <v>82</v>
      </c>
      <c r="C1215" t="s">
        <v>203</v>
      </c>
      <c r="D1215" s="1">
        <v>0</v>
      </c>
      <c r="E1215" s="1">
        <v>24.04</v>
      </c>
      <c r="F1215" s="1">
        <v>1</v>
      </c>
      <c r="G1215" s="1">
        <v>0</v>
      </c>
    </row>
    <row r="1216" spans="1:7" x14ac:dyDescent="0.25">
      <c r="A1216" t="str">
        <f t="shared" si="18"/>
        <v>NY0363 Question 10D</v>
      </c>
      <c r="B1216" t="s">
        <v>82</v>
      </c>
      <c r="C1216" t="s">
        <v>204</v>
      </c>
      <c r="D1216" s="1">
        <v>0</v>
      </c>
      <c r="E1216" s="1">
        <v>0</v>
      </c>
      <c r="F1216" s="1">
        <v>0</v>
      </c>
      <c r="G1216" s="1">
        <v>0</v>
      </c>
    </row>
    <row r="1217" spans="1:7" x14ac:dyDescent="0.25">
      <c r="A1217" t="str">
        <f t="shared" si="18"/>
        <v>NY0363 Question 11</v>
      </c>
      <c r="B1217" t="s">
        <v>82</v>
      </c>
      <c r="C1217" t="s">
        <v>200</v>
      </c>
      <c r="D1217" s="1">
        <v>12</v>
      </c>
      <c r="E1217" s="1">
        <v>12</v>
      </c>
      <c r="F1217" s="1">
        <v>12</v>
      </c>
      <c r="G1217" s="1">
        <v>12</v>
      </c>
    </row>
    <row r="1218" spans="1:7" x14ac:dyDescent="0.25">
      <c r="A1218" t="str">
        <f t="shared" si="18"/>
        <v>NY0364 Question 1</v>
      </c>
      <c r="B1218" t="s">
        <v>83</v>
      </c>
      <c r="C1218" t="s">
        <v>192</v>
      </c>
      <c r="D1218" s="1">
        <v>94</v>
      </c>
      <c r="E1218" s="1">
        <v>90.49</v>
      </c>
      <c r="F1218" s="1">
        <v>85.45</v>
      </c>
      <c r="G1218" s="1">
        <v>86.24</v>
      </c>
    </row>
    <row r="1219" spans="1:7" x14ac:dyDescent="0.25">
      <c r="A1219" t="str">
        <f t="shared" ref="A1219:A1282" si="19">B1219&amp;" "&amp;C1219</f>
        <v>NY0364 Question 2</v>
      </c>
      <c r="B1219" t="s">
        <v>83</v>
      </c>
      <c r="C1219" t="s">
        <v>193</v>
      </c>
      <c r="D1219" s="1">
        <v>100</v>
      </c>
      <c r="E1219" s="1">
        <v>100</v>
      </c>
      <c r="F1219" s="1">
        <v>100</v>
      </c>
      <c r="G1219" s="1">
        <v>100</v>
      </c>
    </row>
    <row r="1220" spans="1:7" x14ac:dyDescent="0.25">
      <c r="A1220" t="str">
        <f t="shared" si="19"/>
        <v>NY0364 Question 3</v>
      </c>
      <c r="B1220" t="s">
        <v>83</v>
      </c>
      <c r="C1220" t="s">
        <v>194</v>
      </c>
      <c r="D1220" s="1">
        <v>100</v>
      </c>
      <c r="E1220" s="1">
        <v>100</v>
      </c>
      <c r="F1220" s="1">
        <v>100</v>
      </c>
      <c r="G1220" s="1">
        <v>100</v>
      </c>
    </row>
    <row r="1221" spans="1:7" x14ac:dyDescent="0.25">
      <c r="A1221" t="str">
        <f t="shared" si="19"/>
        <v>NY0364 Question 4</v>
      </c>
      <c r="B1221" t="s">
        <v>83</v>
      </c>
      <c r="C1221" t="s">
        <v>195</v>
      </c>
      <c r="D1221" s="1">
        <v>30</v>
      </c>
      <c r="E1221" s="1">
        <v>38.11</v>
      </c>
      <c r="F1221" s="1">
        <v>46.97</v>
      </c>
      <c r="G1221" s="1">
        <v>54.04</v>
      </c>
    </row>
    <row r="1222" spans="1:7" x14ac:dyDescent="0.25">
      <c r="A1222" t="str">
        <f t="shared" si="19"/>
        <v>NY0364 Question 5</v>
      </c>
      <c r="B1222" t="s">
        <v>83</v>
      </c>
      <c r="C1222" t="s">
        <v>196</v>
      </c>
      <c r="D1222" s="1">
        <v>18</v>
      </c>
      <c r="E1222" s="1">
        <v>54.69</v>
      </c>
      <c r="F1222" s="1">
        <v>10.53</v>
      </c>
      <c r="G1222" s="1">
        <v>9.84</v>
      </c>
    </row>
    <row r="1223" spans="1:7" x14ac:dyDescent="0.25">
      <c r="A1223" t="str">
        <f t="shared" si="19"/>
        <v>NY0364 Question 6</v>
      </c>
      <c r="B1223" t="s">
        <v>83</v>
      </c>
      <c r="C1223" t="s">
        <v>197</v>
      </c>
      <c r="D1223" s="1">
        <v>43</v>
      </c>
      <c r="E1223" s="1">
        <v>54.69</v>
      </c>
      <c r="F1223" s="1">
        <v>75.44</v>
      </c>
      <c r="G1223" s="1">
        <v>77.05</v>
      </c>
    </row>
    <row r="1224" spans="1:7" x14ac:dyDescent="0.25">
      <c r="A1224" t="str">
        <f t="shared" si="19"/>
        <v>NY0364 Question 7</v>
      </c>
      <c r="B1224" t="s">
        <v>83</v>
      </c>
      <c r="C1224" t="s">
        <v>198</v>
      </c>
      <c r="D1224" s="1">
        <v>100</v>
      </c>
      <c r="E1224" s="1">
        <v>98.44</v>
      </c>
      <c r="F1224" s="1">
        <v>98.28</v>
      </c>
      <c r="G1224" s="1">
        <v>100</v>
      </c>
    </row>
    <row r="1225" spans="1:7" x14ac:dyDescent="0.25">
      <c r="A1225" t="str">
        <f t="shared" si="19"/>
        <v>NY0364 Question 8</v>
      </c>
      <c r="B1225" t="s">
        <v>83</v>
      </c>
      <c r="C1225" t="s">
        <v>199</v>
      </c>
      <c r="D1225" s="1">
        <v>100</v>
      </c>
      <c r="E1225" s="1">
        <v>100</v>
      </c>
      <c r="F1225" s="1">
        <v>98.41</v>
      </c>
      <c r="G1225" s="1">
        <v>100</v>
      </c>
    </row>
    <row r="1226" spans="1:7" x14ac:dyDescent="0.25">
      <c r="A1226" t="str">
        <f t="shared" si="19"/>
        <v>NY0364 Question 9AB</v>
      </c>
      <c r="B1226" t="s">
        <v>83</v>
      </c>
      <c r="C1226" t="s">
        <v>205</v>
      </c>
      <c r="D1226" s="1">
        <v>100</v>
      </c>
      <c r="E1226" s="1">
        <v>88.24</v>
      </c>
      <c r="F1226" s="1">
        <v>100</v>
      </c>
      <c r="G1226" s="1">
        <v>100</v>
      </c>
    </row>
    <row r="1227" spans="1:7" x14ac:dyDescent="0.25">
      <c r="A1227" t="str">
        <f t="shared" si="19"/>
        <v>NY0364 Question 9C</v>
      </c>
      <c r="B1227" t="s">
        <v>83</v>
      </c>
      <c r="C1227" t="s">
        <v>206</v>
      </c>
      <c r="D1227" s="1">
        <v>100</v>
      </c>
      <c r="E1227" s="1">
        <v>97.47</v>
      </c>
      <c r="F1227" s="1">
        <v>100</v>
      </c>
      <c r="G1227" s="1">
        <v>100</v>
      </c>
    </row>
    <row r="1228" spans="1:7" x14ac:dyDescent="0.25">
      <c r="A1228" t="str">
        <f t="shared" si="19"/>
        <v>NY0364 Question 9D</v>
      </c>
      <c r="B1228" t="s">
        <v>83</v>
      </c>
      <c r="C1228" t="s">
        <v>207</v>
      </c>
      <c r="D1228" s="1" t="s">
        <v>7</v>
      </c>
      <c r="E1228" s="1" t="s">
        <v>7</v>
      </c>
      <c r="F1228" s="1" t="s">
        <v>7</v>
      </c>
      <c r="G1228" s="1" t="s">
        <v>7</v>
      </c>
    </row>
    <row r="1229" spans="1:7" x14ac:dyDescent="0.25">
      <c r="A1229" t="str">
        <f t="shared" si="19"/>
        <v>NY0364 Question 10A</v>
      </c>
      <c r="B1229" t="s">
        <v>83</v>
      </c>
      <c r="C1229" t="s">
        <v>201</v>
      </c>
      <c r="D1229" s="1">
        <v>0</v>
      </c>
      <c r="E1229" s="1">
        <v>0</v>
      </c>
      <c r="F1229" s="1">
        <v>0</v>
      </c>
      <c r="G1229" s="1">
        <v>0</v>
      </c>
    </row>
    <row r="1230" spans="1:7" x14ac:dyDescent="0.25">
      <c r="A1230" t="str">
        <f t="shared" si="19"/>
        <v>NY0364 Question 10B</v>
      </c>
      <c r="B1230" t="s">
        <v>83</v>
      </c>
      <c r="C1230" t="s">
        <v>202</v>
      </c>
      <c r="D1230" s="1">
        <v>0</v>
      </c>
      <c r="E1230" s="1">
        <v>0.28000000000000003</v>
      </c>
      <c r="F1230" s="1">
        <v>0</v>
      </c>
      <c r="G1230" s="1">
        <v>0</v>
      </c>
    </row>
    <row r="1231" spans="1:7" x14ac:dyDescent="0.25">
      <c r="A1231" t="str">
        <f t="shared" si="19"/>
        <v>NY0364 Question 10C</v>
      </c>
      <c r="B1231" t="s">
        <v>83</v>
      </c>
      <c r="C1231" t="s">
        <v>203</v>
      </c>
      <c r="D1231" s="1">
        <v>0</v>
      </c>
      <c r="E1231" s="1">
        <v>0</v>
      </c>
      <c r="F1231" s="1">
        <v>0.47</v>
      </c>
      <c r="G1231" s="1">
        <v>0.82</v>
      </c>
    </row>
    <row r="1232" spans="1:7" x14ac:dyDescent="0.25">
      <c r="A1232" t="str">
        <f t="shared" si="19"/>
        <v>NY0364 Question 10D</v>
      </c>
      <c r="B1232" t="s">
        <v>83</v>
      </c>
      <c r="C1232" t="s">
        <v>204</v>
      </c>
      <c r="D1232" s="1">
        <v>0</v>
      </c>
      <c r="E1232" s="1">
        <v>1.41</v>
      </c>
      <c r="F1232" s="1">
        <v>1.54</v>
      </c>
      <c r="G1232" s="1">
        <v>3.03</v>
      </c>
    </row>
    <row r="1233" spans="1:7" x14ac:dyDescent="0.25">
      <c r="A1233" t="str">
        <f t="shared" si="19"/>
        <v>NY0364 Question 11</v>
      </c>
      <c r="B1233" t="s">
        <v>83</v>
      </c>
      <c r="C1233" t="s">
        <v>200</v>
      </c>
      <c r="D1233" s="1">
        <v>12</v>
      </c>
      <c r="E1233" s="1">
        <v>11</v>
      </c>
      <c r="F1233" s="1">
        <v>12</v>
      </c>
      <c r="G1233" s="1">
        <v>12</v>
      </c>
    </row>
    <row r="1234" spans="1:7" x14ac:dyDescent="0.25">
      <c r="A1234" t="str">
        <f t="shared" si="19"/>
        <v>NY0372 Question 1</v>
      </c>
      <c r="B1234" t="s">
        <v>84</v>
      </c>
      <c r="C1234" t="s">
        <v>192</v>
      </c>
      <c r="D1234" s="1">
        <v>82</v>
      </c>
      <c r="E1234" s="1">
        <v>91.68</v>
      </c>
      <c r="F1234" s="1">
        <v>78.37</v>
      </c>
      <c r="G1234" s="1" t="s">
        <v>7</v>
      </c>
    </row>
    <row r="1235" spans="1:7" x14ac:dyDescent="0.25">
      <c r="A1235" t="str">
        <f t="shared" si="19"/>
        <v>NY0372 Question 2</v>
      </c>
      <c r="B1235" t="s">
        <v>84</v>
      </c>
      <c r="C1235" t="s">
        <v>193</v>
      </c>
      <c r="D1235" s="1">
        <v>100</v>
      </c>
      <c r="E1235" s="1">
        <v>100</v>
      </c>
      <c r="F1235" s="1">
        <v>100</v>
      </c>
      <c r="G1235" s="1" t="s">
        <v>7</v>
      </c>
    </row>
    <row r="1236" spans="1:7" x14ac:dyDescent="0.25">
      <c r="A1236" t="str">
        <f t="shared" si="19"/>
        <v>NY0372 Question 3</v>
      </c>
      <c r="B1236" t="s">
        <v>84</v>
      </c>
      <c r="C1236" t="s">
        <v>194</v>
      </c>
      <c r="D1236" s="1">
        <v>100</v>
      </c>
      <c r="E1236" s="1">
        <v>100</v>
      </c>
      <c r="F1236" s="1">
        <v>100</v>
      </c>
      <c r="G1236" s="1" t="s">
        <v>7</v>
      </c>
    </row>
    <row r="1237" spans="1:7" x14ac:dyDescent="0.25">
      <c r="A1237" t="str">
        <f t="shared" si="19"/>
        <v>NY0372 Question 4</v>
      </c>
      <c r="B1237" t="s">
        <v>84</v>
      </c>
      <c r="C1237" t="s">
        <v>195</v>
      </c>
      <c r="D1237" s="1">
        <v>48</v>
      </c>
      <c r="E1237" s="1">
        <v>58.04</v>
      </c>
      <c r="F1237" s="1">
        <v>47.38</v>
      </c>
      <c r="G1237" s="1" t="s">
        <v>7</v>
      </c>
    </row>
    <row r="1238" spans="1:7" x14ac:dyDescent="0.25">
      <c r="A1238" t="str">
        <f t="shared" si="19"/>
        <v>NY0372 Question 5</v>
      </c>
      <c r="B1238" t="s">
        <v>84</v>
      </c>
      <c r="C1238" t="s">
        <v>196</v>
      </c>
      <c r="D1238" s="1">
        <v>7</v>
      </c>
      <c r="E1238" s="1">
        <v>100</v>
      </c>
      <c r="F1238" s="1">
        <v>9.09</v>
      </c>
      <c r="G1238" s="1" t="s">
        <v>7</v>
      </c>
    </row>
    <row r="1239" spans="1:7" x14ac:dyDescent="0.25">
      <c r="A1239" t="str">
        <f t="shared" si="19"/>
        <v>NY0372 Question 6</v>
      </c>
      <c r="B1239" t="s">
        <v>84</v>
      </c>
      <c r="C1239" t="s">
        <v>197</v>
      </c>
      <c r="D1239" s="1">
        <v>93</v>
      </c>
      <c r="E1239" s="1">
        <v>100</v>
      </c>
      <c r="F1239" s="1">
        <v>100</v>
      </c>
      <c r="G1239" s="1" t="s">
        <v>7</v>
      </c>
    </row>
    <row r="1240" spans="1:7" x14ac:dyDescent="0.25">
      <c r="A1240" t="str">
        <f t="shared" si="19"/>
        <v>NY0372 Question 7</v>
      </c>
      <c r="B1240" t="s">
        <v>84</v>
      </c>
      <c r="C1240" t="s">
        <v>198</v>
      </c>
      <c r="D1240" s="1">
        <v>100</v>
      </c>
      <c r="E1240" s="1">
        <v>100</v>
      </c>
      <c r="F1240" s="1">
        <v>91.67</v>
      </c>
      <c r="G1240" s="1" t="s">
        <v>7</v>
      </c>
    </row>
    <row r="1241" spans="1:7" x14ac:dyDescent="0.25">
      <c r="A1241" t="str">
        <f t="shared" si="19"/>
        <v>NY0372 Question 8</v>
      </c>
      <c r="B1241" t="s">
        <v>84</v>
      </c>
      <c r="C1241" t="s">
        <v>199</v>
      </c>
      <c r="D1241" s="1">
        <v>100</v>
      </c>
      <c r="E1241" s="1">
        <v>100</v>
      </c>
      <c r="F1241" s="1">
        <v>100</v>
      </c>
      <c r="G1241" s="1" t="s">
        <v>7</v>
      </c>
    </row>
    <row r="1242" spans="1:7" x14ac:dyDescent="0.25">
      <c r="A1242" t="str">
        <f t="shared" si="19"/>
        <v>NY0372 Question 9AB</v>
      </c>
      <c r="B1242" t="s">
        <v>84</v>
      </c>
      <c r="C1242" t="s">
        <v>205</v>
      </c>
      <c r="D1242" s="1">
        <v>67</v>
      </c>
      <c r="E1242" s="1">
        <v>66.67</v>
      </c>
      <c r="F1242" s="1">
        <v>100</v>
      </c>
      <c r="G1242" s="1" t="s">
        <v>7</v>
      </c>
    </row>
    <row r="1243" spans="1:7" x14ac:dyDescent="0.25">
      <c r="A1243" t="str">
        <f t="shared" si="19"/>
        <v>NY0372 Question 9C</v>
      </c>
      <c r="B1243" t="s">
        <v>84</v>
      </c>
      <c r="C1243" t="s">
        <v>206</v>
      </c>
      <c r="D1243" s="1">
        <v>94</v>
      </c>
      <c r="E1243" s="1">
        <v>92.86</v>
      </c>
      <c r="F1243" s="1">
        <v>100</v>
      </c>
      <c r="G1243" s="1" t="s">
        <v>7</v>
      </c>
    </row>
    <row r="1244" spans="1:7" x14ac:dyDescent="0.25">
      <c r="A1244" t="str">
        <f t="shared" si="19"/>
        <v>NY0372 Question 9D</v>
      </c>
      <c r="B1244" t="s">
        <v>84</v>
      </c>
      <c r="C1244" t="s">
        <v>207</v>
      </c>
      <c r="D1244" s="1" t="s">
        <v>7</v>
      </c>
      <c r="E1244" s="1" t="s">
        <v>7</v>
      </c>
      <c r="F1244" s="1" t="s">
        <v>7</v>
      </c>
      <c r="G1244" s="1" t="s">
        <v>7</v>
      </c>
    </row>
    <row r="1245" spans="1:7" x14ac:dyDescent="0.25">
      <c r="A1245" t="str">
        <f t="shared" si="19"/>
        <v>NY0372 Question 10A</v>
      </c>
      <c r="B1245" t="s">
        <v>84</v>
      </c>
      <c r="C1245" t="s">
        <v>201</v>
      </c>
      <c r="D1245" s="1">
        <v>0</v>
      </c>
      <c r="E1245" s="1">
        <v>6.67</v>
      </c>
      <c r="F1245" s="1">
        <v>0</v>
      </c>
      <c r="G1245" s="1" t="s">
        <v>7</v>
      </c>
    </row>
    <row r="1246" spans="1:7" x14ac:dyDescent="0.25">
      <c r="A1246" t="str">
        <f t="shared" si="19"/>
        <v>NY0372 Question 10B</v>
      </c>
      <c r="B1246" t="s">
        <v>84</v>
      </c>
      <c r="C1246" t="s">
        <v>202</v>
      </c>
      <c r="D1246" s="1">
        <v>0</v>
      </c>
      <c r="E1246" s="1">
        <v>0</v>
      </c>
      <c r="F1246" s="1">
        <v>0</v>
      </c>
      <c r="G1246" s="1" t="s">
        <v>7</v>
      </c>
    </row>
    <row r="1247" spans="1:7" x14ac:dyDescent="0.25">
      <c r="A1247" t="str">
        <f t="shared" si="19"/>
        <v>NY0372 Question 10C</v>
      </c>
      <c r="B1247" t="s">
        <v>84</v>
      </c>
      <c r="C1247" t="s">
        <v>203</v>
      </c>
      <c r="D1247" s="1">
        <v>0</v>
      </c>
      <c r="E1247" s="1">
        <v>0</v>
      </c>
      <c r="F1247" s="1">
        <v>0</v>
      </c>
      <c r="G1247" s="1" t="s">
        <v>7</v>
      </c>
    </row>
    <row r="1248" spans="1:7" x14ac:dyDescent="0.25">
      <c r="A1248" t="str">
        <f t="shared" si="19"/>
        <v>NY0372 Question 10D</v>
      </c>
      <c r="B1248" t="s">
        <v>84</v>
      </c>
      <c r="C1248" t="s">
        <v>204</v>
      </c>
      <c r="D1248" s="1">
        <v>0</v>
      </c>
      <c r="E1248" s="1">
        <v>0</v>
      </c>
      <c r="F1248" s="1">
        <v>0</v>
      </c>
      <c r="G1248" s="1" t="s">
        <v>7</v>
      </c>
    </row>
    <row r="1249" spans="1:7" x14ac:dyDescent="0.25">
      <c r="A1249" t="str">
        <f t="shared" si="19"/>
        <v>NY0372 Question 11</v>
      </c>
      <c r="B1249" t="s">
        <v>84</v>
      </c>
      <c r="C1249" t="s">
        <v>200</v>
      </c>
      <c r="D1249" s="1">
        <v>12</v>
      </c>
      <c r="E1249" s="1">
        <v>12</v>
      </c>
      <c r="F1249" s="1">
        <v>12</v>
      </c>
      <c r="G1249" s="1" t="s">
        <v>7</v>
      </c>
    </row>
    <row r="1250" spans="1:7" x14ac:dyDescent="0.25">
      <c r="A1250" t="str">
        <f t="shared" si="19"/>
        <v>NY0373 Question 1</v>
      </c>
      <c r="B1250" t="s">
        <v>85</v>
      </c>
      <c r="C1250" t="s">
        <v>192</v>
      </c>
      <c r="D1250" s="1">
        <v>99</v>
      </c>
      <c r="E1250" s="1">
        <v>99.43</v>
      </c>
      <c r="F1250" s="1">
        <v>97.19</v>
      </c>
      <c r="G1250" s="1">
        <v>74.709999999999994</v>
      </c>
    </row>
    <row r="1251" spans="1:7" x14ac:dyDescent="0.25">
      <c r="A1251" t="str">
        <f t="shared" si="19"/>
        <v>NY0373 Question 2</v>
      </c>
      <c r="B1251" t="s">
        <v>85</v>
      </c>
      <c r="C1251" t="s">
        <v>193</v>
      </c>
      <c r="D1251" s="1">
        <v>100</v>
      </c>
      <c r="E1251" s="1">
        <v>100</v>
      </c>
      <c r="F1251" s="1">
        <v>100</v>
      </c>
      <c r="G1251" s="1">
        <v>100</v>
      </c>
    </row>
    <row r="1252" spans="1:7" x14ac:dyDescent="0.25">
      <c r="A1252" t="str">
        <f t="shared" si="19"/>
        <v>NY0373 Question 3</v>
      </c>
      <c r="B1252" t="s">
        <v>85</v>
      </c>
      <c r="C1252" t="s">
        <v>194</v>
      </c>
      <c r="D1252" s="1">
        <v>93</v>
      </c>
      <c r="E1252" s="1">
        <v>100</v>
      </c>
      <c r="F1252" s="1">
        <v>100</v>
      </c>
      <c r="G1252" s="1">
        <v>100</v>
      </c>
    </row>
    <row r="1253" spans="1:7" x14ac:dyDescent="0.25">
      <c r="A1253" t="str">
        <f t="shared" si="19"/>
        <v>NY0373 Question 4</v>
      </c>
      <c r="B1253" t="s">
        <v>85</v>
      </c>
      <c r="C1253" t="s">
        <v>195</v>
      </c>
      <c r="D1253" s="1">
        <v>111</v>
      </c>
      <c r="E1253" s="1">
        <v>122.06</v>
      </c>
      <c r="F1253" s="1">
        <v>130.87</v>
      </c>
      <c r="G1253" s="1">
        <v>142.49</v>
      </c>
    </row>
    <row r="1254" spans="1:7" x14ac:dyDescent="0.25">
      <c r="A1254" t="str">
        <f t="shared" si="19"/>
        <v>NY0373 Question 5</v>
      </c>
      <c r="B1254" t="s">
        <v>85</v>
      </c>
      <c r="C1254" t="s">
        <v>196</v>
      </c>
      <c r="D1254" s="1">
        <v>39</v>
      </c>
      <c r="E1254" s="1">
        <v>70</v>
      </c>
      <c r="F1254" s="1">
        <v>30.7</v>
      </c>
      <c r="G1254" s="1">
        <v>31.36</v>
      </c>
    </row>
    <row r="1255" spans="1:7" x14ac:dyDescent="0.25">
      <c r="A1255" t="str">
        <f t="shared" si="19"/>
        <v>NY0373 Question 6</v>
      </c>
      <c r="B1255" t="s">
        <v>85</v>
      </c>
      <c r="C1255" t="s">
        <v>197</v>
      </c>
      <c r="D1255" s="1">
        <v>50</v>
      </c>
      <c r="E1255" s="1">
        <v>70</v>
      </c>
      <c r="F1255" s="1">
        <v>54.39</v>
      </c>
      <c r="G1255" s="1">
        <v>55.93</v>
      </c>
    </row>
    <row r="1256" spans="1:7" x14ac:dyDescent="0.25">
      <c r="A1256" t="str">
        <f t="shared" si="19"/>
        <v>NY0373 Question 7</v>
      </c>
      <c r="B1256" t="s">
        <v>85</v>
      </c>
      <c r="C1256" t="s">
        <v>198</v>
      </c>
      <c r="D1256" s="1">
        <v>82</v>
      </c>
      <c r="E1256" s="1">
        <v>84.55</v>
      </c>
      <c r="F1256" s="1">
        <v>78.260000000000005</v>
      </c>
      <c r="G1256" s="1">
        <v>86.44</v>
      </c>
    </row>
    <row r="1257" spans="1:7" x14ac:dyDescent="0.25">
      <c r="A1257" t="str">
        <f t="shared" si="19"/>
        <v>NY0373 Question 8</v>
      </c>
      <c r="B1257" t="s">
        <v>85</v>
      </c>
      <c r="C1257" t="s">
        <v>199</v>
      </c>
      <c r="D1257" s="1">
        <v>94</v>
      </c>
      <c r="E1257" s="1">
        <v>99.39</v>
      </c>
      <c r="F1257" s="1">
        <v>99.39</v>
      </c>
      <c r="G1257" s="1">
        <v>100</v>
      </c>
    </row>
    <row r="1258" spans="1:7" x14ac:dyDescent="0.25">
      <c r="A1258" t="str">
        <f t="shared" si="19"/>
        <v>NY0373 Question 9AB</v>
      </c>
      <c r="B1258" t="s">
        <v>85</v>
      </c>
      <c r="C1258" t="s">
        <v>205</v>
      </c>
      <c r="D1258" s="1">
        <v>71</v>
      </c>
      <c r="E1258" s="1">
        <v>0</v>
      </c>
      <c r="F1258" s="1">
        <v>0</v>
      </c>
      <c r="G1258" s="1">
        <v>100</v>
      </c>
    </row>
    <row r="1259" spans="1:7" x14ac:dyDescent="0.25">
      <c r="A1259" t="str">
        <f t="shared" si="19"/>
        <v>NY0373 Question 9C</v>
      </c>
      <c r="B1259" t="s">
        <v>85</v>
      </c>
      <c r="C1259" t="s">
        <v>206</v>
      </c>
      <c r="D1259" s="1">
        <v>99</v>
      </c>
      <c r="E1259" s="1">
        <v>99.39</v>
      </c>
      <c r="F1259" s="1">
        <v>98.18</v>
      </c>
      <c r="G1259" s="1">
        <v>100</v>
      </c>
    </row>
    <row r="1260" spans="1:7" x14ac:dyDescent="0.25">
      <c r="A1260" t="str">
        <f t="shared" si="19"/>
        <v>NY0373 Question 9D</v>
      </c>
      <c r="B1260" t="s">
        <v>85</v>
      </c>
      <c r="C1260" t="s">
        <v>207</v>
      </c>
      <c r="D1260" s="1" t="s">
        <v>7</v>
      </c>
      <c r="E1260" s="1" t="s">
        <v>7</v>
      </c>
      <c r="F1260" s="1" t="s">
        <v>7</v>
      </c>
      <c r="G1260" s="1" t="s">
        <v>7</v>
      </c>
    </row>
    <row r="1261" spans="1:7" x14ac:dyDescent="0.25">
      <c r="A1261" t="str">
        <f t="shared" si="19"/>
        <v>NY0373 Question 10A</v>
      </c>
      <c r="B1261" t="s">
        <v>85</v>
      </c>
      <c r="C1261" t="s">
        <v>201</v>
      </c>
      <c r="D1261" s="1">
        <v>0</v>
      </c>
      <c r="E1261" s="1">
        <v>0</v>
      </c>
      <c r="F1261" s="1">
        <v>0</v>
      </c>
      <c r="G1261" s="1">
        <v>0</v>
      </c>
    </row>
    <row r="1262" spans="1:7" x14ac:dyDescent="0.25">
      <c r="A1262" t="str">
        <f t="shared" si="19"/>
        <v>NY0373 Question 10B</v>
      </c>
      <c r="B1262" t="s">
        <v>85</v>
      </c>
      <c r="C1262" t="s">
        <v>202</v>
      </c>
      <c r="D1262" s="1">
        <v>0</v>
      </c>
      <c r="E1262" s="1">
        <v>0</v>
      </c>
      <c r="F1262" s="1">
        <v>0</v>
      </c>
      <c r="G1262" s="1">
        <v>2.2200000000000002</v>
      </c>
    </row>
    <row r="1263" spans="1:7" x14ac:dyDescent="0.25">
      <c r="A1263" t="str">
        <f t="shared" si="19"/>
        <v>NY0373 Question 10C</v>
      </c>
      <c r="B1263" t="s">
        <v>85</v>
      </c>
      <c r="C1263" t="s">
        <v>203</v>
      </c>
      <c r="D1263" s="1">
        <v>0</v>
      </c>
      <c r="E1263" s="1">
        <v>0</v>
      </c>
      <c r="F1263" s="1">
        <v>0.22</v>
      </c>
      <c r="G1263" s="1">
        <v>0</v>
      </c>
    </row>
    <row r="1264" spans="1:7" x14ac:dyDescent="0.25">
      <c r="A1264" t="str">
        <f t="shared" si="19"/>
        <v>NY0373 Question 10D</v>
      </c>
      <c r="B1264" t="s">
        <v>85</v>
      </c>
      <c r="C1264" t="s">
        <v>204</v>
      </c>
      <c r="D1264" s="1">
        <v>0</v>
      </c>
      <c r="E1264" s="1">
        <v>0</v>
      </c>
      <c r="F1264" s="1">
        <v>0.85</v>
      </c>
      <c r="G1264" s="1">
        <v>1.69</v>
      </c>
    </row>
    <row r="1265" spans="1:7" x14ac:dyDescent="0.25">
      <c r="A1265" t="str">
        <f t="shared" si="19"/>
        <v>NY0373 Question 11</v>
      </c>
      <c r="B1265" t="s">
        <v>85</v>
      </c>
      <c r="C1265" t="s">
        <v>200</v>
      </c>
      <c r="D1265" s="1">
        <v>6</v>
      </c>
      <c r="E1265" s="1">
        <v>12</v>
      </c>
      <c r="F1265" s="1">
        <v>12</v>
      </c>
      <c r="G1265" s="1">
        <v>12</v>
      </c>
    </row>
    <row r="1266" spans="1:7" x14ac:dyDescent="0.25">
      <c r="A1266" t="str">
        <f t="shared" si="19"/>
        <v>NY0374 Question 1</v>
      </c>
      <c r="B1266" t="s">
        <v>86</v>
      </c>
      <c r="C1266" t="s">
        <v>192</v>
      </c>
      <c r="D1266" s="1">
        <v>94</v>
      </c>
      <c r="E1266" s="1">
        <v>92.77</v>
      </c>
      <c r="F1266" s="1">
        <v>95.15</v>
      </c>
      <c r="G1266" s="1">
        <v>87.93</v>
      </c>
    </row>
    <row r="1267" spans="1:7" x14ac:dyDescent="0.25">
      <c r="A1267" t="str">
        <f t="shared" si="19"/>
        <v>NY0374 Question 2</v>
      </c>
      <c r="B1267" t="s">
        <v>86</v>
      </c>
      <c r="C1267" t="s">
        <v>193</v>
      </c>
      <c r="D1267" s="1">
        <v>100</v>
      </c>
      <c r="E1267" s="1">
        <v>100</v>
      </c>
      <c r="F1267" s="1">
        <v>100</v>
      </c>
      <c r="G1267" s="1">
        <v>100</v>
      </c>
    </row>
    <row r="1268" spans="1:7" x14ac:dyDescent="0.25">
      <c r="A1268" t="str">
        <f t="shared" si="19"/>
        <v>NY0374 Question 3</v>
      </c>
      <c r="B1268" t="s">
        <v>86</v>
      </c>
      <c r="C1268" t="s">
        <v>194</v>
      </c>
      <c r="D1268" s="1">
        <v>100</v>
      </c>
      <c r="E1268" s="1">
        <v>100</v>
      </c>
      <c r="F1268" s="1">
        <v>100</v>
      </c>
      <c r="G1268" s="1">
        <v>100</v>
      </c>
    </row>
    <row r="1269" spans="1:7" x14ac:dyDescent="0.25">
      <c r="A1269" t="str">
        <f t="shared" si="19"/>
        <v>NY0374 Question 4</v>
      </c>
      <c r="B1269" t="s">
        <v>86</v>
      </c>
      <c r="C1269" t="s">
        <v>195</v>
      </c>
      <c r="D1269" s="1">
        <v>97</v>
      </c>
      <c r="E1269" s="1">
        <v>97.31</v>
      </c>
      <c r="F1269" s="1">
        <v>101.68</v>
      </c>
      <c r="G1269" s="1">
        <v>108.47</v>
      </c>
    </row>
    <row r="1270" spans="1:7" x14ac:dyDescent="0.25">
      <c r="A1270" t="str">
        <f t="shared" si="19"/>
        <v>NY0374 Question 5</v>
      </c>
      <c r="B1270" t="s">
        <v>86</v>
      </c>
      <c r="C1270" t="s">
        <v>196</v>
      </c>
      <c r="D1270" s="1">
        <v>0</v>
      </c>
      <c r="E1270" s="1">
        <v>58.33</v>
      </c>
      <c r="F1270" s="1">
        <v>11.43</v>
      </c>
      <c r="G1270" s="1">
        <v>12.12</v>
      </c>
    </row>
    <row r="1271" spans="1:7" x14ac:dyDescent="0.25">
      <c r="A1271" t="str">
        <f t="shared" si="19"/>
        <v>NY0374 Question 6</v>
      </c>
      <c r="B1271" t="s">
        <v>86</v>
      </c>
      <c r="C1271" t="s">
        <v>197</v>
      </c>
      <c r="D1271" s="1">
        <v>44</v>
      </c>
      <c r="E1271" s="1">
        <v>58.33</v>
      </c>
      <c r="F1271" s="1">
        <v>85.71</v>
      </c>
      <c r="G1271" s="1">
        <v>84.85</v>
      </c>
    </row>
    <row r="1272" spans="1:7" x14ac:dyDescent="0.25">
      <c r="A1272" t="str">
        <f t="shared" si="19"/>
        <v>NY0374 Question 7</v>
      </c>
      <c r="B1272" t="s">
        <v>86</v>
      </c>
      <c r="C1272" t="s">
        <v>198</v>
      </c>
      <c r="D1272" s="1">
        <v>100</v>
      </c>
      <c r="E1272" s="1">
        <v>100</v>
      </c>
      <c r="F1272" s="1">
        <v>100</v>
      </c>
      <c r="G1272" s="1">
        <v>100</v>
      </c>
    </row>
    <row r="1273" spans="1:7" x14ac:dyDescent="0.25">
      <c r="A1273" t="str">
        <f t="shared" si="19"/>
        <v>NY0374 Question 8</v>
      </c>
      <c r="B1273" t="s">
        <v>86</v>
      </c>
      <c r="C1273" t="s">
        <v>199</v>
      </c>
      <c r="D1273" s="1">
        <v>100</v>
      </c>
      <c r="E1273" s="1">
        <v>100</v>
      </c>
      <c r="F1273" s="1">
        <v>100</v>
      </c>
      <c r="G1273" s="1">
        <v>100</v>
      </c>
    </row>
    <row r="1274" spans="1:7" x14ac:dyDescent="0.25">
      <c r="A1274" t="str">
        <f t="shared" si="19"/>
        <v>NY0374 Question 9AB</v>
      </c>
      <c r="B1274" t="s">
        <v>86</v>
      </c>
      <c r="C1274" t="s">
        <v>205</v>
      </c>
      <c r="D1274" s="1">
        <v>100</v>
      </c>
      <c r="E1274" s="1">
        <v>0</v>
      </c>
      <c r="F1274" s="1">
        <v>100</v>
      </c>
      <c r="G1274" s="1">
        <v>100</v>
      </c>
    </row>
    <row r="1275" spans="1:7" x14ac:dyDescent="0.25">
      <c r="A1275" t="str">
        <f t="shared" si="19"/>
        <v>NY0374 Question 9C</v>
      </c>
      <c r="B1275" t="s">
        <v>86</v>
      </c>
      <c r="C1275" t="s">
        <v>206</v>
      </c>
      <c r="D1275" s="1">
        <v>100</v>
      </c>
      <c r="E1275" s="1">
        <v>100</v>
      </c>
      <c r="F1275" s="1">
        <v>100</v>
      </c>
      <c r="G1275" s="1">
        <v>100</v>
      </c>
    </row>
    <row r="1276" spans="1:7" x14ac:dyDescent="0.25">
      <c r="A1276" t="str">
        <f t="shared" si="19"/>
        <v>NY0374 Question 9D</v>
      </c>
      <c r="B1276" t="s">
        <v>86</v>
      </c>
      <c r="C1276" t="s">
        <v>207</v>
      </c>
      <c r="D1276" s="1" t="s">
        <v>7</v>
      </c>
      <c r="E1276" s="1" t="s">
        <v>7</v>
      </c>
      <c r="F1276" s="1" t="s">
        <v>7</v>
      </c>
      <c r="G1276" s="1" t="s">
        <v>7</v>
      </c>
    </row>
    <row r="1277" spans="1:7" x14ac:dyDescent="0.25">
      <c r="A1277" t="str">
        <f t="shared" si="19"/>
        <v>NY0374 Question 10A</v>
      </c>
      <c r="B1277" t="s">
        <v>86</v>
      </c>
      <c r="C1277" t="s">
        <v>201</v>
      </c>
      <c r="D1277" s="1">
        <v>0</v>
      </c>
      <c r="E1277" s="1">
        <v>0</v>
      </c>
      <c r="F1277" s="1">
        <v>0</v>
      </c>
      <c r="G1277" s="1">
        <v>0</v>
      </c>
    </row>
    <row r="1278" spans="1:7" x14ac:dyDescent="0.25">
      <c r="A1278" t="str">
        <f t="shared" si="19"/>
        <v>NY0374 Question 10B</v>
      </c>
      <c r="B1278" t="s">
        <v>86</v>
      </c>
      <c r="C1278" t="s">
        <v>202</v>
      </c>
      <c r="D1278" s="1">
        <v>0</v>
      </c>
      <c r="E1278" s="1">
        <v>0</v>
      </c>
      <c r="F1278" s="1">
        <v>0</v>
      </c>
      <c r="G1278" s="1">
        <v>0</v>
      </c>
    </row>
    <row r="1279" spans="1:7" x14ac:dyDescent="0.25">
      <c r="A1279" t="str">
        <f t="shared" si="19"/>
        <v>NY0374 Question 10C</v>
      </c>
      <c r="B1279" t="s">
        <v>86</v>
      </c>
      <c r="C1279" t="s">
        <v>203</v>
      </c>
      <c r="D1279" s="1">
        <v>2.5</v>
      </c>
      <c r="E1279" s="1">
        <v>0</v>
      </c>
      <c r="F1279" s="1">
        <v>0</v>
      </c>
      <c r="G1279" s="1">
        <v>0</v>
      </c>
    </row>
    <row r="1280" spans="1:7" x14ac:dyDescent="0.25">
      <c r="A1280" t="str">
        <f t="shared" si="19"/>
        <v>NY0374 Question 10D</v>
      </c>
      <c r="B1280" t="s">
        <v>86</v>
      </c>
      <c r="C1280" t="s">
        <v>204</v>
      </c>
      <c r="D1280" s="1">
        <v>0</v>
      </c>
      <c r="E1280" s="1">
        <v>0</v>
      </c>
      <c r="F1280" s="1">
        <v>0</v>
      </c>
      <c r="G1280" s="1">
        <v>0</v>
      </c>
    </row>
    <row r="1281" spans="1:7" x14ac:dyDescent="0.25">
      <c r="A1281" t="str">
        <f t="shared" si="19"/>
        <v>NY0374 Question 11</v>
      </c>
      <c r="B1281" t="s">
        <v>86</v>
      </c>
      <c r="C1281" t="s">
        <v>200</v>
      </c>
      <c r="D1281" s="1">
        <v>12</v>
      </c>
      <c r="E1281" s="1">
        <v>12</v>
      </c>
      <c r="F1281" s="1">
        <v>12</v>
      </c>
      <c r="G1281" s="1">
        <v>12</v>
      </c>
    </row>
    <row r="1282" spans="1:7" x14ac:dyDescent="0.25">
      <c r="A1282" t="str">
        <f t="shared" si="19"/>
        <v>NY0375 Question 1</v>
      </c>
      <c r="B1282" t="s">
        <v>87</v>
      </c>
      <c r="C1282" t="s">
        <v>192</v>
      </c>
      <c r="D1282" s="1">
        <v>97</v>
      </c>
      <c r="E1282" s="1">
        <v>93.93</v>
      </c>
      <c r="F1282" s="1">
        <v>99.88</v>
      </c>
      <c r="G1282" s="1">
        <v>96.67</v>
      </c>
    </row>
    <row r="1283" spans="1:7" x14ac:dyDescent="0.25">
      <c r="A1283" t="str">
        <f t="shared" ref="A1283:A1346" si="20">B1283&amp;" "&amp;C1283</f>
        <v>NY0375 Question 2</v>
      </c>
      <c r="B1283" t="s">
        <v>87</v>
      </c>
      <c r="C1283" t="s">
        <v>193</v>
      </c>
      <c r="D1283" s="1">
        <v>100</v>
      </c>
      <c r="E1283" s="1">
        <v>100</v>
      </c>
      <c r="F1283" s="1">
        <v>100</v>
      </c>
      <c r="G1283" s="1">
        <v>100</v>
      </c>
    </row>
    <row r="1284" spans="1:7" x14ac:dyDescent="0.25">
      <c r="A1284" t="str">
        <f t="shared" si="20"/>
        <v>NY0375 Question 3</v>
      </c>
      <c r="B1284" t="s">
        <v>87</v>
      </c>
      <c r="C1284" t="s">
        <v>194</v>
      </c>
      <c r="D1284" s="1">
        <v>100</v>
      </c>
      <c r="E1284" s="1">
        <v>100</v>
      </c>
      <c r="F1284" s="1">
        <v>100</v>
      </c>
      <c r="G1284" s="1">
        <v>100</v>
      </c>
    </row>
    <row r="1285" spans="1:7" x14ac:dyDescent="0.25">
      <c r="A1285" t="str">
        <f t="shared" si="20"/>
        <v>NY0375 Question 4</v>
      </c>
      <c r="B1285" t="s">
        <v>87</v>
      </c>
      <c r="C1285" t="s">
        <v>195</v>
      </c>
      <c r="D1285" s="1">
        <v>99</v>
      </c>
      <c r="E1285" s="1">
        <v>46.76</v>
      </c>
      <c r="F1285" s="1">
        <v>118.13</v>
      </c>
      <c r="G1285" s="1">
        <v>127.94</v>
      </c>
    </row>
    <row r="1286" spans="1:7" x14ac:dyDescent="0.25">
      <c r="A1286" t="str">
        <f t="shared" si="20"/>
        <v>NY0375 Question 5</v>
      </c>
      <c r="B1286" t="s">
        <v>87</v>
      </c>
      <c r="C1286" t="s">
        <v>196</v>
      </c>
      <c r="D1286" s="1">
        <v>38</v>
      </c>
      <c r="E1286" s="1">
        <v>100</v>
      </c>
      <c r="F1286" s="1">
        <v>26.67</v>
      </c>
      <c r="G1286" s="1">
        <v>31.71</v>
      </c>
    </row>
    <row r="1287" spans="1:7" x14ac:dyDescent="0.25">
      <c r="A1287" t="str">
        <f t="shared" si="20"/>
        <v>NY0375 Question 6</v>
      </c>
      <c r="B1287" t="s">
        <v>87</v>
      </c>
      <c r="C1287" t="s">
        <v>197</v>
      </c>
      <c r="D1287" s="1">
        <v>69</v>
      </c>
      <c r="E1287" s="1">
        <v>100</v>
      </c>
      <c r="F1287" s="1">
        <v>77.78</v>
      </c>
      <c r="G1287" s="1">
        <v>73.17</v>
      </c>
    </row>
    <row r="1288" spans="1:7" x14ac:dyDescent="0.25">
      <c r="A1288" t="str">
        <f t="shared" si="20"/>
        <v>NY0375 Question 7</v>
      </c>
      <c r="B1288" t="s">
        <v>87</v>
      </c>
      <c r="C1288" t="s">
        <v>198</v>
      </c>
      <c r="D1288" s="1">
        <v>100</v>
      </c>
      <c r="E1288" s="1">
        <v>100</v>
      </c>
      <c r="F1288" s="1">
        <v>97.78</v>
      </c>
      <c r="G1288" s="1">
        <v>100</v>
      </c>
    </row>
    <row r="1289" spans="1:7" x14ac:dyDescent="0.25">
      <c r="A1289" t="str">
        <f t="shared" si="20"/>
        <v>NY0375 Question 8</v>
      </c>
      <c r="B1289" t="s">
        <v>87</v>
      </c>
      <c r="C1289" t="s">
        <v>199</v>
      </c>
      <c r="D1289" s="1">
        <v>99</v>
      </c>
      <c r="E1289" s="1">
        <v>100</v>
      </c>
      <c r="F1289" s="1">
        <v>98.51</v>
      </c>
      <c r="G1289" s="1">
        <v>98.41</v>
      </c>
    </row>
    <row r="1290" spans="1:7" x14ac:dyDescent="0.25">
      <c r="A1290" t="str">
        <f t="shared" si="20"/>
        <v>NY0375 Question 9AB</v>
      </c>
      <c r="B1290" t="s">
        <v>87</v>
      </c>
      <c r="C1290" t="s">
        <v>205</v>
      </c>
      <c r="D1290" s="1">
        <v>100</v>
      </c>
      <c r="E1290" s="1">
        <v>100</v>
      </c>
      <c r="F1290" s="1">
        <v>100</v>
      </c>
      <c r="G1290" s="1">
        <v>100</v>
      </c>
    </row>
    <row r="1291" spans="1:7" x14ac:dyDescent="0.25">
      <c r="A1291" t="str">
        <f t="shared" si="20"/>
        <v>NY0375 Question 9C</v>
      </c>
      <c r="B1291" t="s">
        <v>87</v>
      </c>
      <c r="C1291" t="s">
        <v>206</v>
      </c>
      <c r="D1291" s="1">
        <v>100</v>
      </c>
      <c r="E1291" s="1">
        <v>100</v>
      </c>
      <c r="F1291" s="1">
        <v>100</v>
      </c>
      <c r="G1291" s="1">
        <v>100</v>
      </c>
    </row>
    <row r="1292" spans="1:7" x14ac:dyDescent="0.25">
      <c r="A1292" t="str">
        <f t="shared" si="20"/>
        <v>NY0375 Question 9D</v>
      </c>
      <c r="B1292" t="s">
        <v>87</v>
      </c>
      <c r="C1292" t="s">
        <v>207</v>
      </c>
      <c r="D1292" s="1" t="s">
        <v>7</v>
      </c>
      <c r="E1292" s="1" t="s">
        <v>7</v>
      </c>
      <c r="F1292" s="1" t="s">
        <v>7</v>
      </c>
      <c r="G1292" s="1" t="s">
        <v>7</v>
      </c>
    </row>
    <row r="1293" spans="1:7" x14ac:dyDescent="0.25">
      <c r="A1293" t="str">
        <f t="shared" si="20"/>
        <v>NY0375 Question 10A</v>
      </c>
      <c r="B1293" t="s">
        <v>87</v>
      </c>
      <c r="C1293" t="s">
        <v>201</v>
      </c>
      <c r="D1293" s="1">
        <v>0</v>
      </c>
      <c r="E1293" s="1">
        <v>0</v>
      </c>
      <c r="F1293" s="1">
        <v>0</v>
      </c>
      <c r="G1293" s="1">
        <v>0</v>
      </c>
    </row>
    <row r="1294" spans="1:7" x14ac:dyDescent="0.25">
      <c r="A1294" t="str">
        <f t="shared" si="20"/>
        <v>NY0375 Question 10B</v>
      </c>
      <c r="B1294" t="s">
        <v>87</v>
      </c>
      <c r="C1294" t="s">
        <v>202</v>
      </c>
      <c r="D1294" s="1">
        <v>1</v>
      </c>
      <c r="E1294" s="1">
        <v>0</v>
      </c>
      <c r="F1294" s="1">
        <v>0</v>
      </c>
      <c r="G1294" s="1">
        <v>0</v>
      </c>
    </row>
    <row r="1295" spans="1:7" x14ac:dyDescent="0.25">
      <c r="A1295" t="str">
        <f t="shared" si="20"/>
        <v>NY0375 Question 10C</v>
      </c>
      <c r="B1295" t="s">
        <v>87</v>
      </c>
      <c r="C1295" t="s">
        <v>203</v>
      </c>
      <c r="D1295" s="1">
        <v>0</v>
      </c>
      <c r="E1295" s="1">
        <v>0</v>
      </c>
      <c r="F1295" s="1">
        <v>0</v>
      </c>
      <c r="G1295" s="1">
        <v>0</v>
      </c>
    </row>
    <row r="1296" spans="1:7" x14ac:dyDescent="0.25">
      <c r="A1296" t="str">
        <f t="shared" si="20"/>
        <v>NY0375 Question 10D</v>
      </c>
      <c r="B1296" t="s">
        <v>87</v>
      </c>
      <c r="C1296" t="s">
        <v>204</v>
      </c>
      <c r="D1296" s="1">
        <v>0</v>
      </c>
      <c r="E1296" s="1">
        <v>0</v>
      </c>
      <c r="F1296" s="1">
        <v>0</v>
      </c>
      <c r="G1296" s="1">
        <v>0</v>
      </c>
    </row>
    <row r="1297" spans="1:7" x14ac:dyDescent="0.25">
      <c r="A1297" t="str">
        <f t="shared" si="20"/>
        <v>NY0375 Question 11</v>
      </c>
      <c r="B1297" t="s">
        <v>87</v>
      </c>
      <c r="C1297" t="s">
        <v>200</v>
      </c>
      <c r="D1297" s="1">
        <v>12</v>
      </c>
      <c r="E1297" s="1">
        <v>12</v>
      </c>
      <c r="F1297" s="1">
        <v>12</v>
      </c>
      <c r="G1297" s="1">
        <v>12</v>
      </c>
    </row>
    <row r="1298" spans="1:7" x14ac:dyDescent="0.25">
      <c r="A1298" t="str">
        <f t="shared" si="20"/>
        <v>NY0377 Question 1</v>
      </c>
      <c r="B1298" t="s">
        <v>88</v>
      </c>
      <c r="C1298" t="s">
        <v>192</v>
      </c>
      <c r="D1298" s="1">
        <v>88</v>
      </c>
      <c r="E1298" s="1">
        <v>91.5</v>
      </c>
      <c r="F1298" s="1">
        <v>91.26</v>
      </c>
      <c r="G1298" s="1">
        <v>89.97</v>
      </c>
    </row>
    <row r="1299" spans="1:7" x14ac:dyDescent="0.25">
      <c r="A1299" t="str">
        <f t="shared" si="20"/>
        <v>NY0377 Question 2</v>
      </c>
      <c r="B1299" t="s">
        <v>88</v>
      </c>
      <c r="C1299" t="s">
        <v>193</v>
      </c>
      <c r="D1299" s="1">
        <v>100</v>
      </c>
      <c r="E1299" s="1">
        <v>100</v>
      </c>
      <c r="F1299" s="1">
        <v>100</v>
      </c>
      <c r="G1299" s="1">
        <v>100</v>
      </c>
    </row>
    <row r="1300" spans="1:7" x14ac:dyDescent="0.25">
      <c r="A1300" t="str">
        <f t="shared" si="20"/>
        <v>NY0377 Question 3</v>
      </c>
      <c r="B1300" t="s">
        <v>88</v>
      </c>
      <c r="C1300" t="s">
        <v>194</v>
      </c>
      <c r="D1300" s="1">
        <v>100</v>
      </c>
      <c r="E1300" s="1">
        <v>100</v>
      </c>
      <c r="F1300" s="1">
        <v>100</v>
      </c>
      <c r="G1300" s="1">
        <v>100</v>
      </c>
    </row>
    <row r="1301" spans="1:7" x14ac:dyDescent="0.25">
      <c r="A1301" t="str">
        <f t="shared" si="20"/>
        <v>NY0377 Question 4</v>
      </c>
      <c r="B1301" t="s">
        <v>88</v>
      </c>
      <c r="C1301" t="s">
        <v>195</v>
      </c>
      <c r="D1301" s="1">
        <v>115</v>
      </c>
      <c r="E1301" s="1">
        <v>24</v>
      </c>
      <c r="F1301" s="1">
        <v>125.92</v>
      </c>
      <c r="G1301" s="1">
        <v>132.01</v>
      </c>
    </row>
    <row r="1302" spans="1:7" x14ac:dyDescent="0.25">
      <c r="A1302" t="str">
        <f t="shared" si="20"/>
        <v>NY0377 Question 5</v>
      </c>
      <c r="B1302" t="s">
        <v>88</v>
      </c>
      <c r="C1302" t="s">
        <v>196</v>
      </c>
      <c r="D1302" s="1">
        <v>24</v>
      </c>
      <c r="E1302" s="1">
        <v>0</v>
      </c>
      <c r="F1302" s="1">
        <v>23.01</v>
      </c>
      <c r="G1302" s="1">
        <v>19.66</v>
      </c>
    </row>
    <row r="1303" spans="1:7" x14ac:dyDescent="0.25">
      <c r="A1303" t="str">
        <f t="shared" si="20"/>
        <v>NY0377 Question 6</v>
      </c>
      <c r="B1303" t="s">
        <v>88</v>
      </c>
      <c r="C1303" t="s">
        <v>197</v>
      </c>
      <c r="D1303" s="1">
        <v>40</v>
      </c>
      <c r="E1303" s="1">
        <v>0</v>
      </c>
      <c r="F1303" s="1">
        <v>36.28</v>
      </c>
      <c r="G1303" s="1">
        <v>35.9</v>
      </c>
    </row>
    <row r="1304" spans="1:7" x14ac:dyDescent="0.25">
      <c r="A1304" t="str">
        <f t="shared" si="20"/>
        <v>NY0377 Question 7</v>
      </c>
      <c r="B1304" t="s">
        <v>88</v>
      </c>
      <c r="C1304" t="s">
        <v>198</v>
      </c>
      <c r="D1304" s="1">
        <v>93</v>
      </c>
      <c r="E1304" s="1">
        <v>0</v>
      </c>
      <c r="F1304" s="1">
        <v>73.040000000000006</v>
      </c>
      <c r="G1304" s="1">
        <v>79.489999999999995</v>
      </c>
    </row>
    <row r="1305" spans="1:7" x14ac:dyDescent="0.25">
      <c r="A1305" t="str">
        <f t="shared" si="20"/>
        <v>NY0377 Question 8</v>
      </c>
      <c r="B1305" t="s">
        <v>88</v>
      </c>
      <c r="C1305" t="s">
        <v>199</v>
      </c>
      <c r="D1305" s="1">
        <v>89</v>
      </c>
      <c r="E1305" s="1">
        <v>82.5</v>
      </c>
      <c r="F1305" s="1">
        <v>100</v>
      </c>
      <c r="G1305" s="1">
        <v>100</v>
      </c>
    </row>
    <row r="1306" spans="1:7" x14ac:dyDescent="0.25">
      <c r="A1306" t="str">
        <f t="shared" si="20"/>
        <v>NY0377 Question 9AB</v>
      </c>
      <c r="B1306" t="s">
        <v>88</v>
      </c>
      <c r="C1306" t="s">
        <v>205</v>
      </c>
      <c r="D1306" s="1">
        <v>100</v>
      </c>
      <c r="E1306" s="1">
        <v>99.5</v>
      </c>
      <c r="F1306" s="1">
        <v>50</v>
      </c>
      <c r="G1306" s="1">
        <v>100</v>
      </c>
    </row>
    <row r="1307" spans="1:7" x14ac:dyDescent="0.25">
      <c r="A1307" t="str">
        <f t="shared" si="20"/>
        <v>NY0377 Question 9C</v>
      </c>
      <c r="B1307" t="s">
        <v>88</v>
      </c>
      <c r="C1307" t="s">
        <v>206</v>
      </c>
      <c r="D1307" s="1">
        <v>100</v>
      </c>
      <c r="E1307" s="1">
        <v>99.5</v>
      </c>
      <c r="F1307" s="1">
        <v>98.72</v>
      </c>
      <c r="G1307" s="1">
        <v>100</v>
      </c>
    </row>
    <row r="1308" spans="1:7" x14ac:dyDescent="0.25">
      <c r="A1308" t="str">
        <f t="shared" si="20"/>
        <v>NY0377 Question 9D</v>
      </c>
      <c r="B1308" t="s">
        <v>88</v>
      </c>
      <c r="C1308" t="s">
        <v>207</v>
      </c>
      <c r="D1308" s="1" t="s">
        <v>7</v>
      </c>
      <c r="E1308" s="1" t="s">
        <v>7</v>
      </c>
      <c r="F1308" s="1" t="s">
        <v>7</v>
      </c>
      <c r="G1308" s="1" t="s">
        <v>7</v>
      </c>
    </row>
    <row r="1309" spans="1:7" x14ac:dyDescent="0.25">
      <c r="A1309" t="str">
        <f t="shared" si="20"/>
        <v>NY0377 Question 10A</v>
      </c>
      <c r="B1309" t="s">
        <v>88</v>
      </c>
      <c r="C1309" t="s">
        <v>201</v>
      </c>
      <c r="D1309" s="1">
        <v>0</v>
      </c>
      <c r="E1309" s="1">
        <v>0</v>
      </c>
      <c r="F1309" s="1">
        <v>0</v>
      </c>
      <c r="G1309" s="1">
        <v>0.85</v>
      </c>
    </row>
    <row r="1310" spans="1:7" x14ac:dyDescent="0.25">
      <c r="A1310" t="str">
        <f t="shared" si="20"/>
        <v>NY0377 Question 10B</v>
      </c>
      <c r="B1310" t="s">
        <v>88</v>
      </c>
      <c r="C1310" t="s">
        <v>202</v>
      </c>
      <c r="D1310" s="1">
        <v>0</v>
      </c>
      <c r="E1310" s="1">
        <v>0</v>
      </c>
      <c r="F1310" s="1">
        <v>0.17</v>
      </c>
      <c r="G1310" s="1">
        <v>9</v>
      </c>
    </row>
    <row r="1311" spans="1:7" x14ac:dyDescent="0.25">
      <c r="A1311" t="str">
        <f t="shared" si="20"/>
        <v>NY0377 Question 10C</v>
      </c>
      <c r="B1311" t="s">
        <v>88</v>
      </c>
      <c r="C1311" t="s">
        <v>203</v>
      </c>
      <c r="D1311" s="1">
        <v>3</v>
      </c>
      <c r="E1311" s="1">
        <v>0</v>
      </c>
      <c r="F1311" s="1">
        <v>0.46</v>
      </c>
      <c r="G1311" s="1">
        <v>0</v>
      </c>
    </row>
    <row r="1312" spans="1:7" x14ac:dyDescent="0.25">
      <c r="A1312" t="str">
        <f t="shared" si="20"/>
        <v>NY0377 Question 10D</v>
      </c>
      <c r="B1312" t="s">
        <v>88</v>
      </c>
      <c r="C1312" t="s">
        <v>204</v>
      </c>
      <c r="D1312" s="1">
        <v>0</v>
      </c>
      <c r="E1312" s="1">
        <v>0</v>
      </c>
      <c r="F1312" s="1">
        <v>0</v>
      </c>
      <c r="G1312" s="1">
        <v>0</v>
      </c>
    </row>
    <row r="1313" spans="1:7" x14ac:dyDescent="0.25">
      <c r="A1313" t="str">
        <f t="shared" si="20"/>
        <v>NY0377 Question 11</v>
      </c>
      <c r="B1313" t="s">
        <v>88</v>
      </c>
      <c r="C1313" t="s">
        <v>200</v>
      </c>
      <c r="D1313" s="1">
        <v>12</v>
      </c>
      <c r="E1313" s="1">
        <v>12</v>
      </c>
      <c r="F1313" s="1">
        <v>12</v>
      </c>
      <c r="G1313" s="1">
        <v>12</v>
      </c>
    </row>
    <row r="1314" spans="1:7" x14ac:dyDescent="0.25">
      <c r="A1314" t="str">
        <f t="shared" si="20"/>
        <v>NY0387 Question 1</v>
      </c>
      <c r="B1314" t="s">
        <v>89</v>
      </c>
      <c r="C1314" t="s">
        <v>192</v>
      </c>
      <c r="D1314" s="1">
        <v>90</v>
      </c>
      <c r="E1314" s="1" t="s">
        <v>186</v>
      </c>
      <c r="F1314" s="1" t="s">
        <v>186</v>
      </c>
      <c r="G1314" s="1" t="s">
        <v>186</v>
      </c>
    </row>
    <row r="1315" spans="1:7" x14ac:dyDescent="0.25">
      <c r="A1315" t="str">
        <f t="shared" si="20"/>
        <v>NY0387 Question 2</v>
      </c>
      <c r="B1315" t="s">
        <v>89</v>
      </c>
      <c r="C1315" t="s">
        <v>193</v>
      </c>
      <c r="D1315" s="1">
        <v>100</v>
      </c>
      <c r="E1315" s="1" t="s">
        <v>186</v>
      </c>
      <c r="F1315" s="1" t="s">
        <v>186</v>
      </c>
      <c r="G1315" s="1" t="s">
        <v>186</v>
      </c>
    </row>
    <row r="1316" spans="1:7" x14ac:dyDescent="0.25">
      <c r="A1316" t="str">
        <f t="shared" si="20"/>
        <v>NY0387 Question 3</v>
      </c>
      <c r="B1316" t="s">
        <v>89</v>
      </c>
      <c r="C1316" t="s">
        <v>194</v>
      </c>
      <c r="D1316" s="1">
        <v>100</v>
      </c>
      <c r="E1316" s="1" t="s">
        <v>186</v>
      </c>
      <c r="F1316" s="1" t="s">
        <v>186</v>
      </c>
      <c r="G1316" s="1" t="s">
        <v>186</v>
      </c>
    </row>
    <row r="1317" spans="1:7" x14ac:dyDescent="0.25">
      <c r="A1317" t="str">
        <f t="shared" si="20"/>
        <v>NY0387 Question 4</v>
      </c>
      <c r="B1317" t="s">
        <v>89</v>
      </c>
      <c r="C1317" t="s">
        <v>195</v>
      </c>
      <c r="D1317" s="1">
        <v>60</v>
      </c>
      <c r="E1317" s="1" t="s">
        <v>186</v>
      </c>
      <c r="F1317" s="1" t="s">
        <v>186</v>
      </c>
      <c r="G1317" s="1" t="s">
        <v>186</v>
      </c>
    </row>
    <row r="1318" spans="1:7" x14ac:dyDescent="0.25">
      <c r="A1318" t="str">
        <f t="shared" si="20"/>
        <v>NY0387 Question 5</v>
      </c>
      <c r="B1318" t="s">
        <v>89</v>
      </c>
      <c r="C1318" t="s">
        <v>196</v>
      </c>
      <c r="D1318" s="1">
        <v>25</v>
      </c>
      <c r="E1318" s="1" t="s">
        <v>186</v>
      </c>
      <c r="F1318" s="1" t="s">
        <v>186</v>
      </c>
      <c r="G1318" s="1" t="s">
        <v>186</v>
      </c>
    </row>
    <row r="1319" spans="1:7" x14ac:dyDescent="0.25">
      <c r="A1319" t="str">
        <f t="shared" si="20"/>
        <v>NY0387 Question 6</v>
      </c>
      <c r="B1319" t="s">
        <v>89</v>
      </c>
      <c r="C1319" t="s">
        <v>197</v>
      </c>
      <c r="D1319" s="1">
        <v>60</v>
      </c>
      <c r="E1319" s="1" t="s">
        <v>186</v>
      </c>
      <c r="F1319" s="1" t="s">
        <v>186</v>
      </c>
      <c r="G1319" s="1" t="s">
        <v>186</v>
      </c>
    </row>
    <row r="1320" spans="1:7" x14ac:dyDescent="0.25">
      <c r="A1320" t="str">
        <f t="shared" si="20"/>
        <v>NY0387 Question 7</v>
      </c>
      <c r="B1320" t="s">
        <v>89</v>
      </c>
      <c r="C1320" t="s">
        <v>198</v>
      </c>
      <c r="D1320" s="1">
        <v>100</v>
      </c>
      <c r="E1320" s="1" t="s">
        <v>186</v>
      </c>
      <c r="F1320" s="1" t="s">
        <v>186</v>
      </c>
      <c r="G1320" s="1" t="s">
        <v>186</v>
      </c>
    </row>
    <row r="1321" spans="1:7" x14ac:dyDescent="0.25">
      <c r="A1321" t="str">
        <f t="shared" si="20"/>
        <v>NY0387 Question 8</v>
      </c>
      <c r="B1321" t="s">
        <v>89</v>
      </c>
      <c r="C1321" t="s">
        <v>199</v>
      </c>
      <c r="D1321" s="1">
        <v>100</v>
      </c>
      <c r="E1321" s="1" t="s">
        <v>186</v>
      </c>
      <c r="F1321" s="1" t="s">
        <v>186</v>
      </c>
      <c r="G1321" s="1" t="s">
        <v>186</v>
      </c>
    </row>
    <row r="1322" spans="1:7" x14ac:dyDescent="0.25">
      <c r="A1322" t="str">
        <f t="shared" si="20"/>
        <v>NY0387 Question 9AB</v>
      </c>
      <c r="B1322" t="s">
        <v>89</v>
      </c>
      <c r="C1322" t="s">
        <v>205</v>
      </c>
      <c r="D1322" s="1">
        <v>100</v>
      </c>
      <c r="E1322" s="1" t="s">
        <v>186</v>
      </c>
      <c r="F1322" s="1" t="s">
        <v>186</v>
      </c>
      <c r="G1322" s="1" t="s">
        <v>186</v>
      </c>
    </row>
    <row r="1323" spans="1:7" x14ac:dyDescent="0.25">
      <c r="A1323" t="str">
        <f t="shared" si="20"/>
        <v>NY0387 Question 9C</v>
      </c>
      <c r="B1323" t="s">
        <v>89</v>
      </c>
      <c r="C1323" t="s">
        <v>206</v>
      </c>
      <c r="D1323" s="1">
        <v>100</v>
      </c>
      <c r="E1323" s="1" t="s">
        <v>186</v>
      </c>
      <c r="F1323" s="1" t="s">
        <v>186</v>
      </c>
      <c r="G1323" s="1" t="s">
        <v>186</v>
      </c>
    </row>
    <row r="1324" spans="1:7" x14ac:dyDescent="0.25">
      <c r="A1324" t="str">
        <f t="shared" si="20"/>
        <v>NY0387 Question 9D</v>
      </c>
      <c r="B1324" t="s">
        <v>89</v>
      </c>
      <c r="C1324" t="s">
        <v>207</v>
      </c>
      <c r="D1324" s="1" t="s">
        <v>7</v>
      </c>
      <c r="E1324" s="1" t="s">
        <v>186</v>
      </c>
      <c r="F1324" s="1" t="s">
        <v>186</v>
      </c>
      <c r="G1324" s="1" t="s">
        <v>186</v>
      </c>
    </row>
    <row r="1325" spans="1:7" x14ac:dyDescent="0.25">
      <c r="A1325" t="str">
        <f t="shared" si="20"/>
        <v>NY0387 Question 10A</v>
      </c>
      <c r="B1325" t="s">
        <v>89</v>
      </c>
      <c r="C1325" t="s">
        <v>201</v>
      </c>
      <c r="D1325" s="1">
        <v>1</v>
      </c>
      <c r="E1325" s="1" t="s">
        <v>186</v>
      </c>
      <c r="F1325" s="1" t="s">
        <v>186</v>
      </c>
      <c r="G1325" s="1" t="s">
        <v>186</v>
      </c>
    </row>
    <row r="1326" spans="1:7" x14ac:dyDescent="0.25">
      <c r="A1326" t="str">
        <f t="shared" si="20"/>
        <v>NY0387 Question 10B</v>
      </c>
      <c r="B1326" t="s">
        <v>89</v>
      </c>
      <c r="C1326" t="s">
        <v>202</v>
      </c>
      <c r="D1326" s="1">
        <v>0</v>
      </c>
      <c r="E1326" s="1" t="s">
        <v>186</v>
      </c>
      <c r="F1326" s="1" t="s">
        <v>186</v>
      </c>
      <c r="G1326" s="1" t="s">
        <v>186</v>
      </c>
    </row>
    <row r="1327" spans="1:7" x14ac:dyDescent="0.25">
      <c r="A1327" t="str">
        <f t="shared" si="20"/>
        <v>NY0387 Question 10C</v>
      </c>
      <c r="B1327" t="s">
        <v>89</v>
      </c>
      <c r="C1327" t="s">
        <v>203</v>
      </c>
      <c r="D1327" s="1">
        <v>0</v>
      </c>
      <c r="E1327" s="1" t="s">
        <v>186</v>
      </c>
      <c r="F1327" s="1" t="s">
        <v>186</v>
      </c>
      <c r="G1327" s="1" t="s">
        <v>186</v>
      </c>
    </row>
    <row r="1328" spans="1:7" x14ac:dyDescent="0.25">
      <c r="A1328" t="str">
        <f t="shared" si="20"/>
        <v>NY0387 Question 10D</v>
      </c>
      <c r="B1328" t="s">
        <v>89</v>
      </c>
      <c r="C1328" t="s">
        <v>204</v>
      </c>
      <c r="D1328" s="1">
        <v>0</v>
      </c>
      <c r="E1328" s="1" t="s">
        <v>186</v>
      </c>
      <c r="F1328" s="1" t="s">
        <v>186</v>
      </c>
      <c r="G1328" s="1" t="s">
        <v>186</v>
      </c>
    </row>
    <row r="1329" spans="1:7" x14ac:dyDescent="0.25">
      <c r="A1329" t="str">
        <f t="shared" si="20"/>
        <v>NY0387 Question 11</v>
      </c>
      <c r="B1329" t="s">
        <v>89</v>
      </c>
      <c r="C1329" t="s">
        <v>200</v>
      </c>
      <c r="D1329" s="1">
        <v>12</v>
      </c>
      <c r="E1329" s="1" t="s">
        <v>186</v>
      </c>
      <c r="F1329" s="1" t="s">
        <v>186</v>
      </c>
      <c r="G1329" s="1" t="s">
        <v>186</v>
      </c>
    </row>
    <row r="1330" spans="1:7" x14ac:dyDescent="0.25">
      <c r="A1330" t="str">
        <f t="shared" si="20"/>
        <v>NY0389 Question 1</v>
      </c>
      <c r="B1330" t="s">
        <v>90</v>
      </c>
      <c r="C1330" t="s">
        <v>192</v>
      </c>
      <c r="D1330" s="1">
        <v>99</v>
      </c>
      <c r="E1330" s="1">
        <v>94.94</v>
      </c>
      <c r="F1330" s="1">
        <v>91.24</v>
      </c>
      <c r="G1330" s="1">
        <v>86.88</v>
      </c>
    </row>
    <row r="1331" spans="1:7" x14ac:dyDescent="0.25">
      <c r="A1331" t="str">
        <f t="shared" si="20"/>
        <v>NY0389 Question 2</v>
      </c>
      <c r="B1331" t="s">
        <v>90</v>
      </c>
      <c r="C1331" t="s">
        <v>193</v>
      </c>
      <c r="D1331" s="1">
        <v>100</v>
      </c>
      <c r="E1331" s="1">
        <v>100</v>
      </c>
      <c r="F1331" s="1">
        <v>100</v>
      </c>
      <c r="G1331" s="1">
        <v>100</v>
      </c>
    </row>
    <row r="1332" spans="1:7" x14ac:dyDescent="0.25">
      <c r="A1332" t="str">
        <f t="shared" si="20"/>
        <v>NY0389 Question 3</v>
      </c>
      <c r="B1332" t="s">
        <v>90</v>
      </c>
      <c r="C1332" t="s">
        <v>194</v>
      </c>
      <c r="D1332" s="1">
        <v>100</v>
      </c>
      <c r="E1332" s="1">
        <v>100</v>
      </c>
      <c r="F1332" s="1">
        <v>100</v>
      </c>
      <c r="G1332" s="1">
        <v>100</v>
      </c>
    </row>
    <row r="1333" spans="1:7" x14ac:dyDescent="0.25">
      <c r="A1333" t="str">
        <f t="shared" si="20"/>
        <v>NY0389 Question 4</v>
      </c>
      <c r="B1333" t="s">
        <v>90</v>
      </c>
      <c r="C1333" t="s">
        <v>195</v>
      </c>
      <c r="D1333" s="1">
        <v>101</v>
      </c>
      <c r="E1333" s="1">
        <v>114.48</v>
      </c>
      <c r="F1333" s="1">
        <v>118.72</v>
      </c>
      <c r="G1333" s="1">
        <v>128.01</v>
      </c>
    </row>
    <row r="1334" spans="1:7" x14ac:dyDescent="0.25">
      <c r="A1334" t="str">
        <f t="shared" si="20"/>
        <v>NY0389 Question 5</v>
      </c>
      <c r="B1334" t="s">
        <v>90</v>
      </c>
      <c r="C1334" t="s">
        <v>196</v>
      </c>
      <c r="D1334" s="1">
        <v>19</v>
      </c>
      <c r="E1334" s="1">
        <v>81.599999999999994</v>
      </c>
      <c r="F1334" s="1">
        <v>17.8</v>
      </c>
      <c r="G1334" s="1">
        <v>17.36</v>
      </c>
    </row>
    <row r="1335" spans="1:7" x14ac:dyDescent="0.25">
      <c r="A1335" t="str">
        <f t="shared" si="20"/>
        <v>NY0389 Question 6</v>
      </c>
      <c r="B1335" t="s">
        <v>90</v>
      </c>
      <c r="C1335" t="s">
        <v>197</v>
      </c>
      <c r="D1335" s="1">
        <v>69</v>
      </c>
      <c r="E1335" s="1">
        <v>81.599999999999994</v>
      </c>
      <c r="F1335" s="1">
        <v>75.42</v>
      </c>
      <c r="G1335" s="1">
        <v>75.209999999999994</v>
      </c>
    </row>
    <row r="1336" spans="1:7" x14ac:dyDescent="0.25">
      <c r="A1336" t="str">
        <f t="shared" si="20"/>
        <v>NY0389 Question 7</v>
      </c>
      <c r="B1336" t="s">
        <v>90</v>
      </c>
      <c r="C1336" t="s">
        <v>198</v>
      </c>
      <c r="D1336" s="1">
        <v>96</v>
      </c>
      <c r="E1336" s="1">
        <v>97.6</v>
      </c>
      <c r="F1336" s="1">
        <v>95.76</v>
      </c>
      <c r="G1336" s="1">
        <v>95.12</v>
      </c>
    </row>
    <row r="1337" spans="1:7" x14ac:dyDescent="0.25">
      <c r="A1337" t="str">
        <f t="shared" si="20"/>
        <v>NY0389 Question 8</v>
      </c>
      <c r="B1337" t="s">
        <v>90</v>
      </c>
      <c r="C1337" t="s">
        <v>199</v>
      </c>
      <c r="D1337" s="1">
        <v>99</v>
      </c>
      <c r="E1337" s="1">
        <v>100</v>
      </c>
      <c r="F1337" s="1">
        <v>100</v>
      </c>
      <c r="G1337" s="1">
        <v>95.03</v>
      </c>
    </row>
    <row r="1338" spans="1:7" x14ac:dyDescent="0.25">
      <c r="A1338" t="str">
        <f t="shared" si="20"/>
        <v>NY0389 Question 9AB</v>
      </c>
      <c r="B1338" t="s">
        <v>90</v>
      </c>
      <c r="C1338" t="s">
        <v>205</v>
      </c>
      <c r="D1338" s="1">
        <v>80</v>
      </c>
      <c r="E1338" s="1">
        <v>66.67</v>
      </c>
      <c r="F1338" s="1">
        <v>100</v>
      </c>
      <c r="G1338" s="1">
        <v>90.91</v>
      </c>
    </row>
    <row r="1339" spans="1:7" x14ac:dyDescent="0.25">
      <c r="A1339" t="str">
        <f t="shared" si="20"/>
        <v>NY0389 Question 9C</v>
      </c>
      <c r="B1339" t="s">
        <v>90</v>
      </c>
      <c r="C1339" t="s">
        <v>206</v>
      </c>
      <c r="D1339" s="1">
        <v>99</v>
      </c>
      <c r="E1339" s="1">
        <v>96.88</v>
      </c>
      <c r="F1339" s="1">
        <v>100</v>
      </c>
      <c r="G1339" s="1">
        <v>99.44</v>
      </c>
    </row>
    <row r="1340" spans="1:7" x14ac:dyDescent="0.25">
      <c r="A1340" t="str">
        <f t="shared" si="20"/>
        <v>NY0389 Question 9D</v>
      </c>
      <c r="B1340" t="s">
        <v>90</v>
      </c>
      <c r="C1340" t="s">
        <v>207</v>
      </c>
      <c r="D1340" s="1" t="s">
        <v>7</v>
      </c>
      <c r="E1340" s="1" t="s">
        <v>7</v>
      </c>
      <c r="F1340" s="1" t="s">
        <v>7</v>
      </c>
      <c r="G1340" s="1" t="s">
        <v>7</v>
      </c>
    </row>
    <row r="1341" spans="1:7" x14ac:dyDescent="0.25">
      <c r="A1341" t="str">
        <f t="shared" si="20"/>
        <v>NY0389 Question 10A</v>
      </c>
      <c r="B1341" t="s">
        <v>90</v>
      </c>
      <c r="C1341" t="s">
        <v>201</v>
      </c>
      <c r="D1341" s="1">
        <v>0</v>
      </c>
      <c r="E1341" s="1">
        <v>0</v>
      </c>
      <c r="F1341" s="1">
        <v>0</v>
      </c>
      <c r="G1341" s="1">
        <v>0</v>
      </c>
    </row>
    <row r="1342" spans="1:7" x14ac:dyDescent="0.25">
      <c r="A1342" t="str">
        <f t="shared" si="20"/>
        <v>NY0389 Question 10B</v>
      </c>
      <c r="B1342" t="s">
        <v>90</v>
      </c>
      <c r="C1342" t="s">
        <v>202</v>
      </c>
      <c r="D1342" s="1">
        <v>0</v>
      </c>
      <c r="E1342" s="1">
        <v>0</v>
      </c>
      <c r="F1342" s="1">
        <v>0</v>
      </c>
      <c r="G1342" s="1">
        <v>0</v>
      </c>
    </row>
    <row r="1343" spans="1:7" x14ac:dyDescent="0.25">
      <c r="A1343" t="str">
        <f t="shared" si="20"/>
        <v>NY0389 Question 10C</v>
      </c>
      <c r="B1343" t="s">
        <v>90</v>
      </c>
      <c r="C1343" t="s">
        <v>203</v>
      </c>
      <c r="D1343" s="1">
        <v>0</v>
      </c>
      <c r="E1343" s="1">
        <v>0</v>
      </c>
      <c r="F1343" s="1">
        <v>0</v>
      </c>
      <c r="G1343" s="1">
        <v>0.4</v>
      </c>
    </row>
    <row r="1344" spans="1:7" x14ac:dyDescent="0.25">
      <c r="A1344" t="str">
        <f t="shared" si="20"/>
        <v>NY0389 Question 10D</v>
      </c>
      <c r="B1344" t="s">
        <v>90</v>
      </c>
      <c r="C1344" t="s">
        <v>204</v>
      </c>
      <c r="D1344" s="1">
        <v>0</v>
      </c>
      <c r="E1344" s="1">
        <v>0</v>
      </c>
      <c r="F1344" s="1">
        <v>0</v>
      </c>
      <c r="G1344" s="1">
        <v>0</v>
      </c>
    </row>
    <row r="1345" spans="1:7" x14ac:dyDescent="0.25">
      <c r="A1345" t="str">
        <f t="shared" si="20"/>
        <v>NY0389 Question 11</v>
      </c>
      <c r="B1345" t="s">
        <v>90</v>
      </c>
      <c r="C1345" t="s">
        <v>200</v>
      </c>
      <c r="D1345" s="1">
        <v>12</v>
      </c>
      <c r="E1345" s="1">
        <v>12</v>
      </c>
      <c r="F1345" s="1">
        <v>12</v>
      </c>
      <c r="G1345" s="1">
        <v>12</v>
      </c>
    </row>
    <row r="1346" spans="1:7" x14ac:dyDescent="0.25">
      <c r="A1346" t="str">
        <f t="shared" si="20"/>
        <v>NY0390 Question 1</v>
      </c>
      <c r="B1346" t="s">
        <v>91</v>
      </c>
      <c r="C1346" t="s">
        <v>192</v>
      </c>
      <c r="D1346" s="1">
        <v>100</v>
      </c>
      <c r="E1346" s="1">
        <v>93.29</v>
      </c>
      <c r="F1346" s="1">
        <v>89.94</v>
      </c>
      <c r="G1346" s="1">
        <v>89.47</v>
      </c>
    </row>
    <row r="1347" spans="1:7" x14ac:dyDescent="0.25">
      <c r="A1347" t="str">
        <f t="shared" ref="A1347:A1410" si="21">B1347&amp;" "&amp;C1347</f>
        <v>NY0390 Question 2</v>
      </c>
      <c r="B1347" t="s">
        <v>91</v>
      </c>
      <c r="C1347" t="s">
        <v>193</v>
      </c>
      <c r="D1347" s="1">
        <v>100</v>
      </c>
      <c r="E1347" s="1">
        <v>100</v>
      </c>
      <c r="F1347" s="1">
        <v>100</v>
      </c>
      <c r="G1347" s="1">
        <v>100</v>
      </c>
    </row>
    <row r="1348" spans="1:7" x14ac:dyDescent="0.25">
      <c r="A1348" t="str">
        <f t="shared" si="21"/>
        <v>NY0390 Question 3</v>
      </c>
      <c r="B1348" t="s">
        <v>91</v>
      </c>
      <c r="C1348" t="s">
        <v>194</v>
      </c>
      <c r="D1348" s="1">
        <v>100</v>
      </c>
      <c r="E1348" s="1">
        <v>100</v>
      </c>
      <c r="F1348" s="1">
        <v>100</v>
      </c>
      <c r="G1348" s="1">
        <v>100</v>
      </c>
    </row>
    <row r="1349" spans="1:7" x14ac:dyDescent="0.25">
      <c r="A1349" t="str">
        <f t="shared" si="21"/>
        <v>NY0390 Question 4</v>
      </c>
      <c r="B1349" t="s">
        <v>91</v>
      </c>
      <c r="C1349" t="s">
        <v>195</v>
      </c>
      <c r="D1349" s="1">
        <v>102</v>
      </c>
      <c r="E1349" s="1">
        <v>111.43</v>
      </c>
      <c r="F1349" s="1">
        <v>116.68</v>
      </c>
      <c r="G1349" s="1">
        <v>131.80000000000001</v>
      </c>
    </row>
    <row r="1350" spans="1:7" x14ac:dyDescent="0.25">
      <c r="A1350" t="str">
        <f t="shared" si="21"/>
        <v>NY0390 Question 5</v>
      </c>
      <c r="B1350" t="s">
        <v>91</v>
      </c>
      <c r="C1350" t="s">
        <v>196</v>
      </c>
      <c r="D1350" s="1">
        <v>20</v>
      </c>
      <c r="E1350" s="1">
        <v>80</v>
      </c>
      <c r="F1350" s="1">
        <v>19.77</v>
      </c>
      <c r="G1350" s="1">
        <v>19.54</v>
      </c>
    </row>
    <row r="1351" spans="1:7" x14ac:dyDescent="0.25">
      <c r="A1351" t="str">
        <f t="shared" si="21"/>
        <v>NY0390 Question 6</v>
      </c>
      <c r="B1351" t="s">
        <v>91</v>
      </c>
      <c r="C1351" t="s">
        <v>197</v>
      </c>
      <c r="D1351" s="1">
        <v>67</v>
      </c>
      <c r="E1351" s="1">
        <v>80</v>
      </c>
      <c r="F1351" s="1">
        <v>69.77</v>
      </c>
      <c r="G1351" s="1">
        <v>72.41</v>
      </c>
    </row>
    <row r="1352" spans="1:7" x14ac:dyDescent="0.25">
      <c r="A1352" t="str">
        <f t="shared" si="21"/>
        <v>NY0390 Question 7</v>
      </c>
      <c r="B1352" t="s">
        <v>91</v>
      </c>
      <c r="C1352" t="s">
        <v>198</v>
      </c>
      <c r="D1352" s="1">
        <v>98</v>
      </c>
      <c r="E1352" s="1">
        <v>97.89</v>
      </c>
      <c r="F1352" s="1">
        <v>96.51</v>
      </c>
      <c r="G1352" s="1">
        <v>95.51</v>
      </c>
    </row>
    <row r="1353" spans="1:7" x14ac:dyDescent="0.25">
      <c r="A1353" t="str">
        <f t="shared" si="21"/>
        <v>NY0390 Question 8</v>
      </c>
      <c r="B1353" t="s">
        <v>91</v>
      </c>
      <c r="C1353" t="s">
        <v>199</v>
      </c>
      <c r="D1353" s="1">
        <v>99</v>
      </c>
      <c r="E1353" s="1">
        <v>100</v>
      </c>
      <c r="F1353" s="1">
        <v>97.99</v>
      </c>
      <c r="G1353" s="1">
        <v>93.88</v>
      </c>
    </row>
    <row r="1354" spans="1:7" x14ac:dyDescent="0.25">
      <c r="A1354" t="str">
        <f t="shared" si="21"/>
        <v>NY0390 Question 9AB</v>
      </c>
      <c r="B1354" t="s">
        <v>91</v>
      </c>
      <c r="C1354" t="s">
        <v>205</v>
      </c>
      <c r="D1354" s="1">
        <v>88</v>
      </c>
      <c r="E1354" s="1">
        <v>77.22</v>
      </c>
      <c r="F1354" s="1">
        <v>100</v>
      </c>
      <c r="G1354" s="1">
        <v>100</v>
      </c>
    </row>
    <row r="1355" spans="1:7" x14ac:dyDescent="0.25">
      <c r="A1355" t="str">
        <f t="shared" si="21"/>
        <v>NY0390 Question 9C</v>
      </c>
      <c r="B1355" t="s">
        <v>91</v>
      </c>
      <c r="C1355" t="s">
        <v>206</v>
      </c>
      <c r="D1355" s="1">
        <v>99</v>
      </c>
      <c r="E1355" s="1">
        <v>97.01</v>
      </c>
      <c r="F1355" s="1">
        <v>100</v>
      </c>
      <c r="G1355" s="1">
        <v>100</v>
      </c>
    </row>
    <row r="1356" spans="1:7" x14ac:dyDescent="0.25">
      <c r="A1356" t="str">
        <f t="shared" si="21"/>
        <v>NY0390 Question 9D</v>
      </c>
      <c r="B1356" t="s">
        <v>91</v>
      </c>
      <c r="C1356" t="s">
        <v>207</v>
      </c>
      <c r="D1356" s="1" t="s">
        <v>7</v>
      </c>
      <c r="E1356" s="1" t="s">
        <v>7</v>
      </c>
      <c r="F1356" s="1" t="s">
        <v>7</v>
      </c>
      <c r="G1356" s="1" t="s">
        <v>7</v>
      </c>
    </row>
    <row r="1357" spans="1:7" x14ac:dyDescent="0.25">
      <c r="A1357" t="str">
        <f t="shared" si="21"/>
        <v>NY0390 Question 10A</v>
      </c>
      <c r="B1357" t="s">
        <v>91</v>
      </c>
      <c r="C1357" t="s">
        <v>201</v>
      </c>
      <c r="D1357" s="1">
        <v>0</v>
      </c>
      <c r="E1357" s="1">
        <v>0</v>
      </c>
      <c r="F1357" s="1">
        <v>0</v>
      </c>
      <c r="G1357" s="1">
        <v>0</v>
      </c>
    </row>
    <row r="1358" spans="1:7" x14ac:dyDescent="0.25">
      <c r="A1358" t="str">
        <f t="shared" si="21"/>
        <v>NY0390 Question 10B</v>
      </c>
      <c r="B1358" t="s">
        <v>91</v>
      </c>
      <c r="C1358" t="s">
        <v>202</v>
      </c>
      <c r="D1358" s="1">
        <v>0</v>
      </c>
      <c r="E1358" s="1">
        <v>0</v>
      </c>
      <c r="F1358" s="1">
        <v>0</v>
      </c>
      <c r="G1358" s="1">
        <v>0</v>
      </c>
    </row>
    <row r="1359" spans="1:7" x14ac:dyDescent="0.25">
      <c r="A1359" t="str">
        <f t="shared" si="21"/>
        <v>NY0390 Question 10C</v>
      </c>
      <c r="B1359" t="s">
        <v>91</v>
      </c>
      <c r="C1359" t="s">
        <v>203</v>
      </c>
      <c r="D1359" s="1">
        <v>0</v>
      </c>
      <c r="E1359" s="1">
        <v>0</v>
      </c>
      <c r="F1359" s="1">
        <v>0</v>
      </c>
      <c r="G1359" s="1">
        <v>0.56000000000000005</v>
      </c>
    </row>
    <row r="1360" spans="1:7" x14ac:dyDescent="0.25">
      <c r="A1360" t="str">
        <f t="shared" si="21"/>
        <v>NY0390 Question 10D</v>
      </c>
      <c r="B1360" t="s">
        <v>91</v>
      </c>
      <c r="C1360" t="s">
        <v>204</v>
      </c>
      <c r="D1360" s="1">
        <v>0</v>
      </c>
      <c r="E1360" s="1">
        <v>0</v>
      </c>
      <c r="F1360" s="1">
        <v>0</v>
      </c>
      <c r="G1360" s="1">
        <v>0</v>
      </c>
    </row>
    <row r="1361" spans="1:7" x14ac:dyDescent="0.25">
      <c r="A1361" t="str">
        <f t="shared" si="21"/>
        <v>NY0390 Question 11</v>
      </c>
      <c r="B1361" t="s">
        <v>91</v>
      </c>
      <c r="C1361" t="s">
        <v>200</v>
      </c>
      <c r="D1361" s="1">
        <v>10</v>
      </c>
      <c r="E1361" s="1">
        <v>12</v>
      </c>
      <c r="F1361" s="1">
        <v>12</v>
      </c>
      <c r="G1361" s="1">
        <v>12</v>
      </c>
    </row>
    <row r="1362" spans="1:7" x14ac:dyDescent="0.25">
      <c r="A1362" t="str">
        <f t="shared" si="21"/>
        <v>NY0394 Question 1</v>
      </c>
      <c r="B1362" t="s">
        <v>92</v>
      </c>
      <c r="C1362" t="s">
        <v>192</v>
      </c>
      <c r="D1362" s="1">
        <v>97</v>
      </c>
      <c r="E1362" s="1">
        <v>89.58</v>
      </c>
      <c r="F1362" s="1">
        <v>85.68</v>
      </c>
      <c r="G1362" s="1">
        <v>82.46</v>
      </c>
    </row>
    <row r="1363" spans="1:7" x14ac:dyDescent="0.25">
      <c r="A1363" t="str">
        <f t="shared" si="21"/>
        <v>NY0394 Question 2</v>
      </c>
      <c r="B1363" t="s">
        <v>92</v>
      </c>
      <c r="C1363" t="s">
        <v>193</v>
      </c>
      <c r="D1363" s="1">
        <v>100</v>
      </c>
      <c r="E1363" s="1">
        <v>100</v>
      </c>
      <c r="F1363" s="1">
        <v>100</v>
      </c>
      <c r="G1363" s="1">
        <v>100</v>
      </c>
    </row>
    <row r="1364" spans="1:7" x14ac:dyDescent="0.25">
      <c r="A1364" t="str">
        <f t="shared" si="21"/>
        <v>NY0394 Question 3</v>
      </c>
      <c r="B1364" t="s">
        <v>92</v>
      </c>
      <c r="C1364" t="s">
        <v>194</v>
      </c>
      <c r="D1364" s="1">
        <v>100</v>
      </c>
      <c r="E1364" s="1">
        <v>100</v>
      </c>
      <c r="F1364" s="1">
        <v>100</v>
      </c>
      <c r="G1364" s="1">
        <v>100</v>
      </c>
    </row>
    <row r="1365" spans="1:7" x14ac:dyDescent="0.25">
      <c r="A1365" t="str">
        <f t="shared" si="21"/>
        <v>NY0394 Question 4</v>
      </c>
      <c r="B1365" t="s">
        <v>92</v>
      </c>
      <c r="C1365" t="s">
        <v>195</v>
      </c>
      <c r="D1365" s="1">
        <v>77</v>
      </c>
      <c r="E1365" s="1">
        <v>74.040000000000006</v>
      </c>
      <c r="F1365" s="1">
        <v>79.099999999999994</v>
      </c>
      <c r="G1365" s="1">
        <v>84.28</v>
      </c>
    </row>
    <row r="1366" spans="1:7" x14ac:dyDescent="0.25">
      <c r="A1366" t="str">
        <f t="shared" si="21"/>
        <v>NY0394 Question 5</v>
      </c>
      <c r="B1366" t="s">
        <v>92</v>
      </c>
      <c r="C1366" t="s">
        <v>196</v>
      </c>
      <c r="D1366" s="1">
        <v>5</v>
      </c>
      <c r="E1366" s="1">
        <v>91.89</v>
      </c>
      <c r="F1366" s="1">
        <v>16.670000000000002</v>
      </c>
      <c r="G1366" s="1">
        <v>2.94</v>
      </c>
    </row>
    <row r="1367" spans="1:7" x14ac:dyDescent="0.25">
      <c r="A1367" t="str">
        <f t="shared" si="21"/>
        <v>NY0394 Question 6</v>
      </c>
      <c r="B1367" t="s">
        <v>92</v>
      </c>
      <c r="C1367" t="s">
        <v>197</v>
      </c>
      <c r="D1367" s="1">
        <v>75</v>
      </c>
      <c r="E1367" s="1">
        <v>91.89</v>
      </c>
      <c r="F1367" s="1">
        <v>91.67</v>
      </c>
      <c r="G1367" s="1">
        <v>70.59</v>
      </c>
    </row>
    <row r="1368" spans="1:7" x14ac:dyDescent="0.25">
      <c r="A1368" t="str">
        <f t="shared" si="21"/>
        <v>NY0394 Question 7</v>
      </c>
      <c r="B1368" t="s">
        <v>92</v>
      </c>
      <c r="C1368" t="s">
        <v>198</v>
      </c>
      <c r="D1368" s="1">
        <v>100</v>
      </c>
      <c r="E1368" s="1">
        <v>100</v>
      </c>
      <c r="F1368" s="1">
        <v>100</v>
      </c>
      <c r="G1368" s="1">
        <v>100</v>
      </c>
    </row>
    <row r="1369" spans="1:7" x14ac:dyDescent="0.25">
      <c r="A1369" t="str">
        <f t="shared" si="21"/>
        <v>NY0394 Question 8</v>
      </c>
      <c r="B1369" t="s">
        <v>92</v>
      </c>
      <c r="C1369" t="s">
        <v>199</v>
      </c>
      <c r="D1369" s="1">
        <v>100</v>
      </c>
      <c r="E1369" s="1">
        <v>100</v>
      </c>
      <c r="F1369" s="1">
        <v>100</v>
      </c>
      <c r="G1369" s="1">
        <v>100</v>
      </c>
    </row>
    <row r="1370" spans="1:7" x14ac:dyDescent="0.25">
      <c r="A1370" t="str">
        <f t="shared" si="21"/>
        <v>NY0394 Question 9AB</v>
      </c>
      <c r="B1370" t="s">
        <v>92</v>
      </c>
      <c r="C1370" t="s">
        <v>205</v>
      </c>
      <c r="D1370" s="1">
        <v>100</v>
      </c>
      <c r="E1370" s="1">
        <v>100</v>
      </c>
      <c r="F1370" s="1">
        <v>80</v>
      </c>
      <c r="G1370" s="1">
        <v>100</v>
      </c>
    </row>
    <row r="1371" spans="1:7" x14ac:dyDescent="0.25">
      <c r="A1371" t="str">
        <f t="shared" si="21"/>
        <v>NY0394 Question 9C</v>
      </c>
      <c r="B1371" t="s">
        <v>92</v>
      </c>
      <c r="C1371" t="s">
        <v>206</v>
      </c>
      <c r="D1371" s="1">
        <v>100</v>
      </c>
      <c r="E1371" s="1">
        <v>100</v>
      </c>
      <c r="F1371" s="1">
        <v>97.44</v>
      </c>
      <c r="G1371" s="1">
        <v>100</v>
      </c>
    </row>
    <row r="1372" spans="1:7" x14ac:dyDescent="0.25">
      <c r="A1372" t="str">
        <f t="shared" si="21"/>
        <v>NY0394 Question 9D</v>
      </c>
      <c r="B1372" t="s">
        <v>92</v>
      </c>
      <c r="C1372" t="s">
        <v>207</v>
      </c>
      <c r="D1372" s="1" t="s">
        <v>7</v>
      </c>
      <c r="E1372" s="1" t="s">
        <v>7</v>
      </c>
      <c r="F1372" s="1" t="s">
        <v>7</v>
      </c>
      <c r="G1372" s="1" t="s">
        <v>7</v>
      </c>
    </row>
    <row r="1373" spans="1:7" x14ac:dyDescent="0.25">
      <c r="A1373" t="str">
        <f t="shared" si="21"/>
        <v>NY0394 Question 10A</v>
      </c>
      <c r="B1373" t="s">
        <v>92</v>
      </c>
      <c r="C1373" t="s">
        <v>201</v>
      </c>
      <c r="D1373" s="1">
        <v>0</v>
      </c>
      <c r="E1373" s="1">
        <v>0</v>
      </c>
      <c r="F1373" s="1">
        <v>0</v>
      </c>
      <c r="G1373" s="1">
        <v>0</v>
      </c>
    </row>
    <row r="1374" spans="1:7" x14ac:dyDescent="0.25">
      <c r="A1374" t="str">
        <f t="shared" si="21"/>
        <v>NY0394 Question 10B</v>
      </c>
      <c r="B1374" t="s">
        <v>92</v>
      </c>
      <c r="C1374" t="s">
        <v>202</v>
      </c>
      <c r="D1374" s="1">
        <v>0</v>
      </c>
      <c r="E1374" s="1">
        <v>0</v>
      </c>
      <c r="F1374" s="1">
        <v>0</v>
      </c>
      <c r="G1374" s="1">
        <v>0</v>
      </c>
    </row>
    <row r="1375" spans="1:7" x14ac:dyDescent="0.25">
      <c r="A1375" t="str">
        <f t="shared" si="21"/>
        <v>NY0394 Question 10C</v>
      </c>
      <c r="B1375" t="s">
        <v>92</v>
      </c>
      <c r="C1375" t="s">
        <v>203</v>
      </c>
      <c r="D1375" s="1">
        <v>0</v>
      </c>
      <c r="E1375" s="1">
        <v>0</v>
      </c>
      <c r="F1375" s="1">
        <v>0</v>
      </c>
      <c r="G1375" s="1">
        <v>0</v>
      </c>
    </row>
    <row r="1376" spans="1:7" x14ac:dyDescent="0.25">
      <c r="A1376" t="str">
        <f t="shared" si="21"/>
        <v>NY0394 Question 10D</v>
      </c>
      <c r="B1376" t="s">
        <v>92</v>
      </c>
      <c r="C1376" t="s">
        <v>204</v>
      </c>
      <c r="D1376" s="1">
        <v>0</v>
      </c>
      <c r="E1376" s="1">
        <v>2.27</v>
      </c>
      <c r="F1376" s="1">
        <v>2.44</v>
      </c>
      <c r="G1376" s="1">
        <v>0</v>
      </c>
    </row>
    <row r="1377" spans="1:7" x14ac:dyDescent="0.25">
      <c r="A1377" t="str">
        <f t="shared" si="21"/>
        <v>NY0394 Question 11</v>
      </c>
      <c r="B1377" t="s">
        <v>92</v>
      </c>
      <c r="C1377" t="s">
        <v>200</v>
      </c>
      <c r="D1377" s="1">
        <v>12</v>
      </c>
      <c r="E1377" s="1">
        <v>12</v>
      </c>
      <c r="F1377" s="1">
        <v>12</v>
      </c>
      <c r="G1377" s="1">
        <v>12</v>
      </c>
    </row>
    <row r="1378" spans="1:7" x14ac:dyDescent="0.25">
      <c r="A1378" t="str">
        <f t="shared" si="21"/>
        <v>NY0395 Question 1</v>
      </c>
      <c r="B1378" t="s">
        <v>93</v>
      </c>
      <c r="C1378" t="s">
        <v>192</v>
      </c>
      <c r="D1378" s="1">
        <v>97</v>
      </c>
      <c r="E1378" s="1">
        <v>89.58</v>
      </c>
      <c r="F1378" s="1">
        <v>85.68</v>
      </c>
      <c r="G1378" s="1">
        <v>82.46</v>
      </c>
    </row>
    <row r="1379" spans="1:7" x14ac:dyDescent="0.25">
      <c r="A1379" t="str">
        <f t="shared" si="21"/>
        <v>NY0395 Question 2</v>
      </c>
      <c r="B1379" t="s">
        <v>93</v>
      </c>
      <c r="C1379" t="s">
        <v>193</v>
      </c>
      <c r="D1379" s="1">
        <v>100</v>
      </c>
      <c r="E1379" s="1">
        <v>100</v>
      </c>
      <c r="F1379" s="1">
        <v>100</v>
      </c>
      <c r="G1379" s="1">
        <v>100</v>
      </c>
    </row>
    <row r="1380" spans="1:7" x14ac:dyDescent="0.25">
      <c r="A1380" t="str">
        <f t="shared" si="21"/>
        <v>NY0395 Question 3</v>
      </c>
      <c r="B1380" t="s">
        <v>93</v>
      </c>
      <c r="C1380" t="s">
        <v>194</v>
      </c>
      <c r="D1380" s="1">
        <v>100</v>
      </c>
      <c r="E1380" s="1">
        <v>100</v>
      </c>
      <c r="F1380" s="1">
        <v>100</v>
      </c>
      <c r="G1380" s="1">
        <v>100</v>
      </c>
    </row>
    <row r="1381" spans="1:7" x14ac:dyDescent="0.25">
      <c r="A1381" t="str">
        <f t="shared" si="21"/>
        <v>NY0395 Question 4</v>
      </c>
      <c r="B1381" t="s">
        <v>93</v>
      </c>
      <c r="C1381" t="s">
        <v>195</v>
      </c>
      <c r="D1381" s="1">
        <v>77</v>
      </c>
      <c r="E1381" s="1">
        <v>74.040000000000006</v>
      </c>
      <c r="F1381" s="1">
        <v>79.099999999999994</v>
      </c>
      <c r="G1381" s="1">
        <v>84.28</v>
      </c>
    </row>
    <row r="1382" spans="1:7" x14ac:dyDescent="0.25">
      <c r="A1382" t="str">
        <f t="shared" si="21"/>
        <v>NY0395 Question 5</v>
      </c>
      <c r="B1382" t="s">
        <v>93</v>
      </c>
      <c r="C1382" t="s">
        <v>196</v>
      </c>
      <c r="D1382" s="1">
        <v>5</v>
      </c>
      <c r="E1382" s="1">
        <v>91.99</v>
      </c>
      <c r="F1382" s="1">
        <v>16.670000000000002</v>
      </c>
      <c r="G1382" s="1">
        <v>2.94</v>
      </c>
    </row>
    <row r="1383" spans="1:7" x14ac:dyDescent="0.25">
      <c r="A1383" t="str">
        <f t="shared" si="21"/>
        <v>NY0395 Question 6</v>
      </c>
      <c r="B1383" t="s">
        <v>93</v>
      </c>
      <c r="C1383" t="s">
        <v>197</v>
      </c>
      <c r="D1383" s="1">
        <v>75</v>
      </c>
      <c r="E1383" s="1">
        <v>91.99</v>
      </c>
      <c r="F1383" s="1">
        <v>91.67</v>
      </c>
      <c r="G1383" s="1">
        <v>70.59</v>
      </c>
    </row>
    <row r="1384" spans="1:7" x14ac:dyDescent="0.25">
      <c r="A1384" t="str">
        <f t="shared" si="21"/>
        <v>NY0395 Question 7</v>
      </c>
      <c r="B1384" t="s">
        <v>93</v>
      </c>
      <c r="C1384" t="s">
        <v>198</v>
      </c>
      <c r="D1384" s="1">
        <v>100</v>
      </c>
      <c r="E1384" s="1">
        <v>100</v>
      </c>
      <c r="F1384" s="1">
        <v>100</v>
      </c>
      <c r="G1384" s="1">
        <v>100</v>
      </c>
    </row>
    <row r="1385" spans="1:7" x14ac:dyDescent="0.25">
      <c r="A1385" t="str">
        <f t="shared" si="21"/>
        <v>NY0395 Question 8</v>
      </c>
      <c r="B1385" t="s">
        <v>93</v>
      </c>
      <c r="C1385" t="s">
        <v>199</v>
      </c>
      <c r="D1385" s="1">
        <v>100</v>
      </c>
      <c r="E1385" s="1">
        <v>100</v>
      </c>
      <c r="F1385" s="1">
        <v>100</v>
      </c>
      <c r="G1385" s="1">
        <v>100</v>
      </c>
    </row>
    <row r="1386" spans="1:7" x14ac:dyDescent="0.25">
      <c r="A1386" t="str">
        <f t="shared" si="21"/>
        <v>NY0395 Question 9AB</v>
      </c>
      <c r="B1386" t="s">
        <v>93</v>
      </c>
      <c r="C1386" t="s">
        <v>205</v>
      </c>
      <c r="D1386" s="1">
        <v>100</v>
      </c>
      <c r="E1386" s="1">
        <v>100</v>
      </c>
      <c r="F1386" s="1">
        <v>80</v>
      </c>
      <c r="G1386" s="1">
        <v>100</v>
      </c>
    </row>
    <row r="1387" spans="1:7" x14ac:dyDescent="0.25">
      <c r="A1387" t="str">
        <f t="shared" si="21"/>
        <v>NY0395 Question 9C</v>
      </c>
      <c r="B1387" t="s">
        <v>93</v>
      </c>
      <c r="C1387" t="s">
        <v>206</v>
      </c>
      <c r="D1387" s="1">
        <v>100</v>
      </c>
      <c r="E1387" s="1">
        <v>100</v>
      </c>
      <c r="F1387" s="1">
        <v>97.44</v>
      </c>
      <c r="G1387" s="1">
        <v>100</v>
      </c>
    </row>
    <row r="1388" spans="1:7" x14ac:dyDescent="0.25">
      <c r="A1388" t="str">
        <f t="shared" si="21"/>
        <v>NY0395 Question 9D</v>
      </c>
      <c r="B1388" t="s">
        <v>93</v>
      </c>
      <c r="C1388" t="s">
        <v>207</v>
      </c>
      <c r="D1388" s="1" t="s">
        <v>7</v>
      </c>
      <c r="E1388" s="1" t="s">
        <v>7</v>
      </c>
      <c r="F1388" s="1" t="s">
        <v>7</v>
      </c>
      <c r="G1388" s="1" t="s">
        <v>7</v>
      </c>
    </row>
    <row r="1389" spans="1:7" x14ac:dyDescent="0.25">
      <c r="A1389" t="str">
        <f t="shared" si="21"/>
        <v>NY0395 Question 10A</v>
      </c>
      <c r="B1389" t="s">
        <v>93</v>
      </c>
      <c r="C1389" t="s">
        <v>201</v>
      </c>
      <c r="D1389" s="1">
        <v>0</v>
      </c>
      <c r="E1389" s="1">
        <v>0</v>
      </c>
      <c r="F1389" s="1">
        <v>0</v>
      </c>
      <c r="G1389" s="1">
        <v>0</v>
      </c>
    </row>
    <row r="1390" spans="1:7" x14ac:dyDescent="0.25">
      <c r="A1390" t="str">
        <f t="shared" si="21"/>
        <v>NY0395 Question 10B</v>
      </c>
      <c r="B1390" t="s">
        <v>93</v>
      </c>
      <c r="C1390" t="s">
        <v>202</v>
      </c>
      <c r="D1390" s="1">
        <v>0</v>
      </c>
      <c r="E1390" s="1">
        <v>0</v>
      </c>
      <c r="F1390" s="1">
        <v>0</v>
      </c>
      <c r="G1390" s="1">
        <v>0</v>
      </c>
    </row>
    <row r="1391" spans="1:7" x14ac:dyDescent="0.25">
      <c r="A1391" t="str">
        <f t="shared" si="21"/>
        <v>NY0395 Question 10C</v>
      </c>
      <c r="B1391" t="s">
        <v>93</v>
      </c>
      <c r="C1391" t="s">
        <v>203</v>
      </c>
      <c r="D1391" s="1">
        <v>0</v>
      </c>
      <c r="E1391" s="1">
        <v>0</v>
      </c>
      <c r="F1391" s="1">
        <v>0</v>
      </c>
      <c r="G1391" s="1">
        <v>0</v>
      </c>
    </row>
    <row r="1392" spans="1:7" x14ac:dyDescent="0.25">
      <c r="A1392" t="str">
        <f t="shared" si="21"/>
        <v>NY0395 Question 10D</v>
      </c>
      <c r="B1392" t="s">
        <v>93</v>
      </c>
      <c r="C1392" t="s">
        <v>204</v>
      </c>
      <c r="D1392" s="1">
        <v>0</v>
      </c>
      <c r="E1392" s="1">
        <v>2.27</v>
      </c>
      <c r="F1392" s="1">
        <v>2.44</v>
      </c>
      <c r="G1392" s="1">
        <v>0</v>
      </c>
    </row>
    <row r="1393" spans="1:7" x14ac:dyDescent="0.25">
      <c r="A1393" t="str">
        <f t="shared" si="21"/>
        <v>NY0395 Question 11</v>
      </c>
      <c r="B1393" t="s">
        <v>93</v>
      </c>
      <c r="C1393" t="s">
        <v>200</v>
      </c>
      <c r="D1393" s="1">
        <v>12</v>
      </c>
      <c r="E1393" s="1">
        <v>12</v>
      </c>
      <c r="F1393" s="1">
        <v>12</v>
      </c>
      <c r="G1393" s="1">
        <v>12</v>
      </c>
    </row>
    <row r="1394" spans="1:7" x14ac:dyDescent="0.25">
      <c r="A1394" t="str">
        <f t="shared" si="21"/>
        <v>NY0396 Question 1</v>
      </c>
      <c r="B1394" t="s">
        <v>94</v>
      </c>
      <c r="C1394" t="s">
        <v>192</v>
      </c>
      <c r="D1394" s="1">
        <v>89</v>
      </c>
      <c r="E1394" s="1">
        <v>92.05</v>
      </c>
      <c r="F1394" s="1">
        <v>90.68</v>
      </c>
      <c r="G1394" s="1">
        <v>89.39</v>
      </c>
    </row>
    <row r="1395" spans="1:7" x14ac:dyDescent="0.25">
      <c r="A1395" t="str">
        <f t="shared" si="21"/>
        <v>NY0396 Question 2</v>
      </c>
      <c r="B1395" t="s">
        <v>94</v>
      </c>
      <c r="C1395" t="s">
        <v>193</v>
      </c>
      <c r="D1395" s="1">
        <v>100</v>
      </c>
      <c r="E1395" s="1">
        <v>100</v>
      </c>
      <c r="F1395" s="1">
        <v>100</v>
      </c>
      <c r="G1395" s="1">
        <v>100</v>
      </c>
    </row>
    <row r="1396" spans="1:7" x14ac:dyDescent="0.25">
      <c r="A1396" t="str">
        <f t="shared" si="21"/>
        <v>NY0396 Question 3</v>
      </c>
      <c r="B1396" t="s">
        <v>94</v>
      </c>
      <c r="C1396" t="s">
        <v>194</v>
      </c>
      <c r="D1396" s="1">
        <v>100</v>
      </c>
      <c r="E1396" s="1">
        <v>100</v>
      </c>
      <c r="F1396" s="1">
        <v>100</v>
      </c>
      <c r="G1396" s="1">
        <v>100</v>
      </c>
    </row>
    <row r="1397" spans="1:7" x14ac:dyDescent="0.25">
      <c r="A1397" t="str">
        <f t="shared" si="21"/>
        <v>NY0396 Question 4</v>
      </c>
      <c r="B1397" t="s">
        <v>94</v>
      </c>
      <c r="C1397" t="s">
        <v>195</v>
      </c>
      <c r="D1397" s="1">
        <v>93</v>
      </c>
      <c r="E1397" s="1">
        <v>94.47</v>
      </c>
      <c r="F1397" s="1">
        <v>98.22</v>
      </c>
      <c r="G1397" s="1">
        <v>92.27</v>
      </c>
    </row>
    <row r="1398" spans="1:7" x14ac:dyDescent="0.25">
      <c r="A1398" t="str">
        <f t="shared" si="21"/>
        <v>NY0396 Question 5</v>
      </c>
      <c r="B1398" t="s">
        <v>94</v>
      </c>
      <c r="C1398" t="s">
        <v>196</v>
      </c>
      <c r="D1398" s="1">
        <v>26</v>
      </c>
      <c r="E1398" s="1">
        <v>94.87</v>
      </c>
      <c r="F1398" s="1">
        <v>17.07</v>
      </c>
      <c r="G1398" s="1">
        <v>17.86</v>
      </c>
    </row>
    <row r="1399" spans="1:7" x14ac:dyDescent="0.25">
      <c r="A1399" t="str">
        <f t="shared" si="21"/>
        <v>NY0396 Question 6</v>
      </c>
      <c r="B1399" t="s">
        <v>94</v>
      </c>
      <c r="C1399" t="s">
        <v>197</v>
      </c>
      <c r="D1399" s="1">
        <v>90</v>
      </c>
      <c r="E1399" s="1">
        <v>94.87</v>
      </c>
      <c r="F1399" s="1">
        <v>92.68</v>
      </c>
      <c r="G1399" s="1">
        <v>100</v>
      </c>
    </row>
    <row r="1400" spans="1:7" x14ac:dyDescent="0.25">
      <c r="A1400" t="str">
        <f t="shared" si="21"/>
        <v>NY0396 Question 7</v>
      </c>
      <c r="B1400" t="s">
        <v>94</v>
      </c>
      <c r="C1400" t="s">
        <v>198</v>
      </c>
      <c r="D1400" s="1">
        <v>100</v>
      </c>
      <c r="E1400" s="1">
        <v>97.5</v>
      </c>
      <c r="F1400" s="1">
        <v>100</v>
      </c>
      <c r="G1400" s="1">
        <v>100</v>
      </c>
    </row>
    <row r="1401" spans="1:7" x14ac:dyDescent="0.25">
      <c r="A1401" t="str">
        <f t="shared" si="21"/>
        <v>NY0396 Question 8</v>
      </c>
      <c r="B1401" t="s">
        <v>94</v>
      </c>
      <c r="C1401" t="s">
        <v>199</v>
      </c>
      <c r="D1401" s="1">
        <v>100</v>
      </c>
      <c r="E1401" s="1">
        <v>100</v>
      </c>
      <c r="F1401" s="1">
        <v>100</v>
      </c>
      <c r="G1401" s="1">
        <v>100</v>
      </c>
    </row>
    <row r="1402" spans="1:7" x14ac:dyDescent="0.25">
      <c r="A1402" t="str">
        <f t="shared" si="21"/>
        <v>NY0396 Question 9AB</v>
      </c>
      <c r="B1402" t="s">
        <v>94</v>
      </c>
      <c r="C1402" t="s">
        <v>205</v>
      </c>
      <c r="D1402" s="1">
        <v>100</v>
      </c>
      <c r="E1402" s="1">
        <v>100</v>
      </c>
      <c r="F1402" s="1">
        <v>100</v>
      </c>
      <c r="G1402" s="1">
        <v>100</v>
      </c>
    </row>
    <row r="1403" spans="1:7" x14ac:dyDescent="0.25">
      <c r="A1403" t="str">
        <f t="shared" si="21"/>
        <v>NY0396 Question 9C</v>
      </c>
      <c r="B1403" t="s">
        <v>94</v>
      </c>
      <c r="C1403" t="s">
        <v>206</v>
      </c>
      <c r="D1403" s="1">
        <v>100</v>
      </c>
      <c r="E1403" s="1">
        <v>100</v>
      </c>
      <c r="F1403" s="1">
        <v>100</v>
      </c>
      <c r="G1403" s="1">
        <v>100</v>
      </c>
    </row>
    <row r="1404" spans="1:7" x14ac:dyDescent="0.25">
      <c r="A1404" t="str">
        <f t="shared" si="21"/>
        <v>NY0396 Question 9D</v>
      </c>
      <c r="B1404" t="s">
        <v>94</v>
      </c>
      <c r="C1404" t="s">
        <v>207</v>
      </c>
      <c r="D1404" s="1" t="s">
        <v>7</v>
      </c>
      <c r="E1404" s="1" t="s">
        <v>7</v>
      </c>
      <c r="F1404" s="1" t="s">
        <v>7</v>
      </c>
      <c r="G1404" s="1" t="s">
        <v>7</v>
      </c>
    </row>
    <row r="1405" spans="1:7" x14ac:dyDescent="0.25">
      <c r="A1405" t="str">
        <f t="shared" si="21"/>
        <v>NY0396 Question 10A</v>
      </c>
      <c r="B1405" t="s">
        <v>94</v>
      </c>
      <c r="C1405" t="s">
        <v>201</v>
      </c>
      <c r="D1405" s="1">
        <v>0</v>
      </c>
      <c r="E1405" s="1">
        <v>0</v>
      </c>
      <c r="F1405" s="1">
        <v>0</v>
      </c>
      <c r="G1405" s="1">
        <v>0</v>
      </c>
    </row>
    <row r="1406" spans="1:7" x14ac:dyDescent="0.25">
      <c r="A1406" t="str">
        <f t="shared" si="21"/>
        <v>NY0396 Question 10B</v>
      </c>
      <c r="B1406" t="s">
        <v>94</v>
      </c>
      <c r="C1406" t="s">
        <v>202</v>
      </c>
      <c r="D1406" s="1">
        <v>0</v>
      </c>
      <c r="E1406" s="1">
        <v>0</v>
      </c>
      <c r="F1406" s="1">
        <v>0</v>
      </c>
      <c r="G1406" s="1">
        <v>0</v>
      </c>
    </row>
    <row r="1407" spans="1:7" x14ac:dyDescent="0.25">
      <c r="A1407" t="str">
        <f t="shared" si="21"/>
        <v>NY0396 Question 10C</v>
      </c>
      <c r="B1407" t="s">
        <v>94</v>
      </c>
      <c r="C1407" t="s">
        <v>203</v>
      </c>
      <c r="D1407" s="1">
        <v>0</v>
      </c>
      <c r="E1407" s="1">
        <v>0</v>
      </c>
      <c r="F1407" s="1">
        <v>0</v>
      </c>
      <c r="G1407" s="1">
        <v>0</v>
      </c>
    </row>
    <row r="1408" spans="1:7" x14ac:dyDescent="0.25">
      <c r="A1408" t="str">
        <f t="shared" si="21"/>
        <v>NY0396 Question 10D</v>
      </c>
      <c r="B1408" t="s">
        <v>94</v>
      </c>
      <c r="C1408" t="s">
        <v>204</v>
      </c>
      <c r="D1408" s="1">
        <v>0</v>
      </c>
      <c r="E1408" s="1">
        <v>0</v>
      </c>
      <c r="F1408" s="1">
        <v>0</v>
      </c>
      <c r="G1408" s="1">
        <v>0</v>
      </c>
    </row>
    <row r="1409" spans="1:7" x14ac:dyDescent="0.25">
      <c r="A1409" t="str">
        <f t="shared" si="21"/>
        <v>NY0396 Question 11</v>
      </c>
      <c r="B1409" t="s">
        <v>94</v>
      </c>
      <c r="C1409" t="s">
        <v>200</v>
      </c>
      <c r="D1409" s="1">
        <v>12</v>
      </c>
      <c r="E1409" s="1">
        <v>12</v>
      </c>
      <c r="F1409" s="1">
        <v>12</v>
      </c>
      <c r="G1409" s="1">
        <v>12</v>
      </c>
    </row>
    <row r="1410" spans="1:7" x14ac:dyDescent="0.25">
      <c r="A1410" t="str">
        <f t="shared" si="21"/>
        <v>NY0397 Question 1</v>
      </c>
      <c r="B1410" t="s">
        <v>95</v>
      </c>
      <c r="C1410" t="s">
        <v>192</v>
      </c>
      <c r="D1410" s="1">
        <v>100</v>
      </c>
      <c r="E1410" s="1">
        <v>100</v>
      </c>
      <c r="F1410" s="1">
        <v>91.14</v>
      </c>
      <c r="G1410" s="1">
        <v>98.63</v>
      </c>
    </row>
    <row r="1411" spans="1:7" x14ac:dyDescent="0.25">
      <c r="A1411" t="str">
        <f t="shared" ref="A1411:A1474" si="22">B1411&amp;" "&amp;C1411</f>
        <v>NY0397 Question 2</v>
      </c>
      <c r="B1411" t="s">
        <v>95</v>
      </c>
      <c r="C1411" t="s">
        <v>193</v>
      </c>
      <c r="D1411" s="1">
        <v>100</v>
      </c>
      <c r="E1411" s="1">
        <v>100</v>
      </c>
      <c r="F1411" s="1">
        <v>100</v>
      </c>
      <c r="G1411" s="1">
        <v>0</v>
      </c>
    </row>
    <row r="1412" spans="1:7" x14ac:dyDescent="0.25">
      <c r="A1412" t="str">
        <f t="shared" si="22"/>
        <v>NY0397 Question 3</v>
      </c>
      <c r="B1412" t="s">
        <v>95</v>
      </c>
      <c r="C1412" t="s">
        <v>194</v>
      </c>
      <c r="D1412" s="1">
        <v>100</v>
      </c>
      <c r="E1412" s="1">
        <v>100</v>
      </c>
      <c r="F1412" s="1">
        <v>100</v>
      </c>
      <c r="G1412" s="1">
        <v>0</v>
      </c>
    </row>
    <row r="1413" spans="1:7" x14ac:dyDescent="0.25">
      <c r="A1413" t="str">
        <f t="shared" si="22"/>
        <v>NY0397 Question 4</v>
      </c>
      <c r="B1413" t="s">
        <v>95</v>
      </c>
      <c r="C1413" t="s">
        <v>195</v>
      </c>
      <c r="D1413" s="1">
        <v>93</v>
      </c>
      <c r="E1413" s="1">
        <v>105.57</v>
      </c>
      <c r="F1413" s="1">
        <v>116.2</v>
      </c>
      <c r="G1413" s="1">
        <v>136.47</v>
      </c>
    </row>
    <row r="1414" spans="1:7" x14ac:dyDescent="0.25">
      <c r="A1414" t="str">
        <f t="shared" si="22"/>
        <v>NY0397 Question 5</v>
      </c>
      <c r="B1414" t="s">
        <v>95</v>
      </c>
      <c r="C1414" t="s">
        <v>196</v>
      </c>
      <c r="D1414" s="1">
        <v>45</v>
      </c>
      <c r="E1414" s="1">
        <v>83.33</v>
      </c>
      <c r="F1414" s="1">
        <v>7.69</v>
      </c>
      <c r="G1414" s="1">
        <v>36.36</v>
      </c>
    </row>
    <row r="1415" spans="1:7" x14ac:dyDescent="0.25">
      <c r="A1415" t="str">
        <f t="shared" si="22"/>
        <v>NY0397 Question 6</v>
      </c>
      <c r="B1415" t="s">
        <v>95</v>
      </c>
      <c r="C1415" t="s">
        <v>197</v>
      </c>
      <c r="D1415" s="1">
        <v>64</v>
      </c>
      <c r="E1415" s="1">
        <v>83.33</v>
      </c>
      <c r="F1415" s="1">
        <v>84.62</v>
      </c>
      <c r="G1415" s="1">
        <v>70</v>
      </c>
    </row>
    <row r="1416" spans="1:7" x14ac:dyDescent="0.25">
      <c r="A1416" t="str">
        <f t="shared" si="22"/>
        <v>NY0397 Question 7</v>
      </c>
      <c r="B1416" t="s">
        <v>95</v>
      </c>
      <c r="C1416" t="s">
        <v>198</v>
      </c>
      <c r="D1416" s="1">
        <v>64</v>
      </c>
      <c r="E1416" s="1">
        <v>66.67</v>
      </c>
      <c r="F1416" s="1">
        <v>61.54</v>
      </c>
      <c r="G1416" s="1">
        <v>60</v>
      </c>
    </row>
    <row r="1417" spans="1:7" x14ac:dyDescent="0.25">
      <c r="A1417" t="str">
        <f t="shared" si="22"/>
        <v>NY0397 Question 8</v>
      </c>
      <c r="B1417" t="s">
        <v>95</v>
      </c>
      <c r="C1417" t="s">
        <v>199</v>
      </c>
      <c r="D1417" s="1">
        <v>100</v>
      </c>
      <c r="E1417" s="1">
        <v>100</v>
      </c>
      <c r="F1417" s="1">
        <v>100</v>
      </c>
      <c r="G1417" s="1">
        <v>100</v>
      </c>
    </row>
    <row r="1418" spans="1:7" x14ac:dyDescent="0.25">
      <c r="A1418" t="str">
        <f t="shared" si="22"/>
        <v>NY0397 Question 9AB</v>
      </c>
      <c r="B1418" t="s">
        <v>95</v>
      </c>
      <c r="C1418" t="s">
        <v>205</v>
      </c>
      <c r="D1418" s="1">
        <v>0</v>
      </c>
      <c r="E1418" s="1">
        <v>0</v>
      </c>
      <c r="F1418" s="1">
        <v>100</v>
      </c>
      <c r="G1418" s="1">
        <v>0</v>
      </c>
    </row>
    <row r="1419" spans="1:7" x14ac:dyDescent="0.25">
      <c r="A1419" t="str">
        <f t="shared" si="22"/>
        <v>NY0397 Question 9C</v>
      </c>
      <c r="B1419" t="s">
        <v>95</v>
      </c>
      <c r="C1419" t="s">
        <v>206</v>
      </c>
      <c r="D1419" s="1">
        <v>100</v>
      </c>
      <c r="E1419" s="1">
        <v>100</v>
      </c>
      <c r="F1419" s="1">
        <v>100</v>
      </c>
      <c r="G1419" s="1">
        <v>100</v>
      </c>
    </row>
    <row r="1420" spans="1:7" x14ac:dyDescent="0.25">
      <c r="A1420" t="str">
        <f t="shared" si="22"/>
        <v>NY0397 Question 9D</v>
      </c>
      <c r="B1420" t="s">
        <v>95</v>
      </c>
      <c r="C1420" t="s">
        <v>207</v>
      </c>
      <c r="D1420" s="1" t="s">
        <v>7</v>
      </c>
      <c r="E1420" s="1" t="s">
        <v>7</v>
      </c>
      <c r="F1420" s="1" t="s">
        <v>7</v>
      </c>
      <c r="G1420" s="1" t="s">
        <v>7</v>
      </c>
    </row>
    <row r="1421" spans="1:7" x14ac:dyDescent="0.25">
      <c r="A1421" t="str">
        <f t="shared" si="22"/>
        <v>NY0397 Question 10A</v>
      </c>
      <c r="B1421" t="s">
        <v>95</v>
      </c>
      <c r="C1421" t="s">
        <v>201</v>
      </c>
      <c r="D1421" s="1">
        <v>0</v>
      </c>
      <c r="E1421" s="1">
        <v>0</v>
      </c>
      <c r="F1421" s="1">
        <v>0</v>
      </c>
      <c r="G1421" s="1">
        <v>0</v>
      </c>
    </row>
    <row r="1422" spans="1:7" x14ac:dyDescent="0.25">
      <c r="A1422" t="str">
        <f t="shared" si="22"/>
        <v>NY0397 Question 10B</v>
      </c>
      <c r="B1422" t="s">
        <v>95</v>
      </c>
      <c r="C1422" t="s">
        <v>202</v>
      </c>
      <c r="D1422" s="1">
        <v>0</v>
      </c>
      <c r="E1422" s="1">
        <v>0</v>
      </c>
      <c r="F1422" s="1">
        <v>0</v>
      </c>
      <c r="G1422" s="1">
        <v>2.86</v>
      </c>
    </row>
    <row r="1423" spans="1:7" x14ac:dyDescent="0.25">
      <c r="A1423" t="str">
        <f t="shared" si="22"/>
        <v>NY0397 Question 10C</v>
      </c>
      <c r="B1423" t="s">
        <v>95</v>
      </c>
      <c r="C1423" t="s">
        <v>203</v>
      </c>
      <c r="D1423" s="1">
        <v>0</v>
      </c>
      <c r="E1423" s="1">
        <v>0</v>
      </c>
      <c r="F1423" s="1">
        <v>0</v>
      </c>
      <c r="G1423" s="1">
        <v>0</v>
      </c>
    </row>
    <row r="1424" spans="1:7" x14ac:dyDescent="0.25">
      <c r="A1424" t="str">
        <f t="shared" si="22"/>
        <v>NY0397 Question 10D</v>
      </c>
      <c r="B1424" t="s">
        <v>95</v>
      </c>
      <c r="C1424" t="s">
        <v>204</v>
      </c>
      <c r="D1424" s="1">
        <v>4</v>
      </c>
      <c r="E1424" s="1">
        <v>0</v>
      </c>
      <c r="F1424" s="1">
        <v>0</v>
      </c>
      <c r="G1424" s="1">
        <v>0</v>
      </c>
    </row>
    <row r="1425" spans="1:7" x14ac:dyDescent="0.25">
      <c r="A1425" t="str">
        <f t="shared" si="22"/>
        <v>NY0397 Question 11</v>
      </c>
      <c r="B1425" t="s">
        <v>95</v>
      </c>
      <c r="C1425" t="s">
        <v>200</v>
      </c>
      <c r="D1425" s="1">
        <v>11</v>
      </c>
      <c r="E1425" s="1">
        <v>11</v>
      </c>
      <c r="F1425" s="1">
        <v>12</v>
      </c>
      <c r="G1425" s="1">
        <v>12</v>
      </c>
    </row>
    <row r="1426" spans="1:7" x14ac:dyDescent="0.25">
      <c r="A1426" t="str">
        <f t="shared" si="22"/>
        <v>NY0402 Question 1</v>
      </c>
      <c r="B1426" t="s">
        <v>96</v>
      </c>
      <c r="C1426" t="s">
        <v>192</v>
      </c>
      <c r="D1426" s="1">
        <v>100</v>
      </c>
      <c r="E1426" s="1">
        <v>95.65</v>
      </c>
      <c r="F1426" s="1">
        <v>106.16</v>
      </c>
      <c r="G1426" s="1">
        <v>100</v>
      </c>
    </row>
    <row r="1427" spans="1:7" x14ac:dyDescent="0.25">
      <c r="A1427" t="str">
        <f t="shared" si="22"/>
        <v>NY0402 Question 2</v>
      </c>
      <c r="B1427" t="s">
        <v>96</v>
      </c>
      <c r="C1427" t="s">
        <v>193</v>
      </c>
      <c r="D1427" s="1">
        <v>100</v>
      </c>
      <c r="E1427" s="1">
        <v>100</v>
      </c>
      <c r="F1427" s="1">
        <v>100</v>
      </c>
      <c r="G1427" s="1">
        <v>100</v>
      </c>
    </row>
    <row r="1428" spans="1:7" x14ac:dyDescent="0.25">
      <c r="A1428" t="str">
        <f t="shared" si="22"/>
        <v>NY0402 Question 3</v>
      </c>
      <c r="B1428" t="s">
        <v>96</v>
      </c>
      <c r="C1428" t="s">
        <v>194</v>
      </c>
      <c r="D1428" s="1">
        <v>92</v>
      </c>
      <c r="E1428" s="1">
        <v>100</v>
      </c>
      <c r="F1428" s="1">
        <v>100</v>
      </c>
      <c r="G1428" s="1">
        <v>100</v>
      </c>
    </row>
    <row r="1429" spans="1:7" x14ac:dyDescent="0.25">
      <c r="A1429" t="str">
        <f t="shared" si="22"/>
        <v>NY0402 Question 4</v>
      </c>
      <c r="B1429" t="s">
        <v>96</v>
      </c>
      <c r="C1429" t="s">
        <v>195</v>
      </c>
      <c r="D1429" s="1">
        <v>110</v>
      </c>
      <c r="E1429" s="1">
        <v>121.83</v>
      </c>
      <c r="F1429" s="1">
        <v>117.87</v>
      </c>
      <c r="G1429" s="1">
        <v>123.16</v>
      </c>
    </row>
    <row r="1430" spans="1:7" x14ac:dyDescent="0.25">
      <c r="A1430" t="str">
        <f t="shared" si="22"/>
        <v>NY0402 Question 5</v>
      </c>
      <c r="B1430" t="s">
        <v>96</v>
      </c>
      <c r="C1430" t="s">
        <v>196</v>
      </c>
      <c r="D1430" s="1">
        <v>18</v>
      </c>
      <c r="E1430" s="1">
        <v>61.76</v>
      </c>
      <c r="F1430" s="1">
        <v>23.53</v>
      </c>
      <c r="G1430" s="1">
        <v>28.95</v>
      </c>
    </row>
    <row r="1431" spans="1:7" x14ac:dyDescent="0.25">
      <c r="A1431" t="str">
        <f t="shared" si="22"/>
        <v>NY0402 Question 6</v>
      </c>
      <c r="B1431" t="s">
        <v>96</v>
      </c>
      <c r="C1431" t="s">
        <v>197</v>
      </c>
      <c r="D1431" s="1">
        <v>47</v>
      </c>
      <c r="E1431" s="1">
        <v>61.76</v>
      </c>
      <c r="F1431" s="1">
        <v>55.88</v>
      </c>
      <c r="G1431" s="1">
        <v>55.26</v>
      </c>
    </row>
    <row r="1432" spans="1:7" x14ac:dyDescent="0.25">
      <c r="A1432" t="str">
        <f t="shared" si="22"/>
        <v>NY0402 Question 7</v>
      </c>
      <c r="B1432" t="s">
        <v>96</v>
      </c>
      <c r="C1432" t="s">
        <v>198</v>
      </c>
      <c r="D1432" s="1">
        <v>85</v>
      </c>
      <c r="E1432" s="1">
        <v>83.78</v>
      </c>
      <c r="F1432" s="1">
        <v>91.89</v>
      </c>
      <c r="G1432" s="1">
        <v>93.02</v>
      </c>
    </row>
    <row r="1433" spans="1:7" x14ac:dyDescent="0.25">
      <c r="A1433" t="str">
        <f t="shared" si="22"/>
        <v>NY0402 Question 8</v>
      </c>
      <c r="B1433" t="s">
        <v>96</v>
      </c>
      <c r="C1433" t="s">
        <v>199</v>
      </c>
      <c r="D1433" s="1">
        <v>98</v>
      </c>
      <c r="E1433" s="1">
        <v>98.31</v>
      </c>
      <c r="F1433" s="1">
        <v>98.28</v>
      </c>
      <c r="G1433" s="1">
        <v>100</v>
      </c>
    </row>
    <row r="1434" spans="1:7" x14ac:dyDescent="0.25">
      <c r="A1434" t="str">
        <f t="shared" si="22"/>
        <v>NY0402 Question 9AB</v>
      </c>
      <c r="B1434" t="s">
        <v>96</v>
      </c>
      <c r="C1434" t="s">
        <v>205</v>
      </c>
      <c r="D1434" s="1">
        <v>100</v>
      </c>
      <c r="E1434" s="1">
        <v>100</v>
      </c>
      <c r="F1434" s="1">
        <v>0</v>
      </c>
      <c r="G1434" s="1">
        <v>0</v>
      </c>
    </row>
    <row r="1435" spans="1:7" x14ac:dyDescent="0.25">
      <c r="A1435" t="str">
        <f t="shared" si="22"/>
        <v>NY0402 Question 9C</v>
      </c>
      <c r="B1435" t="s">
        <v>96</v>
      </c>
      <c r="C1435" t="s">
        <v>206</v>
      </c>
      <c r="D1435" s="1">
        <v>100</v>
      </c>
      <c r="E1435" s="1">
        <v>100</v>
      </c>
      <c r="F1435" s="1">
        <v>96.88</v>
      </c>
      <c r="G1435" s="1">
        <v>100</v>
      </c>
    </row>
    <row r="1436" spans="1:7" x14ac:dyDescent="0.25">
      <c r="A1436" t="str">
        <f t="shared" si="22"/>
        <v>NY0402 Question 9D</v>
      </c>
      <c r="B1436" t="s">
        <v>96</v>
      </c>
      <c r="C1436" t="s">
        <v>207</v>
      </c>
      <c r="D1436" s="1" t="s">
        <v>7</v>
      </c>
      <c r="E1436" s="1" t="s">
        <v>7</v>
      </c>
      <c r="F1436" s="1" t="s">
        <v>7</v>
      </c>
      <c r="G1436" s="1" t="s">
        <v>7</v>
      </c>
    </row>
    <row r="1437" spans="1:7" x14ac:dyDescent="0.25">
      <c r="A1437" t="str">
        <f t="shared" si="22"/>
        <v>NY0402 Question 10A</v>
      </c>
      <c r="B1437" t="s">
        <v>96</v>
      </c>
      <c r="C1437" t="s">
        <v>201</v>
      </c>
      <c r="D1437" s="1">
        <v>0</v>
      </c>
      <c r="E1437" s="1">
        <v>0</v>
      </c>
      <c r="F1437" s="1">
        <v>0</v>
      </c>
      <c r="G1437" s="1">
        <v>0</v>
      </c>
    </row>
    <row r="1438" spans="1:7" x14ac:dyDescent="0.25">
      <c r="A1438" t="str">
        <f t="shared" si="22"/>
        <v>NY0402 Question 10B</v>
      </c>
      <c r="B1438" t="s">
        <v>96</v>
      </c>
      <c r="C1438" t="s">
        <v>202</v>
      </c>
      <c r="D1438" s="1">
        <v>0</v>
      </c>
      <c r="E1438" s="1">
        <v>0</v>
      </c>
      <c r="F1438" s="1">
        <v>0</v>
      </c>
      <c r="G1438" s="1">
        <v>0.3</v>
      </c>
    </row>
    <row r="1439" spans="1:7" x14ac:dyDescent="0.25">
      <c r="A1439" t="str">
        <f t="shared" si="22"/>
        <v>NY0402 Question 10C</v>
      </c>
      <c r="B1439" t="s">
        <v>96</v>
      </c>
      <c r="C1439" t="s">
        <v>203</v>
      </c>
      <c r="D1439" s="1">
        <v>1</v>
      </c>
      <c r="E1439" s="1">
        <v>2.0699999999999998</v>
      </c>
      <c r="F1439" s="1">
        <v>1.92</v>
      </c>
      <c r="G1439" s="1">
        <v>2.33</v>
      </c>
    </row>
    <row r="1440" spans="1:7" x14ac:dyDescent="0.25">
      <c r="A1440" t="str">
        <f t="shared" si="22"/>
        <v>NY0402 Question 10D</v>
      </c>
      <c r="B1440" t="s">
        <v>96</v>
      </c>
      <c r="C1440" t="s">
        <v>204</v>
      </c>
      <c r="D1440" s="1">
        <v>1</v>
      </c>
      <c r="E1440" s="1">
        <v>2.7</v>
      </c>
      <c r="F1440" s="1">
        <v>2.44</v>
      </c>
      <c r="G1440" s="1">
        <v>2.33</v>
      </c>
    </row>
    <row r="1441" spans="1:7" x14ac:dyDescent="0.25">
      <c r="A1441" t="str">
        <f t="shared" si="22"/>
        <v>NY0402 Question 11</v>
      </c>
      <c r="B1441" t="s">
        <v>96</v>
      </c>
      <c r="C1441" t="s">
        <v>200</v>
      </c>
      <c r="D1441" s="1">
        <v>12</v>
      </c>
      <c r="E1441" s="1">
        <v>12</v>
      </c>
      <c r="F1441" s="1">
        <v>12</v>
      </c>
      <c r="G1441" s="1">
        <v>11</v>
      </c>
    </row>
    <row r="1442" spans="1:7" x14ac:dyDescent="0.25">
      <c r="A1442" t="str">
        <f t="shared" si="22"/>
        <v>NY0407 Question 1</v>
      </c>
      <c r="B1442" t="s">
        <v>97</v>
      </c>
      <c r="C1442" t="s">
        <v>192</v>
      </c>
      <c r="D1442" s="1">
        <v>92</v>
      </c>
      <c r="E1442" s="1" t="s">
        <v>187</v>
      </c>
      <c r="F1442" s="1" t="s">
        <v>187</v>
      </c>
      <c r="G1442" s="1" t="s">
        <v>187</v>
      </c>
    </row>
    <row r="1443" spans="1:7" x14ac:dyDescent="0.25">
      <c r="A1443" t="str">
        <f t="shared" si="22"/>
        <v>NY0407 Question 2</v>
      </c>
      <c r="B1443" t="s">
        <v>97</v>
      </c>
      <c r="C1443" t="s">
        <v>193</v>
      </c>
      <c r="D1443" s="1">
        <v>100</v>
      </c>
      <c r="E1443" s="1" t="s">
        <v>187</v>
      </c>
      <c r="F1443" s="1" t="s">
        <v>187</v>
      </c>
      <c r="G1443" s="1" t="s">
        <v>187</v>
      </c>
    </row>
    <row r="1444" spans="1:7" x14ac:dyDescent="0.25">
      <c r="A1444" t="str">
        <f t="shared" si="22"/>
        <v>NY0407 Question 3</v>
      </c>
      <c r="B1444" t="s">
        <v>97</v>
      </c>
      <c r="C1444" t="s">
        <v>194</v>
      </c>
      <c r="D1444" s="1">
        <v>83</v>
      </c>
      <c r="E1444" s="1" t="s">
        <v>187</v>
      </c>
      <c r="F1444" s="1" t="s">
        <v>187</v>
      </c>
      <c r="G1444" s="1" t="s">
        <v>187</v>
      </c>
    </row>
    <row r="1445" spans="1:7" x14ac:dyDescent="0.25">
      <c r="A1445" t="str">
        <f t="shared" si="22"/>
        <v>NY0407 Question 4</v>
      </c>
      <c r="B1445" t="s">
        <v>97</v>
      </c>
      <c r="C1445" t="s">
        <v>195</v>
      </c>
      <c r="D1445" s="1">
        <v>85</v>
      </c>
      <c r="E1445" s="1" t="s">
        <v>187</v>
      </c>
      <c r="F1445" s="1" t="s">
        <v>187</v>
      </c>
      <c r="G1445" s="1" t="s">
        <v>187</v>
      </c>
    </row>
    <row r="1446" spans="1:7" x14ac:dyDescent="0.25">
      <c r="A1446" t="str">
        <f t="shared" si="22"/>
        <v>NY0407 Question 5</v>
      </c>
      <c r="B1446" t="s">
        <v>97</v>
      </c>
      <c r="C1446" t="s">
        <v>196</v>
      </c>
      <c r="D1446" s="1">
        <v>21</v>
      </c>
      <c r="E1446" s="1" t="s">
        <v>187</v>
      </c>
      <c r="F1446" s="1" t="s">
        <v>187</v>
      </c>
      <c r="G1446" s="1" t="s">
        <v>187</v>
      </c>
    </row>
    <row r="1447" spans="1:7" x14ac:dyDescent="0.25">
      <c r="A1447" t="str">
        <f t="shared" si="22"/>
        <v>NY0407 Question 6</v>
      </c>
      <c r="B1447" t="s">
        <v>97</v>
      </c>
      <c r="C1447" t="s">
        <v>197</v>
      </c>
      <c r="D1447" s="1">
        <v>52</v>
      </c>
      <c r="E1447" s="1" t="s">
        <v>187</v>
      </c>
      <c r="F1447" s="1" t="s">
        <v>187</v>
      </c>
      <c r="G1447" s="1" t="s">
        <v>187</v>
      </c>
    </row>
    <row r="1448" spans="1:7" x14ac:dyDescent="0.25">
      <c r="A1448" t="str">
        <f t="shared" si="22"/>
        <v>NY0407 Question 7</v>
      </c>
      <c r="B1448" t="s">
        <v>97</v>
      </c>
      <c r="C1448" t="s">
        <v>198</v>
      </c>
      <c r="D1448" s="1">
        <v>56</v>
      </c>
      <c r="E1448" s="1" t="s">
        <v>187</v>
      </c>
      <c r="F1448" s="1" t="s">
        <v>187</v>
      </c>
      <c r="G1448" s="1" t="s">
        <v>187</v>
      </c>
    </row>
    <row r="1449" spans="1:7" x14ac:dyDescent="0.25">
      <c r="A1449" t="str">
        <f t="shared" si="22"/>
        <v>NY0407 Question 8</v>
      </c>
      <c r="B1449" t="s">
        <v>97</v>
      </c>
      <c r="C1449" t="s">
        <v>199</v>
      </c>
      <c r="D1449" s="1">
        <v>82</v>
      </c>
      <c r="E1449" s="1" t="s">
        <v>187</v>
      </c>
      <c r="F1449" s="1" t="s">
        <v>187</v>
      </c>
      <c r="G1449" s="1" t="s">
        <v>187</v>
      </c>
    </row>
    <row r="1450" spans="1:7" x14ac:dyDescent="0.25">
      <c r="A1450" t="str">
        <f t="shared" si="22"/>
        <v>NY0407 Question 9AB</v>
      </c>
      <c r="B1450" t="s">
        <v>97</v>
      </c>
      <c r="C1450" t="s">
        <v>205</v>
      </c>
      <c r="D1450" s="1">
        <v>50</v>
      </c>
      <c r="E1450" s="1" t="s">
        <v>187</v>
      </c>
      <c r="F1450" s="1" t="s">
        <v>187</v>
      </c>
      <c r="G1450" s="1" t="s">
        <v>187</v>
      </c>
    </row>
    <row r="1451" spans="1:7" x14ac:dyDescent="0.25">
      <c r="A1451" t="str">
        <f t="shared" si="22"/>
        <v>NY0407 Question 9C</v>
      </c>
      <c r="B1451" t="s">
        <v>97</v>
      </c>
      <c r="C1451" t="s">
        <v>206</v>
      </c>
      <c r="D1451" s="1">
        <v>95</v>
      </c>
      <c r="E1451" s="1" t="s">
        <v>187</v>
      </c>
      <c r="F1451" s="1" t="s">
        <v>187</v>
      </c>
      <c r="G1451" s="1" t="s">
        <v>187</v>
      </c>
    </row>
    <row r="1452" spans="1:7" x14ac:dyDescent="0.25">
      <c r="A1452" t="str">
        <f t="shared" si="22"/>
        <v>NY0407 Question 9D</v>
      </c>
      <c r="B1452" t="s">
        <v>97</v>
      </c>
      <c r="C1452" t="s">
        <v>207</v>
      </c>
      <c r="D1452" s="1" t="s">
        <v>7</v>
      </c>
      <c r="E1452" s="1" t="s">
        <v>187</v>
      </c>
      <c r="F1452" s="1" t="s">
        <v>187</v>
      </c>
      <c r="G1452" s="1" t="s">
        <v>187</v>
      </c>
    </row>
    <row r="1453" spans="1:7" x14ac:dyDescent="0.25">
      <c r="A1453" t="str">
        <f t="shared" si="22"/>
        <v>NY0407 Question 10A</v>
      </c>
      <c r="B1453" t="s">
        <v>97</v>
      </c>
      <c r="C1453" t="s">
        <v>201</v>
      </c>
      <c r="D1453" s="1">
        <v>0</v>
      </c>
      <c r="E1453" s="1" t="s">
        <v>187</v>
      </c>
      <c r="F1453" s="1" t="s">
        <v>187</v>
      </c>
      <c r="G1453" s="1" t="s">
        <v>187</v>
      </c>
    </row>
    <row r="1454" spans="1:7" x14ac:dyDescent="0.25">
      <c r="A1454" t="str">
        <f t="shared" si="22"/>
        <v>NY0407 Question 10B</v>
      </c>
      <c r="B1454" t="s">
        <v>97</v>
      </c>
      <c r="C1454" t="s">
        <v>202</v>
      </c>
      <c r="D1454" s="1">
        <v>1</v>
      </c>
      <c r="E1454" s="1" t="s">
        <v>187</v>
      </c>
      <c r="F1454" s="1" t="s">
        <v>187</v>
      </c>
      <c r="G1454" s="1" t="s">
        <v>187</v>
      </c>
    </row>
    <row r="1455" spans="1:7" x14ac:dyDescent="0.25">
      <c r="A1455" t="str">
        <f t="shared" si="22"/>
        <v>NY0407 Question 10C</v>
      </c>
      <c r="B1455" t="s">
        <v>97</v>
      </c>
      <c r="C1455" t="s">
        <v>203</v>
      </c>
      <c r="D1455" s="1">
        <v>1</v>
      </c>
      <c r="E1455" s="1" t="s">
        <v>187</v>
      </c>
      <c r="F1455" s="1" t="s">
        <v>187</v>
      </c>
      <c r="G1455" s="1" t="s">
        <v>187</v>
      </c>
    </row>
    <row r="1456" spans="1:7" x14ac:dyDescent="0.25">
      <c r="A1456" t="str">
        <f t="shared" si="22"/>
        <v>NY0407 Question 10D</v>
      </c>
      <c r="B1456" t="s">
        <v>97</v>
      </c>
      <c r="C1456" t="s">
        <v>204</v>
      </c>
      <c r="D1456" s="1">
        <v>0</v>
      </c>
      <c r="E1456" s="1" t="s">
        <v>187</v>
      </c>
      <c r="F1456" s="1" t="s">
        <v>187</v>
      </c>
      <c r="G1456" s="1" t="s">
        <v>187</v>
      </c>
    </row>
    <row r="1457" spans="1:8" x14ac:dyDescent="0.25">
      <c r="A1457" t="str">
        <f t="shared" si="22"/>
        <v>NY0407 Question 11</v>
      </c>
      <c r="B1457" t="s">
        <v>97</v>
      </c>
      <c r="C1457" t="s">
        <v>200</v>
      </c>
      <c r="D1457" s="1">
        <v>12</v>
      </c>
      <c r="E1457" s="1" t="s">
        <v>187</v>
      </c>
      <c r="F1457" s="1" t="s">
        <v>187</v>
      </c>
      <c r="G1457" s="1" t="s">
        <v>187</v>
      </c>
    </row>
    <row r="1458" spans="1:8" x14ac:dyDescent="0.25">
      <c r="A1458" t="str">
        <f t="shared" si="22"/>
        <v>NY0408 Question 1</v>
      </c>
      <c r="B1458" t="s">
        <v>98</v>
      </c>
      <c r="C1458" t="s">
        <v>192</v>
      </c>
      <c r="D1458" s="1">
        <v>79</v>
      </c>
      <c r="E1458" s="1">
        <v>79.680000000000007</v>
      </c>
      <c r="F1458" s="1">
        <v>78.209999999999994</v>
      </c>
      <c r="G1458" s="1">
        <v>72.959999999999994</v>
      </c>
      <c r="H1458" t="s">
        <v>555</v>
      </c>
    </row>
    <row r="1459" spans="1:8" x14ac:dyDescent="0.25">
      <c r="A1459" t="str">
        <f t="shared" si="22"/>
        <v>NY0408 Question 2</v>
      </c>
      <c r="B1459" t="s">
        <v>98</v>
      </c>
      <c r="C1459" t="s">
        <v>193</v>
      </c>
      <c r="D1459" s="1">
        <v>92</v>
      </c>
      <c r="E1459" s="1">
        <v>100</v>
      </c>
      <c r="F1459" s="1">
        <v>100</v>
      </c>
      <c r="G1459" s="1">
        <v>100</v>
      </c>
    </row>
    <row r="1460" spans="1:8" x14ac:dyDescent="0.25">
      <c r="A1460" t="str">
        <f t="shared" si="22"/>
        <v>NY0408 Question 3</v>
      </c>
      <c r="B1460" t="s">
        <v>98</v>
      </c>
      <c r="C1460" t="s">
        <v>194</v>
      </c>
      <c r="D1460" s="1">
        <v>100</v>
      </c>
      <c r="E1460" s="1">
        <v>100</v>
      </c>
      <c r="F1460" s="1">
        <v>100</v>
      </c>
      <c r="G1460" s="1">
        <v>100</v>
      </c>
    </row>
    <row r="1461" spans="1:8" x14ac:dyDescent="0.25">
      <c r="A1461" t="str">
        <f t="shared" si="22"/>
        <v>NY0408 Question 4</v>
      </c>
      <c r="B1461" t="s">
        <v>98</v>
      </c>
      <c r="C1461" t="s">
        <v>195</v>
      </c>
      <c r="D1461" s="1">
        <v>48</v>
      </c>
      <c r="E1461" s="1">
        <v>55.66</v>
      </c>
      <c r="F1461" s="1">
        <v>65.27</v>
      </c>
      <c r="G1461" s="1">
        <v>70</v>
      </c>
    </row>
    <row r="1462" spans="1:8" x14ac:dyDescent="0.25">
      <c r="A1462" t="str">
        <f t="shared" si="22"/>
        <v>NY0408 Question 5</v>
      </c>
      <c r="B1462" t="s">
        <v>98</v>
      </c>
      <c r="C1462" t="s">
        <v>196</v>
      </c>
      <c r="D1462" s="1">
        <v>0</v>
      </c>
      <c r="E1462" s="1">
        <v>77.63</v>
      </c>
      <c r="F1462" s="1">
        <v>2.74</v>
      </c>
      <c r="G1462" s="1">
        <v>10</v>
      </c>
    </row>
    <row r="1463" spans="1:8" x14ac:dyDescent="0.25">
      <c r="A1463" t="str">
        <f t="shared" si="22"/>
        <v>NY0408 Question 6</v>
      </c>
      <c r="B1463" t="s">
        <v>98</v>
      </c>
      <c r="C1463" t="s">
        <v>197</v>
      </c>
      <c r="D1463" s="1">
        <v>31</v>
      </c>
      <c r="E1463" s="1">
        <v>77.63</v>
      </c>
      <c r="F1463" s="1">
        <v>90.41</v>
      </c>
      <c r="G1463" s="1">
        <v>89.23</v>
      </c>
    </row>
    <row r="1464" spans="1:8" x14ac:dyDescent="0.25">
      <c r="A1464" t="str">
        <f t="shared" si="22"/>
        <v>NY0408 Question 7</v>
      </c>
      <c r="B1464" t="s">
        <v>98</v>
      </c>
      <c r="C1464" t="s">
        <v>198</v>
      </c>
      <c r="D1464" s="1">
        <v>89</v>
      </c>
      <c r="E1464" s="1">
        <v>94.81</v>
      </c>
      <c r="F1464" s="1">
        <v>94.67</v>
      </c>
      <c r="G1464" s="1">
        <v>94.12</v>
      </c>
    </row>
    <row r="1465" spans="1:8" x14ac:dyDescent="0.25">
      <c r="A1465" t="str">
        <f t="shared" si="22"/>
        <v>NY0408 Question 8</v>
      </c>
      <c r="B1465" t="s">
        <v>98</v>
      </c>
      <c r="C1465" t="s">
        <v>199</v>
      </c>
      <c r="D1465" s="1">
        <v>96</v>
      </c>
      <c r="E1465" s="1">
        <v>100</v>
      </c>
      <c r="F1465" s="1">
        <v>97.33</v>
      </c>
      <c r="G1465" s="1">
        <v>95.59</v>
      </c>
    </row>
    <row r="1466" spans="1:8" x14ac:dyDescent="0.25">
      <c r="A1466" t="str">
        <f t="shared" si="22"/>
        <v>NY0408 Question 9AB</v>
      </c>
      <c r="B1466" t="s">
        <v>98</v>
      </c>
      <c r="C1466" t="s">
        <v>205</v>
      </c>
      <c r="D1466" s="1">
        <v>67</v>
      </c>
      <c r="E1466" s="1">
        <v>50</v>
      </c>
      <c r="F1466" s="1">
        <v>66.67</v>
      </c>
      <c r="G1466" s="1">
        <v>100</v>
      </c>
    </row>
    <row r="1467" spans="1:8" x14ac:dyDescent="0.25">
      <c r="A1467" t="str">
        <f t="shared" si="22"/>
        <v>NY0408 Question 9C</v>
      </c>
      <c r="B1467" t="s">
        <v>98</v>
      </c>
      <c r="C1467" t="s">
        <v>206</v>
      </c>
      <c r="D1467" s="1">
        <v>96</v>
      </c>
      <c r="E1467" s="1">
        <v>97.47</v>
      </c>
      <c r="F1467" s="1">
        <v>97.26</v>
      </c>
      <c r="G1467" s="1">
        <v>100</v>
      </c>
    </row>
    <row r="1468" spans="1:8" x14ac:dyDescent="0.25">
      <c r="A1468" t="str">
        <f t="shared" si="22"/>
        <v>NY0408 Question 9D</v>
      </c>
      <c r="B1468" t="s">
        <v>98</v>
      </c>
      <c r="C1468" t="s">
        <v>207</v>
      </c>
      <c r="D1468" s="1" t="s">
        <v>7</v>
      </c>
      <c r="E1468" s="1" t="s">
        <v>7</v>
      </c>
      <c r="F1468" s="1" t="s">
        <v>7</v>
      </c>
      <c r="G1468" s="1" t="s">
        <v>7</v>
      </c>
    </row>
    <row r="1469" spans="1:8" x14ac:dyDescent="0.25">
      <c r="A1469" t="str">
        <f t="shared" si="22"/>
        <v>NY0408 Question 10A</v>
      </c>
      <c r="B1469" t="s">
        <v>98</v>
      </c>
      <c r="C1469" t="s">
        <v>201</v>
      </c>
      <c r="D1469" s="1">
        <v>0</v>
      </c>
      <c r="E1469" s="1">
        <v>1.23</v>
      </c>
      <c r="F1469" s="1">
        <v>0</v>
      </c>
      <c r="G1469" s="1">
        <v>1.28</v>
      </c>
    </row>
    <row r="1470" spans="1:8" x14ac:dyDescent="0.25">
      <c r="A1470" t="str">
        <f t="shared" si="22"/>
        <v>NY0408 Question 10B</v>
      </c>
      <c r="B1470" t="s">
        <v>98</v>
      </c>
      <c r="C1470" t="s">
        <v>202</v>
      </c>
      <c r="D1470" s="1">
        <v>0</v>
      </c>
      <c r="E1470" s="1">
        <v>0</v>
      </c>
      <c r="F1470" s="1">
        <v>0</v>
      </c>
      <c r="G1470" s="1">
        <v>0</v>
      </c>
    </row>
    <row r="1471" spans="1:8" x14ac:dyDescent="0.25">
      <c r="A1471" t="str">
        <f t="shared" si="22"/>
        <v>NY0408 Question 10C</v>
      </c>
      <c r="B1471" t="s">
        <v>98</v>
      </c>
      <c r="C1471" t="s">
        <v>203</v>
      </c>
      <c r="D1471" s="1">
        <v>4</v>
      </c>
      <c r="E1471" s="1">
        <v>4.17</v>
      </c>
      <c r="F1471" s="1">
        <v>0.78</v>
      </c>
      <c r="G1471" s="1">
        <v>1.21</v>
      </c>
    </row>
    <row r="1472" spans="1:8" x14ac:dyDescent="0.25">
      <c r="A1472" t="str">
        <f t="shared" si="22"/>
        <v>NY0408 Question 10D</v>
      </c>
      <c r="B1472" t="s">
        <v>98</v>
      </c>
      <c r="C1472" t="s">
        <v>204</v>
      </c>
      <c r="D1472" s="1">
        <v>0</v>
      </c>
      <c r="E1472" s="1">
        <v>1.23</v>
      </c>
      <c r="F1472" s="1">
        <v>2.56</v>
      </c>
      <c r="G1472" s="1">
        <v>7.69</v>
      </c>
    </row>
    <row r="1473" spans="1:7" x14ac:dyDescent="0.25">
      <c r="A1473" t="str">
        <f t="shared" si="22"/>
        <v>NY0408 Question 11</v>
      </c>
      <c r="B1473" t="s">
        <v>98</v>
      </c>
      <c r="C1473" t="s">
        <v>200</v>
      </c>
      <c r="D1473" s="1">
        <v>12</v>
      </c>
      <c r="E1473" s="1">
        <v>12</v>
      </c>
      <c r="F1473" s="1">
        <v>12</v>
      </c>
      <c r="G1473" s="1">
        <v>12</v>
      </c>
    </row>
    <row r="1474" spans="1:7" x14ac:dyDescent="0.25">
      <c r="A1474" t="str">
        <f t="shared" si="22"/>
        <v>NY0411 Question 1</v>
      </c>
      <c r="B1474" t="s">
        <v>99</v>
      </c>
      <c r="C1474" t="s">
        <v>192</v>
      </c>
      <c r="D1474" s="1">
        <v>96</v>
      </c>
      <c r="E1474" s="1">
        <v>95.49</v>
      </c>
      <c r="F1474" s="1">
        <v>94.17</v>
      </c>
      <c r="G1474" s="1">
        <v>94.3</v>
      </c>
    </row>
    <row r="1475" spans="1:7" x14ac:dyDescent="0.25">
      <c r="A1475" t="str">
        <f t="shared" ref="A1475:A1538" si="23">B1475&amp;" "&amp;C1475</f>
        <v>NY0411 Question 2</v>
      </c>
      <c r="B1475" t="s">
        <v>99</v>
      </c>
      <c r="C1475" t="s">
        <v>193</v>
      </c>
      <c r="D1475" s="1">
        <v>100</v>
      </c>
      <c r="E1475" s="1">
        <v>100</v>
      </c>
      <c r="F1475" s="1">
        <v>100</v>
      </c>
      <c r="G1475" s="1">
        <v>100</v>
      </c>
    </row>
    <row r="1476" spans="1:7" x14ac:dyDescent="0.25">
      <c r="A1476" t="str">
        <f t="shared" si="23"/>
        <v>NY0411 Question 3</v>
      </c>
      <c r="B1476" t="s">
        <v>99</v>
      </c>
      <c r="C1476" t="s">
        <v>194</v>
      </c>
      <c r="D1476" s="1">
        <v>100</v>
      </c>
      <c r="E1476" s="1">
        <v>100</v>
      </c>
      <c r="F1476" s="1">
        <v>100</v>
      </c>
      <c r="G1476" s="1">
        <v>100</v>
      </c>
    </row>
    <row r="1477" spans="1:7" x14ac:dyDescent="0.25">
      <c r="A1477" t="str">
        <f t="shared" si="23"/>
        <v>NY0411 Question 4</v>
      </c>
      <c r="B1477" t="s">
        <v>99</v>
      </c>
      <c r="C1477" t="s">
        <v>195</v>
      </c>
      <c r="D1477" s="1">
        <v>112</v>
      </c>
      <c r="E1477" s="1">
        <v>112.83</v>
      </c>
      <c r="F1477" s="1">
        <v>130.16999999999999</v>
      </c>
      <c r="G1477" s="1">
        <v>135.36000000000001</v>
      </c>
    </row>
    <row r="1478" spans="1:7" x14ac:dyDescent="0.25">
      <c r="A1478" t="str">
        <f t="shared" si="23"/>
        <v>NY0411 Question 5</v>
      </c>
      <c r="B1478" t="s">
        <v>99</v>
      </c>
      <c r="C1478" t="s">
        <v>196</v>
      </c>
      <c r="D1478" s="1">
        <v>10</v>
      </c>
      <c r="E1478" s="1">
        <v>57.58</v>
      </c>
      <c r="F1478" s="1">
        <v>6.25</v>
      </c>
      <c r="G1478" s="1">
        <v>6.25</v>
      </c>
    </row>
    <row r="1479" spans="1:7" x14ac:dyDescent="0.25">
      <c r="A1479" t="str">
        <f t="shared" si="23"/>
        <v>NY0411 Question 6</v>
      </c>
      <c r="B1479" t="s">
        <v>99</v>
      </c>
      <c r="C1479" t="s">
        <v>197</v>
      </c>
      <c r="D1479" s="1">
        <v>67</v>
      </c>
      <c r="E1479" s="1">
        <v>57.58</v>
      </c>
      <c r="F1479" s="1">
        <v>84.38</v>
      </c>
      <c r="G1479" s="1">
        <v>87.5</v>
      </c>
    </row>
    <row r="1480" spans="1:7" x14ac:dyDescent="0.25">
      <c r="A1480" t="str">
        <f t="shared" si="23"/>
        <v>NY0411 Question 7</v>
      </c>
      <c r="B1480" t="s">
        <v>99</v>
      </c>
      <c r="C1480" t="s">
        <v>198</v>
      </c>
      <c r="D1480" s="1">
        <v>90</v>
      </c>
      <c r="E1480" s="1">
        <v>96.97</v>
      </c>
      <c r="F1480" s="1">
        <v>96.88</v>
      </c>
      <c r="G1480" s="1">
        <v>96.88</v>
      </c>
    </row>
    <row r="1481" spans="1:7" x14ac:dyDescent="0.25">
      <c r="A1481" t="str">
        <f t="shared" si="23"/>
        <v>NY0411 Question 8</v>
      </c>
      <c r="B1481" t="s">
        <v>99</v>
      </c>
      <c r="C1481" t="s">
        <v>199</v>
      </c>
      <c r="D1481" s="1">
        <v>97</v>
      </c>
      <c r="E1481" s="1">
        <v>96.97</v>
      </c>
      <c r="F1481" s="1">
        <v>96.88</v>
      </c>
      <c r="G1481" s="1">
        <v>96.88</v>
      </c>
    </row>
    <row r="1482" spans="1:7" x14ac:dyDescent="0.25">
      <c r="A1482" t="str">
        <f t="shared" si="23"/>
        <v>NY0411 Question 9AB</v>
      </c>
      <c r="B1482" t="s">
        <v>99</v>
      </c>
      <c r="C1482" t="s">
        <v>205</v>
      </c>
      <c r="D1482" s="1">
        <v>0</v>
      </c>
      <c r="E1482" s="1">
        <v>66.67</v>
      </c>
      <c r="F1482" s="1">
        <v>0</v>
      </c>
      <c r="G1482" s="1">
        <v>0</v>
      </c>
    </row>
    <row r="1483" spans="1:7" x14ac:dyDescent="0.25">
      <c r="A1483" t="str">
        <f t="shared" si="23"/>
        <v>NY0411 Question 9C</v>
      </c>
      <c r="B1483" t="s">
        <v>99</v>
      </c>
      <c r="C1483" t="s">
        <v>206</v>
      </c>
      <c r="D1483" s="1">
        <v>97</v>
      </c>
      <c r="E1483" s="1">
        <v>97.14</v>
      </c>
      <c r="F1483" s="1">
        <v>100</v>
      </c>
      <c r="G1483" s="1">
        <v>100</v>
      </c>
    </row>
    <row r="1484" spans="1:7" x14ac:dyDescent="0.25">
      <c r="A1484" t="str">
        <f t="shared" si="23"/>
        <v>NY0411 Question 9D</v>
      </c>
      <c r="B1484" t="s">
        <v>99</v>
      </c>
      <c r="C1484" t="s">
        <v>207</v>
      </c>
      <c r="D1484" s="1" t="s">
        <v>7</v>
      </c>
      <c r="E1484" s="1" t="s">
        <v>7</v>
      </c>
      <c r="F1484" s="1" t="s">
        <v>7</v>
      </c>
      <c r="G1484" s="1" t="s">
        <v>7</v>
      </c>
    </row>
    <row r="1485" spans="1:7" x14ac:dyDescent="0.25">
      <c r="A1485" t="str">
        <f t="shared" si="23"/>
        <v>NY0411 Question 10A</v>
      </c>
      <c r="B1485" t="s">
        <v>99</v>
      </c>
      <c r="C1485" t="s">
        <v>201</v>
      </c>
      <c r="D1485" s="1">
        <v>0</v>
      </c>
      <c r="E1485" s="1">
        <v>0</v>
      </c>
      <c r="F1485" s="1">
        <v>0</v>
      </c>
      <c r="G1485" s="1">
        <v>0</v>
      </c>
    </row>
    <row r="1486" spans="1:7" x14ac:dyDescent="0.25">
      <c r="A1486" t="str">
        <f t="shared" si="23"/>
        <v>NY0411 Question 10B</v>
      </c>
      <c r="B1486" t="s">
        <v>99</v>
      </c>
      <c r="C1486" t="s">
        <v>202</v>
      </c>
      <c r="D1486" s="1">
        <v>0</v>
      </c>
      <c r="E1486" s="1">
        <v>0</v>
      </c>
      <c r="F1486" s="1">
        <v>0</v>
      </c>
      <c r="G1486" s="1">
        <v>0</v>
      </c>
    </row>
    <row r="1487" spans="1:7" x14ac:dyDescent="0.25">
      <c r="A1487" t="str">
        <f t="shared" si="23"/>
        <v>NY0411 Question 10C</v>
      </c>
      <c r="B1487" t="s">
        <v>99</v>
      </c>
      <c r="C1487" t="s">
        <v>203</v>
      </c>
      <c r="D1487" s="1">
        <v>0</v>
      </c>
      <c r="E1487" s="1">
        <v>0</v>
      </c>
      <c r="F1487" s="1">
        <v>0</v>
      </c>
      <c r="G1487" s="1">
        <v>0</v>
      </c>
    </row>
    <row r="1488" spans="1:7" x14ac:dyDescent="0.25">
      <c r="A1488" t="str">
        <f t="shared" si="23"/>
        <v>NY0411 Question 10D</v>
      </c>
      <c r="B1488" t="s">
        <v>99</v>
      </c>
      <c r="C1488" t="s">
        <v>204</v>
      </c>
      <c r="D1488" s="1">
        <v>0</v>
      </c>
      <c r="E1488" s="1">
        <v>0</v>
      </c>
      <c r="F1488" s="1">
        <v>0</v>
      </c>
      <c r="G1488" s="1">
        <v>0</v>
      </c>
    </row>
    <row r="1489" spans="1:7" x14ac:dyDescent="0.25">
      <c r="A1489" t="str">
        <f t="shared" si="23"/>
        <v>NY0411 Question 11</v>
      </c>
      <c r="B1489" t="s">
        <v>99</v>
      </c>
      <c r="C1489" t="s">
        <v>200</v>
      </c>
      <c r="D1489" s="1">
        <v>12</v>
      </c>
      <c r="E1489" s="1">
        <v>12</v>
      </c>
      <c r="F1489" s="1">
        <v>12</v>
      </c>
      <c r="G1489" s="1">
        <v>12</v>
      </c>
    </row>
    <row r="1490" spans="1:7" x14ac:dyDescent="0.25">
      <c r="A1490" t="str">
        <f t="shared" si="23"/>
        <v>NY0412 Question 1</v>
      </c>
      <c r="B1490" t="s">
        <v>100</v>
      </c>
      <c r="C1490" t="s">
        <v>192</v>
      </c>
      <c r="D1490" s="1">
        <v>100</v>
      </c>
      <c r="E1490" s="1">
        <v>88.05</v>
      </c>
      <c r="F1490" s="1">
        <v>80</v>
      </c>
      <c r="G1490" s="1" t="s">
        <v>180</v>
      </c>
    </row>
    <row r="1491" spans="1:7" x14ac:dyDescent="0.25">
      <c r="A1491" t="str">
        <f t="shared" si="23"/>
        <v>NY0412 Question 2</v>
      </c>
      <c r="B1491" t="s">
        <v>100</v>
      </c>
      <c r="C1491" t="s">
        <v>193</v>
      </c>
      <c r="D1491" s="1">
        <v>100</v>
      </c>
      <c r="E1491" s="1">
        <v>100</v>
      </c>
      <c r="F1491" s="1">
        <v>100</v>
      </c>
      <c r="G1491" s="1" t="s">
        <v>180</v>
      </c>
    </row>
    <row r="1492" spans="1:7" x14ac:dyDescent="0.25">
      <c r="A1492" t="str">
        <f t="shared" si="23"/>
        <v>NY0412 Question 3</v>
      </c>
      <c r="B1492" t="s">
        <v>100</v>
      </c>
      <c r="C1492" t="s">
        <v>194</v>
      </c>
      <c r="D1492" s="1">
        <v>100</v>
      </c>
      <c r="E1492" s="1">
        <v>100</v>
      </c>
      <c r="F1492" s="1">
        <v>100</v>
      </c>
      <c r="G1492" s="1" t="s">
        <v>180</v>
      </c>
    </row>
    <row r="1493" spans="1:7" x14ac:dyDescent="0.25">
      <c r="A1493" t="str">
        <f t="shared" si="23"/>
        <v>NY0412 Question 4</v>
      </c>
      <c r="B1493" t="s">
        <v>100</v>
      </c>
      <c r="C1493" t="s">
        <v>195</v>
      </c>
      <c r="D1493" s="1">
        <v>98</v>
      </c>
      <c r="E1493" s="1">
        <v>108.94</v>
      </c>
      <c r="F1493" s="1">
        <v>116.09</v>
      </c>
      <c r="G1493" s="1" t="s">
        <v>180</v>
      </c>
    </row>
    <row r="1494" spans="1:7" x14ac:dyDescent="0.25">
      <c r="A1494" t="str">
        <f t="shared" si="23"/>
        <v>NY0412 Question 5</v>
      </c>
      <c r="B1494" t="s">
        <v>100</v>
      </c>
      <c r="C1494" t="s">
        <v>196</v>
      </c>
      <c r="D1494" s="1">
        <v>0</v>
      </c>
      <c r="E1494" s="1">
        <v>90</v>
      </c>
      <c r="F1494" s="1">
        <v>0</v>
      </c>
      <c r="G1494" s="1" t="s">
        <v>180</v>
      </c>
    </row>
    <row r="1495" spans="1:7" x14ac:dyDescent="0.25">
      <c r="A1495" t="str">
        <f t="shared" si="23"/>
        <v>NY0412 Question 6</v>
      </c>
      <c r="B1495" t="s">
        <v>100</v>
      </c>
      <c r="C1495" t="s">
        <v>197</v>
      </c>
      <c r="D1495" s="1">
        <v>90</v>
      </c>
      <c r="E1495" s="1">
        <v>90</v>
      </c>
      <c r="F1495" s="1">
        <v>100</v>
      </c>
      <c r="G1495" s="1" t="s">
        <v>180</v>
      </c>
    </row>
    <row r="1496" spans="1:7" x14ac:dyDescent="0.25">
      <c r="A1496" t="str">
        <f t="shared" si="23"/>
        <v>NY0412 Question 7</v>
      </c>
      <c r="B1496" t="s">
        <v>100</v>
      </c>
      <c r="C1496" t="s">
        <v>198</v>
      </c>
      <c r="D1496" s="1" t="s">
        <v>7</v>
      </c>
      <c r="E1496" s="1">
        <v>0</v>
      </c>
      <c r="F1496" s="1">
        <v>0</v>
      </c>
      <c r="G1496" s="1" t="s">
        <v>180</v>
      </c>
    </row>
    <row r="1497" spans="1:7" x14ac:dyDescent="0.25">
      <c r="A1497" t="str">
        <f t="shared" si="23"/>
        <v>NY0412 Question 8</v>
      </c>
      <c r="B1497" t="s">
        <v>100</v>
      </c>
      <c r="C1497" t="s">
        <v>199</v>
      </c>
      <c r="D1497" s="1">
        <v>100</v>
      </c>
      <c r="E1497" s="1">
        <v>100</v>
      </c>
      <c r="F1497" s="1">
        <v>100</v>
      </c>
      <c r="G1497" s="1" t="s">
        <v>180</v>
      </c>
    </row>
    <row r="1498" spans="1:7" x14ac:dyDescent="0.25">
      <c r="A1498" t="str">
        <f t="shared" si="23"/>
        <v>NY0412 Question 9AB</v>
      </c>
      <c r="B1498" t="s">
        <v>100</v>
      </c>
      <c r="C1498" t="s">
        <v>205</v>
      </c>
      <c r="D1498" s="1">
        <v>100</v>
      </c>
      <c r="E1498" s="1">
        <v>0</v>
      </c>
      <c r="F1498" s="1">
        <v>0</v>
      </c>
      <c r="G1498" s="1" t="s">
        <v>180</v>
      </c>
    </row>
    <row r="1499" spans="1:7" x14ac:dyDescent="0.25">
      <c r="A1499" t="str">
        <f t="shared" si="23"/>
        <v>NY0412 Question 9C</v>
      </c>
      <c r="B1499" t="s">
        <v>100</v>
      </c>
      <c r="C1499" t="s">
        <v>206</v>
      </c>
      <c r="D1499" s="1">
        <v>100</v>
      </c>
      <c r="E1499" s="1">
        <v>100</v>
      </c>
      <c r="F1499" s="1">
        <v>100</v>
      </c>
      <c r="G1499" s="1" t="s">
        <v>180</v>
      </c>
    </row>
    <row r="1500" spans="1:7" x14ac:dyDescent="0.25">
      <c r="A1500" t="str">
        <f t="shared" si="23"/>
        <v>NY0412 Question 9D</v>
      </c>
      <c r="B1500" t="s">
        <v>100</v>
      </c>
      <c r="C1500" t="s">
        <v>207</v>
      </c>
      <c r="D1500" s="1" t="s">
        <v>7</v>
      </c>
      <c r="E1500" s="1" t="s">
        <v>7</v>
      </c>
      <c r="F1500" s="1" t="s">
        <v>7</v>
      </c>
      <c r="G1500" s="1" t="s">
        <v>180</v>
      </c>
    </row>
    <row r="1501" spans="1:7" x14ac:dyDescent="0.25">
      <c r="A1501" t="str">
        <f t="shared" si="23"/>
        <v>NY0412 Question 10A</v>
      </c>
      <c r="B1501" t="s">
        <v>100</v>
      </c>
      <c r="C1501" t="s">
        <v>201</v>
      </c>
      <c r="D1501" s="1">
        <v>0</v>
      </c>
      <c r="E1501" s="1">
        <v>0</v>
      </c>
      <c r="F1501" s="1">
        <v>0</v>
      </c>
      <c r="G1501" s="1" t="s">
        <v>180</v>
      </c>
    </row>
    <row r="1502" spans="1:7" x14ac:dyDescent="0.25">
      <c r="A1502" t="str">
        <f t="shared" si="23"/>
        <v>NY0412 Question 10B</v>
      </c>
      <c r="B1502" t="s">
        <v>100</v>
      </c>
      <c r="C1502" t="s">
        <v>202</v>
      </c>
      <c r="D1502" s="1">
        <v>0</v>
      </c>
      <c r="E1502" s="1">
        <v>0</v>
      </c>
      <c r="F1502" s="1">
        <v>0</v>
      </c>
      <c r="G1502" s="1" t="s">
        <v>180</v>
      </c>
    </row>
    <row r="1503" spans="1:7" x14ac:dyDescent="0.25">
      <c r="A1503" t="str">
        <f t="shared" si="23"/>
        <v>NY0412 Question 10C</v>
      </c>
      <c r="B1503" t="s">
        <v>100</v>
      </c>
      <c r="C1503" t="s">
        <v>203</v>
      </c>
      <c r="D1503" s="1">
        <v>0</v>
      </c>
      <c r="E1503" s="1">
        <v>0</v>
      </c>
      <c r="F1503" s="1">
        <v>0</v>
      </c>
      <c r="G1503" s="1" t="s">
        <v>180</v>
      </c>
    </row>
    <row r="1504" spans="1:7" x14ac:dyDescent="0.25">
      <c r="A1504" t="str">
        <f t="shared" si="23"/>
        <v>NY0412 Question 10D</v>
      </c>
      <c r="B1504" t="s">
        <v>100</v>
      </c>
      <c r="C1504" t="s">
        <v>204</v>
      </c>
      <c r="D1504" s="1">
        <v>0</v>
      </c>
      <c r="E1504" s="1">
        <v>0</v>
      </c>
      <c r="F1504" s="1">
        <v>0</v>
      </c>
      <c r="G1504" s="1" t="s">
        <v>180</v>
      </c>
    </row>
    <row r="1505" spans="1:7" x14ac:dyDescent="0.25">
      <c r="A1505" t="str">
        <f t="shared" si="23"/>
        <v>NY0412 Question 11</v>
      </c>
      <c r="B1505" t="s">
        <v>100</v>
      </c>
      <c r="C1505" t="s">
        <v>200</v>
      </c>
      <c r="D1505" s="1">
        <v>12</v>
      </c>
      <c r="E1505" s="1">
        <v>12</v>
      </c>
      <c r="F1505" s="1">
        <v>12</v>
      </c>
      <c r="G1505" s="1" t="s">
        <v>180</v>
      </c>
    </row>
    <row r="1506" spans="1:7" x14ac:dyDescent="0.25">
      <c r="A1506" t="str">
        <f t="shared" si="23"/>
        <v>NY0415 Question 1</v>
      </c>
      <c r="B1506" t="s">
        <v>101</v>
      </c>
      <c r="C1506" t="s">
        <v>192</v>
      </c>
      <c r="D1506" s="1">
        <v>99</v>
      </c>
      <c r="E1506" s="1">
        <v>96.61</v>
      </c>
      <c r="F1506" s="1">
        <v>95.54</v>
      </c>
      <c r="G1506" s="1">
        <v>95.76</v>
      </c>
    </row>
    <row r="1507" spans="1:7" x14ac:dyDescent="0.25">
      <c r="A1507" t="str">
        <f t="shared" si="23"/>
        <v>NY0415 Question 2</v>
      </c>
      <c r="B1507" t="s">
        <v>101</v>
      </c>
      <c r="C1507" t="s">
        <v>193</v>
      </c>
      <c r="D1507" s="1">
        <v>100</v>
      </c>
      <c r="E1507" s="1">
        <v>100</v>
      </c>
      <c r="F1507" s="1">
        <v>100</v>
      </c>
      <c r="G1507" s="1">
        <v>100</v>
      </c>
    </row>
    <row r="1508" spans="1:7" x14ac:dyDescent="0.25">
      <c r="A1508" t="str">
        <f t="shared" si="23"/>
        <v>NY0415 Question 3</v>
      </c>
      <c r="B1508" t="s">
        <v>101</v>
      </c>
      <c r="C1508" t="s">
        <v>194</v>
      </c>
      <c r="D1508" s="1">
        <v>100</v>
      </c>
      <c r="E1508" s="1">
        <v>100</v>
      </c>
      <c r="F1508" s="1">
        <v>100</v>
      </c>
      <c r="G1508" s="1">
        <v>100</v>
      </c>
    </row>
    <row r="1509" spans="1:7" x14ac:dyDescent="0.25">
      <c r="A1509" t="str">
        <f t="shared" si="23"/>
        <v>NY0415 Question 4</v>
      </c>
      <c r="B1509" t="s">
        <v>101</v>
      </c>
      <c r="C1509" t="s">
        <v>195</v>
      </c>
      <c r="D1509" s="1">
        <v>87</v>
      </c>
      <c r="E1509" s="1">
        <v>94.29</v>
      </c>
      <c r="F1509" s="1">
        <v>93.65</v>
      </c>
      <c r="G1509" s="1">
        <v>102.44</v>
      </c>
    </row>
    <row r="1510" spans="1:7" x14ac:dyDescent="0.25">
      <c r="A1510" t="str">
        <f t="shared" si="23"/>
        <v>NY0415 Question 5</v>
      </c>
      <c r="B1510" t="s">
        <v>101</v>
      </c>
      <c r="C1510" t="s">
        <v>196</v>
      </c>
      <c r="D1510" s="1">
        <v>16</v>
      </c>
      <c r="E1510" s="1">
        <v>92.31</v>
      </c>
      <c r="F1510" s="1">
        <v>10.42</v>
      </c>
      <c r="G1510" s="1">
        <v>8.6999999999999993</v>
      </c>
    </row>
    <row r="1511" spans="1:7" x14ac:dyDescent="0.25">
      <c r="A1511" t="str">
        <f t="shared" si="23"/>
        <v>NY0415 Question 6</v>
      </c>
      <c r="B1511" t="s">
        <v>101</v>
      </c>
      <c r="C1511" t="s">
        <v>197</v>
      </c>
      <c r="D1511" s="1">
        <v>94</v>
      </c>
      <c r="E1511" s="1">
        <v>92.31</v>
      </c>
      <c r="F1511" s="1">
        <v>93.75</v>
      </c>
      <c r="G1511" s="1">
        <v>97.96</v>
      </c>
    </row>
    <row r="1512" spans="1:7" x14ac:dyDescent="0.25">
      <c r="A1512" t="str">
        <f t="shared" si="23"/>
        <v>NY0415 Question 7</v>
      </c>
      <c r="B1512" t="s">
        <v>101</v>
      </c>
      <c r="C1512" t="s">
        <v>198</v>
      </c>
      <c r="D1512" s="1">
        <v>98</v>
      </c>
      <c r="E1512" s="1">
        <v>98.08</v>
      </c>
      <c r="F1512" s="1">
        <v>100</v>
      </c>
      <c r="G1512" s="1">
        <v>100</v>
      </c>
    </row>
    <row r="1513" spans="1:7" x14ac:dyDescent="0.25">
      <c r="A1513" t="str">
        <f t="shared" si="23"/>
        <v>NY0415 Question 8</v>
      </c>
      <c r="B1513" t="s">
        <v>101</v>
      </c>
      <c r="C1513" t="s">
        <v>199</v>
      </c>
      <c r="D1513" s="1">
        <v>100</v>
      </c>
      <c r="E1513" s="1">
        <v>100</v>
      </c>
      <c r="F1513" s="1">
        <v>100</v>
      </c>
      <c r="G1513" s="1">
        <v>100</v>
      </c>
    </row>
    <row r="1514" spans="1:7" x14ac:dyDescent="0.25">
      <c r="A1514" t="str">
        <f t="shared" si="23"/>
        <v>NY0415 Question 9AB</v>
      </c>
      <c r="B1514" t="s">
        <v>101</v>
      </c>
      <c r="C1514" t="s">
        <v>205</v>
      </c>
      <c r="D1514" s="1">
        <v>25</v>
      </c>
      <c r="E1514" s="1">
        <v>75</v>
      </c>
      <c r="F1514" s="1">
        <v>80</v>
      </c>
      <c r="G1514" s="1">
        <v>100</v>
      </c>
    </row>
    <row r="1515" spans="1:7" x14ac:dyDescent="0.25">
      <c r="A1515" t="str">
        <f t="shared" si="23"/>
        <v>NY0415 Question 9C</v>
      </c>
      <c r="B1515" t="s">
        <v>101</v>
      </c>
      <c r="C1515" t="s">
        <v>206</v>
      </c>
      <c r="D1515" s="1">
        <v>95</v>
      </c>
      <c r="E1515" s="1">
        <v>98.08</v>
      </c>
      <c r="F1515" s="1">
        <v>98.15</v>
      </c>
      <c r="G1515" s="1">
        <v>100</v>
      </c>
    </row>
    <row r="1516" spans="1:7" x14ac:dyDescent="0.25">
      <c r="A1516" t="str">
        <f t="shared" si="23"/>
        <v>NY0415 Question 9D</v>
      </c>
      <c r="B1516" t="s">
        <v>101</v>
      </c>
      <c r="C1516" t="s">
        <v>207</v>
      </c>
      <c r="D1516" s="1" t="s">
        <v>7</v>
      </c>
      <c r="E1516" s="1" t="s">
        <v>7</v>
      </c>
      <c r="F1516" s="1" t="s">
        <v>7</v>
      </c>
      <c r="G1516" s="1" t="s">
        <v>7</v>
      </c>
    </row>
    <row r="1517" spans="1:7" x14ac:dyDescent="0.25">
      <c r="A1517" t="str">
        <f t="shared" si="23"/>
        <v>NY0415 Question 10A</v>
      </c>
      <c r="B1517" t="s">
        <v>101</v>
      </c>
      <c r="C1517" t="s">
        <v>201</v>
      </c>
      <c r="D1517" s="1">
        <v>0</v>
      </c>
      <c r="E1517" s="1">
        <v>1.82</v>
      </c>
      <c r="F1517" s="1">
        <v>0</v>
      </c>
      <c r="G1517" s="1">
        <v>0</v>
      </c>
    </row>
    <row r="1518" spans="1:7" x14ac:dyDescent="0.25">
      <c r="A1518" t="str">
        <f t="shared" si="23"/>
        <v>NY0415 Question 10B</v>
      </c>
      <c r="B1518" t="s">
        <v>101</v>
      </c>
      <c r="C1518" t="s">
        <v>202</v>
      </c>
      <c r="D1518" s="1">
        <v>0</v>
      </c>
      <c r="E1518" s="1">
        <v>0</v>
      </c>
      <c r="F1518" s="1">
        <v>0</v>
      </c>
      <c r="G1518" s="1">
        <v>0</v>
      </c>
    </row>
    <row r="1519" spans="1:7" x14ac:dyDescent="0.25">
      <c r="A1519" t="str">
        <f t="shared" si="23"/>
        <v>NY0415 Question 10C</v>
      </c>
      <c r="B1519" t="s">
        <v>101</v>
      </c>
      <c r="C1519" t="s">
        <v>203</v>
      </c>
      <c r="D1519" s="1">
        <v>0</v>
      </c>
      <c r="E1519" s="1">
        <v>0</v>
      </c>
      <c r="F1519" s="1">
        <v>0</v>
      </c>
      <c r="G1519" s="1">
        <v>0</v>
      </c>
    </row>
    <row r="1520" spans="1:7" x14ac:dyDescent="0.25">
      <c r="A1520" t="str">
        <f t="shared" si="23"/>
        <v>NY0415 Question 10D</v>
      </c>
      <c r="B1520" t="s">
        <v>101</v>
      </c>
      <c r="C1520" t="s">
        <v>204</v>
      </c>
      <c r="D1520" s="1">
        <v>1</v>
      </c>
      <c r="E1520" s="1">
        <v>3.54</v>
      </c>
      <c r="F1520" s="1">
        <v>3.57</v>
      </c>
      <c r="G1520" s="1">
        <v>0</v>
      </c>
    </row>
    <row r="1521" spans="1:7" x14ac:dyDescent="0.25">
      <c r="A1521" t="str">
        <f t="shared" si="23"/>
        <v>NY0415 Question 11</v>
      </c>
      <c r="B1521" t="s">
        <v>101</v>
      </c>
      <c r="C1521" t="s">
        <v>200</v>
      </c>
      <c r="D1521" s="1">
        <v>12</v>
      </c>
      <c r="E1521" s="1">
        <v>12</v>
      </c>
      <c r="F1521" s="1">
        <v>12</v>
      </c>
      <c r="G1521" s="1">
        <v>12</v>
      </c>
    </row>
    <row r="1522" spans="1:7" x14ac:dyDescent="0.25">
      <c r="A1522" t="str">
        <f t="shared" si="23"/>
        <v>NY0225 Question 1</v>
      </c>
      <c r="B1522" t="s">
        <v>102</v>
      </c>
      <c r="C1522" t="s">
        <v>192</v>
      </c>
      <c r="D1522" s="1">
        <v>99</v>
      </c>
      <c r="E1522" s="1">
        <v>94.01</v>
      </c>
      <c r="F1522" s="1">
        <v>88.45</v>
      </c>
      <c r="G1522" s="1">
        <v>91.39</v>
      </c>
    </row>
    <row r="1523" spans="1:7" x14ac:dyDescent="0.25">
      <c r="A1523" t="str">
        <f t="shared" si="23"/>
        <v>NY0225 Question 2</v>
      </c>
      <c r="B1523" t="s">
        <v>102</v>
      </c>
      <c r="C1523" t="s">
        <v>193</v>
      </c>
      <c r="D1523" s="1" t="s">
        <v>7</v>
      </c>
      <c r="E1523" s="1" t="s">
        <v>7</v>
      </c>
      <c r="F1523" s="1" t="s">
        <v>7</v>
      </c>
      <c r="G1523" s="1" t="s">
        <v>7</v>
      </c>
    </row>
    <row r="1524" spans="1:7" x14ac:dyDescent="0.25">
      <c r="A1524" t="str">
        <f t="shared" si="23"/>
        <v>NY0225 Question 3</v>
      </c>
      <c r="B1524" t="s">
        <v>102</v>
      </c>
      <c r="C1524" t="s">
        <v>194</v>
      </c>
      <c r="D1524" s="1">
        <v>100</v>
      </c>
      <c r="E1524" s="1">
        <v>100</v>
      </c>
      <c r="F1524" s="1">
        <v>100</v>
      </c>
      <c r="G1524" s="1">
        <v>100</v>
      </c>
    </row>
    <row r="1525" spans="1:7" x14ac:dyDescent="0.25">
      <c r="A1525" t="str">
        <f t="shared" si="23"/>
        <v>NY0225 Question 4</v>
      </c>
      <c r="B1525" t="s">
        <v>102</v>
      </c>
      <c r="C1525" t="s">
        <v>195</v>
      </c>
      <c r="D1525" s="1">
        <v>45</v>
      </c>
      <c r="E1525" s="1">
        <v>44.61</v>
      </c>
      <c r="F1525" s="1">
        <v>35.630000000000003</v>
      </c>
      <c r="G1525" s="1">
        <v>39.68</v>
      </c>
    </row>
    <row r="1526" spans="1:7" x14ac:dyDescent="0.25">
      <c r="A1526" t="str">
        <f t="shared" si="23"/>
        <v>NY0225 Question 5</v>
      </c>
      <c r="B1526" t="s">
        <v>102</v>
      </c>
      <c r="C1526" t="s">
        <v>196</v>
      </c>
      <c r="D1526" s="1">
        <v>18</v>
      </c>
      <c r="E1526" s="1">
        <v>100</v>
      </c>
      <c r="F1526" s="1">
        <v>14.29</v>
      </c>
      <c r="G1526" s="1">
        <v>2.7</v>
      </c>
    </row>
    <row r="1527" spans="1:7" x14ac:dyDescent="0.25">
      <c r="A1527" t="str">
        <f t="shared" si="23"/>
        <v>NY0225 Question 6</v>
      </c>
      <c r="B1527" t="s">
        <v>102</v>
      </c>
      <c r="C1527" t="s">
        <v>197</v>
      </c>
      <c r="D1527" s="1">
        <v>100</v>
      </c>
      <c r="E1527" s="1">
        <v>100</v>
      </c>
      <c r="F1527" s="1">
        <v>94.29</v>
      </c>
      <c r="G1527" s="1">
        <v>91.89</v>
      </c>
    </row>
    <row r="1528" spans="1:7" x14ac:dyDescent="0.25">
      <c r="A1528" t="str">
        <f t="shared" si="23"/>
        <v>NY0225 Question 7</v>
      </c>
      <c r="B1528" t="s">
        <v>102</v>
      </c>
      <c r="C1528" t="s">
        <v>198</v>
      </c>
      <c r="D1528" s="1">
        <v>100</v>
      </c>
      <c r="E1528" s="1">
        <v>91.67</v>
      </c>
      <c r="F1528" s="1">
        <v>91.89</v>
      </c>
      <c r="G1528" s="1">
        <v>92.11</v>
      </c>
    </row>
    <row r="1529" spans="1:7" x14ac:dyDescent="0.25">
      <c r="A1529" t="str">
        <f t="shared" si="23"/>
        <v>NY0225 Question 8</v>
      </c>
      <c r="B1529" t="s">
        <v>102</v>
      </c>
      <c r="C1529" t="s">
        <v>199</v>
      </c>
      <c r="D1529" s="1">
        <v>100</v>
      </c>
      <c r="E1529" s="1">
        <v>97.22</v>
      </c>
      <c r="F1529" s="1">
        <v>97.3</v>
      </c>
      <c r="G1529" s="1">
        <v>97.37</v>
      </c>
    </row>
    <row r="1530" spans="1:7" x14ac:dyDescent="0.25">
      <c r="A1530" t="str">
        <f t="shared" si="23"/>
        <v>NY0225 Question 9AB</v>
      </c>
      <c r="B1530" t="s">
        <v>102</v>
      </c>
      <c r="C1530" t="s">
        <v>205</v>
      </c>
      <c r="D1530" s="1" t="s">
        <v>7</v>
      </c>
      <c r="E1530" s="1" t="s">
        <v>7</v>
      </c>
      <c r="F1530" s="1">
        <v>90.91</v>
      </c>
      <c r="G1530" s="1">
        <v>100</v>
      </c>
    </row>
    <row r="1531" spans="1:7" x14ac:dyDescent="0.25">
      <c r="A1531" t="str">
        <f t="shared" si="23"/>
        <v>NY0225 Question 9C</v>
      </c>
      <c r="B1531" t="s">
        <v>102</v>
      </c>
      <c r="C1531" t="s">
        <v>206</v>
      </c>
      <c r="D1531" s="1">
        <v>100</v>
      </c>
      <c r="E1531" s="1">
        <v>90.91</v>
      </c>
      <c r="F1531" s="1" t="s">
        <v>7</v>
      </c>
      <c r="G1531" s="1" t="s">
        <v>7</v>
      </c>
    </row>
    <row r="1532" spans="1:7" x14ac:dyDescent="0.25">
      <c r="A1532" t="str">
        <f t="shared" si="23"/>
        <v>NY0225 Question 9D</v>
      </c>
      <c r="B1532" t="s">
        <v>102</v>
      </c>
      <c r="C1532" t="s">
        <v>207</v>
      </c>
      <c r="D1532" s="1" t="s">
        <v>7</v>
      </c>
      <c r="E1532" s="1" t="s">
        <v>7</v>
      </c>
      <c r="F1532" s="1" t="s">
        <v>7</v>
      </c>
      <c r="G1532" s="1" t="s">
        <v>7</v>
      </c>
    </row>
    <row r="1533" spans="1:7" x14ac:dyDescent="0.25">
      <c r="A1533" t="str">
        <f t="shared" si="23"/>
        <v>NY0225 Question 10A</v>
      </c>
      <c r="B1533" t="s">
        <v>102</v>
      </c>
      <c r="C1533" t="s">
        <v>201</v>
      </c>
      <c r="D1533" s="1">
        <v>1</v>
      </c>
      <c r="E1533" s="1">
        <v>6.52</v>
      </c>
      <c r="F1533" s="1">
        <v>0</v>
      </c>
      <c r="G1533" s="1">
        <v>0</v>
      </c>
    </row>
    <row r="1534" spans="1:7" x14ac:dyDescent="0.25">
      <c r="A1534" t="str">
        <f t="shared" si="23"/>
        <v>NY0225 Question 10B</v>
      </c>
      <c r="B1534" t="s">
        <v>102</v>
      </c>
      <c r="C1534" t="s">
        <v>202</v>
      </c>
      <c r="D1534" s="1">
        <v>0</v>
      </c>
      <c r="E1534" s="1">
        <v>0.43</v>
      </c>
      <c r="F1534" s="1">
        <v>0.4</v>
      </c>
      <c r="G1534" s="1">
        <v>95</v>
      </c>
    </row>
    <row r="1535" spans="1:7" x14ac:dyDescent="0.25">
      <c r="A1535" t="str">
        <f t="shared" si="23"/>
        <v>NY0225 Question 10C</v>
      </c>
      <c r="B1535" t="s">
        <v>102</v>
      </c>
      <c r="C1535" t="s">
        <v>203</v>
      </c>
      <c r="D1535" s="1">
        <v>0</v>
      </c>
      <c r="E1535" s="1">
        <v>1.54</v>
      </c>
      <c r="F1535" s="1">
        <v>1.59</v>
      </c>
      <c r="G1535" s="1">
        <v>96</v>
      </c>
    </row>
    <row r="1536" spans="1:7" x14ac:dyDescent="0.25">
      <c r="A1536" t="str">
        <f t="shared" si="23"/>
        <v>NY0225 Question 10D</v>
      </c>
      <c r="B1536" t="s">
        <v>102</v>
      </c>
      <c r="C1536" t="s">
        <v>204</v>
      </c>
      <c r="D1536" s="1">
        <v>6</v>
      </c>
      <c r="E1536" s="1">
        <v>19.57</v>
      </c>
      <c r="F1536" s="1">
        <v>14</v>
      </c>
      <c r="G1536" s="1">
        <v>7.14</v>
      </c>
    </row>
    <row r="1537" spans="1:7" x14ac:dyDescent="0.25">
      <c r="A1537" t="str">
        <f t="shared" si="23"/>
        <v>NY0225 Question 11</v>
      </c>
      <c r="B1537" t="s">
        <v>102</v>
      </c>
      <c r="C1537" t="s">
        <v>200</v>
      </c>
      <c r="D1537" s="1">
        <v>12</v>
      </c>
      <c r="E1537" s="1">
        <v>12</v>
      </c>
      <c r="F1537" s="1">
        <v>12</v>
      </c>
      <c r="G1537" s="1">
        <v>12</v>
      </c>
    </row>
    <row r="1538" spans="1:7" x14ac:dyDescent="0.25">
      <c r="A1538" t="str">
        <f t="shared" si="23"/>
        <v>NY0417 Question 1</v>
      </c>
      <c r="B1538" t="s">
        <v>103</v>
      </c>
      <c r="C1538" t="s">
        <v>192</v>
      </c>
      <c r="D1538" s="1">
        <v>66</v>
      </c>
      <c r="E1538" s="1">
        <v>100</v>
      </c>
      <c r="F1538" s="1">
        <v>66.13</v>
      </c>
      <c r="G1538" s="1">
        <v>71.53</v>
      </c>
    </row>
    <row r="1539" spans="1:7" x14ac:dyDescent="0.25">
      <c r="A1539" t="str">
        <f t="shared" ref="A1539:A1602" si="24">B1539&amp;" "&amp;C1539</f>
        <v>NY0417 Question 2</v>
      </c>
      <c r="B1539" t="s">
        <v>103</v>
      </c>
      <c r="C1539" t="s">
        <v>193</v>
      </c>
      <c r="D1539" s="1">
        <v>100</v>
      </c>
      <c r="E1539" s="1">
        <v>100</v>
      </c>
      <c r="F1539" s="1">
        <v>100</v>
      </c>
      <c r="G1539" s="1">
        <v>100</v>
      </c>
    </row>
    <row r="1540" spans="1:7" x14ac:dyDescent="0.25">
      <c r="A1540" t="str">
        <f t="shared" si="24"/>
        <v>NY0417 Question 3</v>
      </c>
      <c r="B1540" t="s">
        <v>103</v>
      </c>
      <c r="C1540" t="s">
        <v>194</v>
      </c>
      <c r="D1540" s="1">
        <v>100</v>
      </c>
      <c r="E1540" s="1">
        <v>100</v>
      </c>
      <c r="F1540" s="1">
        <v>100</v>
      </c>
      <c r="G1540" s="1">
        <v>100</v>
      </c>
    </row>
    <row r="1541" spans="1:7" x14ac:dyDescent="0.25">
      <c r="A1541" t="str">
        <f t="shared" si="24"/>
        <v>NY0417 Question 4</v>
      </c>
      <c r="B1541" t="s">
        <v>103</v>
      </c>
      <c r="C1541" t="s">
        <v>195</v>
      </c>
      <c r="D1541" s="1">
        <v>113</v>
      </c>
      <c r="E1541" s="1">
        <v>124.41</v>
      </c>
      <c r="F1541" s="1">
        <v>134.33000000000001</v>
      </c>
      <c r="G1541" s="1">
        <v>143.87</v>
      </c>
    </row>
    <row r="1542" spans="1:7" x14ac:dyDescent="0.25">
      <c r="A1542" t="str">
        <f t="shared" si="24"/>
        <v>NY0417 Question 5</v>
      </c>
      <c r="B1542" t="s">
        <v>103</v>
      </c>
      <c r="C1542" t="s">
        <v>196</v>
      </c>
      <c r="D1542" s="1">
        <v>35</v>
      </c>
      <c r="E1542" s="1">
        <v>64</v>
      </c>
      <c r="F1542" s="1">
        <v>21.15</v>
      </c>
      <c r="G1542" s="1">
        <v>26.92</v>
      </c>
    </row>
    <row r="1543" spans="1:7" x14ac:dyDescent="0.25">
      <c r="A1543" t="str">
        <f t="shared" si="24"/>
        <v>NY0417 Question 6</v>
      </c>
      <c r="B1543" t="s">
        <v>103</v>
      </c>
      <c r="C1543" t="s">
        <v>197</v>
      </c>
      <c r="D1543" s="1">
        <v>39</v>
      </c>
      <c r="E1543" s="1">
        <v>64</v>
      </c>
      <c r="F1543" s="1">
        <v>55.77</v>
      </c>
      <c r="G1543" s="1">
        <v>48.08</v>
      </c>
    </row>
    <row r="1544" spans="1:7" x14ac:dyDescent="0.25">
      <c r="A1544" t="str">
        <f t="shared" si="24"/>
        <v>NY0417 Question 7</v>
      </c>
      <c r="B1544" t="s">
        <v>103</v>
      </c>
      <c r="C1544" t="s">
        <v>198</v>
      </c>
      <c r="D1544" s="1">
        <v>73</v>
      </c>
      <c r="E1544" s="1">
        <v>74</v>
      </c>
      <c r="F1544" s="1">
        <v>86.54</v>
      </c>
      <c r="G1544" s="1">
        <v>87.04</v>
      </c>
    </row>
    <row r="1545" spans="1:7" x14ac:dyDescent="0.25">
      <c r="A1545" t="str">
        <f t="shared" si="24"/>
        <v>NY0417 Question 8</v>
      </c>
      <c r="B1545" t="s">
        <v>103</v>
      </c>
      <c r="C1545" t="s">
        <v>199</v>
      </c>
      <c r="D1545" s="1">
        <v>96</v>
      </c>
      <c r="E1545" s="1">
        <v>100</v>
      </c>
      <c r="F1545" s="1">
        <v>100</v>
      </c>
      <c r="G1545" s="1">
        <v>93.08</v>
      </c>
    </row>
    <row r="1546" spans="1:7" x14ac:dyDescent="0.25">
      <c r="A1546" t="str">
        <f t="shared" si="24"/>
        <v>NY0417 Question 9AB</v>
      </c>
      <c r="B1546" t="s">
        <v>103</v>
      </c>
      <c r="C1546" t="s">
        <v>205</v>
      </c>
      <c r="D1546" s="1">
        <v>0</v>
      </c>
      <c r="E1546" s="1">
        <v>0</v>
      </c>
      <c r="F1546" s="1">
        <v>0</v>
      </c>
      <c r="G1546" s="1">
        <v>0</v>
      </c>
    </row>
    <row r="1547" spans="1:7" x14ac:dyDescent="0.25">
      <c r="A1547" t="str">
        <f t="shared" si="24"/>
        <v>NY0417 Question 9C</v>
      </c>
      <c r="B1547" t="s">
        <v>103</v>
      </c>
      <c r="C1547" t="s">
        <v>206</v>
      </c>
      <c r="D1547" s="1">
        <v>100</v>
      </c>
      <c r="E1547" s="1">
        <v>100</v>
      </c>
      <c r="F1547" s="1">
        <v>100</v>
      </c>
      <c r="G1547" s="1">
        <v>100</v>
      </c>
    </row>
    <row r="1548" spans="1:7" x14ac:dyDescent="0.25">
      <c r="A1548" t="str">
        <f t="shared" si="24"/>
        <v>NY0417 Question 9D</v>
      </c>
      <c r="B1548" t="s">
        <v>103</v>
      </c>
      <c r="C1548" t="s">
        <v>207</v>
      </c>
      <c r="D1548" s="1" t="s">
        <v>7</v>
      </c>
      <c r="E1548" s="1" t="s">
        <v>7</v>
      </c>
      <c r="F1548" s="1" t="s">
        <v>7</v>
      </c>
      <c r="G1548" s="1" t="s">
        <v>7</v>
      </c>
    </row>
    <row r="1549" spans="1:7" x14ac:dyDescent="0.25">
      <c r="A1549" t="str">
        <f t="shared" si="24"/>
        <v>NY0417 Question 10A</v>
      </c>
      <c r="B1549" t="s">
        <v>103</v>
      </c>
      <c r="C1549" t="s">
        <v>201</v>
      </c>
      <c r="D1549" s="1">
        <v>1</v>
      </c>
      <c r="E1549" s="1">
        <v>0</v>
      </c>
      <c r="F1549" s="1">
        <v>0.78</v>
      </c>
      <c r="G1549" s="1">
        <v>0</v>
      </c>
    </row>
    <row r="1550" spans="1:7" x14ac:dyDescent="0.25">
      <c r="A1550" t="str">
        <f t="shared" si="24"/>
        <v>NY0417 Question 10B</v>
      </c>
      <c r="B1550" t="s">
        <v>103</v>
      </c>
      <c r="C1550" t="s">
        <v>202</v>
      </c>
      <c r="D1550" s="1">
        <v>1</v>
      </c>
      <c r="E1550" s="1">
        <v>0</v>
      </c>
      <c r="F1550" s="1">
        <v>0</v>
      </c>
      <c r="G1550" s="1">
        <v>0.61</v>
      </c>
    </row>
    <row r="1551" spans="1:7" x14ac:dyDescent="0.25">
      <c r="A1551" t="str">
        <f t="shared" si="24"/>
        <v>NY0417 Question 10C</v>
      </c>
      <c r="B1551" t="s">
        <v>103</v>
      </c>
      <c r="C1551" t="s">
        <v>203</v>
      </c>
      <c r="D1551" s="1">
        <v>1</v>
      </c>
      <c r="E1551" s="1">
        <v>0</v>
      </c>
      <c r="F1551" s="1">
        <v>0</v>
      </c>
      <c r="G1551" s="1">
        <v>2.2599999999999998</v>
      </c>
    </row>
    <row r="1552" spans="1:7" x14ac:dyDescent="0.25">
      <c r="A1552" t="str">
        <f t="shared" si="24"/>
        <v>NY0417 Question 10D</v>
      </c>
      <c r="B1552" t="s">
        <v>103</v>
      </c>
      <c r="C1552" t="s">
        <v>204</v>
      </c>
      <c r="D1552" s="1">
        <v>1</v>
      </c>
      <c r="E1552" s="1">
        <v>0</v>
      </c>
      <c r="F1552" s="1">
        <v>1.92</v>
      </c>
      <c r="G1552" s="1">
        <v>7.14</v>
      </c>
    </row>
    <row r="1553" spans="1:7" x14ac:dyDescent="0.25">
      <c r="A1553" t="str">
        <f t="shared" si="24"/>
        <v>NY0417 Question 11</v>
      </c>
      <c r="B1553" t="s">
        <v>103</v>
      </c>
      <c r="C1553" t="s">
        <v>200</v>
      </c>
      <c r="D1553" s="1">
        <v>8</v>
      </c>
      <c r="E1553" s="1">
        <v>12</v>
      </c>
      <c r="F1553" s="1">
        <v>12</v>
      </c>
      <c r="G1553" s="1">
        <v>12</v>
      </c>
    </row>
    <row r="1554" spans="1:7" x14ac:dyDescent="0.25">
      <c r="A1554" t="str">
        <f t="shared" si="24"/>
        <v>NY0420 Question 1</v>
      </c>
      <c r="B1554" t="s">
        <v>104</v>
      </c>
      <c r="C1554" t="s">
        <v>192</v>
      </c>
      <c r="D1554" s="1">
        <v>95</v>
      </c>
      <c r="E1554" s="1">
        <v>94.12</v>
      </c>
      <c r="F1554" s="1">
        <v>92.49</v>
      </c>
      <c r="G1554" s="1">
        <v>77.87</v>
      </c>
    </row>
    <row r="1555" spans="1:7" x14ac:dyDescent="0.25">
      <c r="A1555" t="str">
        <f t="shared" si="24"/>
        <v>NY0420 Question 2</v>
      </c>
      <c r="B1555" t="s">
        <v>104</v>
      </c>
      <c r="C1555" t="s">
        <v>193</v>
      </c>
      <c r="D1555" s="1">
        <v>100</v>
      </c>
      <c r="E1555" s="1">
        <v>100</v>
      </c>
      <c r="F1555" s="1">
        <v>100</v>
      </c>
      <c r="G1555" s="1">
        <v>100</v>
      </c>
    </row>
    <row r="1556" spans="1:7" x14ac:dyDescent="0.25">
      <c r="A1556" t="str">
        <f t="shared" si="24"/>
        <v>NY0420 Question 3</v>
      </c>
      <c r="B1556" t="s">
        <v>104</v>
      </c>
      <c r="C1556" t="s">
        <v>194</v>
      </c>
      <c r="D1556" s="1">
        <v>100</v>
      </c>
      <c r="E1556" s="1">
        <v>100</v>
      </c>
      <c r="F1556" s="1">
        <v>100</v>
      </c>
      <c r="G1556" s="1">
        <v>100</v>
      </c>
    </row>
    <row r="1557" spans="1:7" x14ac:dyDescent="0.25">
      <c r="A1557" t="str">
        <f t="shared" si="24"/>
        <v>NY0420 Question 4</v>
      </c>
      <c r="B1557" t="s">
        <v>104</v>
      </c>
      <c r="C1557" t="s">
        <v>195</v>
      </c>
      <c r="D1557" s="1">
        <v>82</v>
      </c>
      <c r="E1557" s="1">
        <v>94.49</v>
      </c>
      <c r="F1557" s="1">
        <v>99.04</v>
      </c>
      <c r="G1557" s="1">
        <v>110.53</v>
      </c>
    </row>
    <row r="1558" spans="1:7" x14ac:dyDescent="0.25">
      <c r="A1558" t="str">
        <f t="shared" si="24"/>
        <v>NY0420 Question 5</v>
      </c>
      <c r="B1558" t="s">
        <v>104</v>
      </c>
      <c r="C1558" t="s">
        <v>196</v>
      </c>
      <c r="D1558" s="1">
        <v>62</v>
      </c>
      <c r="E1558" s="1">
        <v>84.62</v>
      </c>
      <c r="F1558" s="1">
        <v>41.46</v>
      </c>
      <c r="G1558" s="1">
        <v>37.5</v>
      </c>
    </row>
    <row r="1559" spans="1:7" x14ac:dyDescent="0.25">
      <c r="A1559" t="str">
        <f t="shared" si="24"/>
        <v>NY0420 Question 6</v>
      </c>
      <c r="B1559" t="s">
        <v>104</v>
      </c>
      <c r="C1559" t="s">
        <v>197</v>
      </c>
      <c r="D1559" s="1">
        <v>70</v>
      </c>
      <c r="E1559" s="1">
        <v>84.62</v>
      </c>
      <c r="F1559" s="1">
        <v>70.73</v>
      </c>
      <c r="G1559" s="1">
        <v>72.5</v>
      </c>
    </row>
    <row r="1560" spans="1:7" x14ac:dyDescent="0.25">
      <c r="A1560" t="str">
        <f t="shared" si="24"/>
        <v>NY0420 Question 7</v>
      </c>
      <c r="B1560" t="s">
        <v>104</v>
      </c>
      <c r="C1560" t="s">
        <v>198</v>
      </c>
      <c r="D1560" s="1">
        <v>97</v>
      </c>
      <c r="E1560" s="1">
        <v>97.56</v>
      </c>
      <c r="F1560" s="1">
        <v>97.67</v>
      </c>
      <c r="G1560" s="1">
        <v>97.67</v>
      </c>
    </row>
    <row r="1561" spans="1:7" x14ac:dyDescent="0.25">
      <c r="A1561" t="str">
        <f t="shared" si="24"/>
        <v>NY0420 Question 8</v>
      </c>
      <c r="B1561" t="s">
        <v>104</v>
      </c>
      <c r="C1561" t="s">
        <v>199</v>
      </c>
      <c r="D1561" s="1">
        <v>97</v>
      </c>
      <c r="E1561" s="1">
        <v>96.92</v>
      </c>
      <c r="F1561" s="1">
        <v>96.97</v>
      </c>
      <c r="G1561" s="1">
        <v>97.06</v>
      </c>
    </row>
    <row r="1562" spans="1:7" x14ac:dyDescent="0.25">
      <c r="A1562" t="str">
        <f t="shared" si="24"/>
        <v>NY0420 Question 9AB</v>
      </c>
      <c r="B1562" t="s">
        <v>104</v>
      </c>
      <c r="C1562" t="s">
        <v>205</v>
      </c>
      <c r="D1562" s="1">
        <v>100</v>
      </c>
      <c r="E1562" s="1">
        <v>0</v>
      </c>
      <c r="F1562" s="1">
        <v>100</v>
      </c>
      <c r="G1562" s="1">
        <v>100</v>
      </c>
    </row>
    <row r="1563" spans="1:7" x14ac:dyDescent="0.25">
      <c r="A1563" t="str">
        <f t="shared" si="24"/>
        <v>NY0420 Question 9C</v>
      </c>
      <c r="B1563" t="s">
        <v>104</v>
      </c>
      <c r="C1563" t="s">
        <v>206</v>
      </c>
      <c r="D1563" s="1">
        <v>100</v>
      </c>
      <c r="E1563" s="1">
        <v>100</v>
      </c>
      <c r="F1563" s="1">
        <v>100</v>
      </c>
      <c r="G1563" s="1">
        <v>100</v>
      </c>
    </row>
    <row r="1564" spans="1:7" x14ac:dyDescent="0.25">
      <c r="A1564" t="str">
        <f t="shared" si="24"/>
        <v>NY0420 Question 9D</v>
      </c>
      <c r="B1564" t="s">
        <v>104</v>
      </c>
      <c r="C1564" t="s">
        <v>207</v>
      </c>
      <c r="D1564" s="1" t="s">
        <v>7</v>
      </c>
      <c r="E1564" s="1" t="s">
        <v>7</v>
      </c>
      <c r="F1564" s="1" t="s">
        <v>7</v>
      </c>
      <c r="G1564" s="1" t="s">
        <v>7</v>
      </c>
    </row>
    <row r="1565" spans="1:7" x14ac:dyDescent="0.25">
      <c r="A1565" t="str">
        <f t="shared" si="24"/>
        <v>NY0420 Question 10A</v>
      </c>
      <c r="B1565" t="s">
        <v>104</v>
      </c>
      <c r="C1565" t="s">
        <v>201</v>
      </c>
      <c r="D1565" s="1">
        <v>0</v>
      </c>
      <c r="E1565" s="1">
        <v>0</v>
      </c>
      <c r="F1565" s="1">
        <v>0</v>
      </c>
      <c r="G1565" s="1">
        <v>0</v>
      </c>
    </row>
    <row r="1566" spans="1:7" x14ac:dyDescent="0.25">
      <c r="A1566" t="str">
        <f t="shared" si="24"/>
        <v>NY0420 Question 10B</v>
      </c>
      <c r="B1566" t="s">
        <v>104</v>
      </c>
      <c r="C1566" t="s">
        <v>202</v>
      </c>
      <c r="D1566" s="1">
        <v>0</v>
      </c>
      <c r="E1566" s="1">
        <v>0</v>
      </c>
      <c r="F1566" s="1">
        <v>0</v>
      </c>
      <c r="G1566" s="1">
        <v>0</v>
      </c>
    </row>
    <row r="1567" spans="1:7" x14ac:dyDescent="0.25">
      <c r="A1567" t="str">
        <f t="shared" si="24"/>
        <v>NY0420 Question 10C</v>
      </c>
      <c r="B1567" t="s">
        <v>104</v>
      </c>
      <c r="C1567" t="s">
        <v>203</v>
      </c>
      <c r="D1567" s="1">
        <v>1</v>
      </c>
      <c r="E1567" s="1">
        <v>1.22</v>
      </c>
      <c r="F1567" s="1">
        <v>1.1399999999999999</v>
      </c>
      <c r="G1567" s="1">
        <v>2.25</v>
      </c>
    </row>
    <row r="1568" spans="1:7" x14ac:dyDescent="0.25">
      <c r="A1568" t="str">
        <f t="shared" si="24"/>
        <v>NY0420 Question 10D</v>
      </c>
      <c r="B1568" t="s">
        <v>104</v>
      </c>
      <c r="C1568" t="s">
        <v>204</v>
      </c>
      <c r="D1568" s="1">
        <v>1</v>
      </c>
      <c r="E1568" s="1">
        <v>0</v>
      </c>
      <c r="F1568" s="1">
        <v>0</v>
      </c>
      <c r="G1568" s="1">
        <v>0</v>
      </c>
    </row>
    <row r="1569" spans="1:7" x14ac:dyDescent="0.25">
      <c r="A1569" t="str">
        <f t="shared" si="24"/>
        <v>NY0420 Question 11</v>
      </c>
      <c r="B1569" t="s">
        <v>104</v>
      </c>
      <c r="C1569" t="s">
        <v>200</v>
      </c>
      <c r="D1569" s="1">
        <v>9</v>
      </c>
      <c r="E1569" s="1">
        <v>12</v>
      </c>
      <c r="F1569" s="1">
        <v>12</v>
      </c>
      <c r="G1569" s="1">
        <v>12</v>
      </c>
    </row>
    <row r="1570" spans="1:7" x14ac:dyDescent="0.25">
      <c r="A1570" t="str">
        <f t="shared" si="24"/>
        <v>NY0421 Question 1</v>
      </c>
      <c r="B1570" t="s">
        <v>105</v>
      </c>
      <c r="C1570" t="s">
        <v>192</v>
      </c>
      <c r="D1570" s="1">
        <v>93</v>
      </c>
      <c r="E1570" s="1">
        <v>93.34</v>
      </c>
      <c r="F1570" s="1">
        <v>93.96</v>
      </c>
      <c r="G1570" s="1">
        <v>97.13</v>
      </c>
    </row>
    <row r="1571" spans="1:7" x14ac:dyDescent="0.25">
      <c r="A1571" t="str">
        <f t="shared" si="24"/>
        <v>NY0421 Question 2</v>
      </c>
      <c r="B1571" t="s">
        <v>105</v>
      </c>
      <c r="C1571" t="s">
        <v>193</v>
      </c>
      <c r="D1571" s="1">
        <v>100</v>
      </c>
      <c r="E1571" s="1">
        <v>100</v>
      </c>
      <c r="F1571" s="1">
        <v>100</v>
      </c>
      <c r="G1571" s="1">
        <v>0</v>
      </c>
    </row>
    <row r="1572" spans="1:7" x14ac:dyDescent="0.25">
      <c r="A1572" t="str">
        <f t="shared" si="24"/>
        <v>NY0421 Question 3</v>
      </c>
      <c r="B1572" t="s">
        <v>105</v>
      </c>
      <c r="C1572" t="s">
        <v>194</v>
      </c>
      <c r="D1572" s="1">
        <v>100</v>
      </c>
      <c r="E1572" s="1">
        <v>100</v>
      </c>
      <c r="F1572" s="1">
        <v>100</v>
      </c>
      <c r="G1572" s="1">
        <v>0</v>
      </c>
    </row>
    <row r="1573" spans="1:7" x14ac:dyDescent="0.25">
      <c r="A1573" t="str">
        <f t="shared" si="24"/>
        <v>NY0421 Question 4</v>
      </c>
      <c r="B1573" t="s">
        <v>105</v>
      </c>
      <c r="C1573" t="s">
        <v>195</v>
      </c>
      <c r="D1573" s="1">
        <v>91</v>
      </c>
      <c r="E1573" s="1">
        <v>101.68</v>
      </c>
      <c r="F1573" s="1">
        <v>112.12</v>
      </c>
      <c r="G1573" s="1">
        <v>122.55</v>
      </c>
    </row>
    <row r="1574" spans="1:7" x14ac:dyDescent="0.25">
      <c r="A1574" t="str">
        <f t="shared" si="24"/>
        <v>NY0421 Question 5</v>
      </c>
      <c r="B1574" t="s">
        <v>105</v>
      </c>
      <c r="C1574" t="s">
        <v>196</v>
      </c>
      <c r="D1574" s="1">
        <v>11</v>
      </c>
      <c r="E1574" s="1">
        <v>60.49</v>
      </c>
      <c r="F1574" s="1">
        <v>17.07</v>
      </c>
      <c r="G1574" s="1">
        <v>26.67</v>
      </c>
    </row>
    <row r="1575" spans="1:7" x14ac:dyDescent="0.25">
      <c r="A1575" t="str">
        <f t="shared" si="24"/>
        <v>NY0421 Question 6</v>
      </c>
      <c r="B1575" t="s">
        <v>105</v>
      </c>
      <c r="C1575" t="s">
        <v>197</v>
      </c>
      <c r="D1575" s="1">
        <v>44</v>
      </c>
      <c r="E1575" s="1">
        <v>60.49</v>
      </c>
      <c r="F1575" s="1">
        <v>46.34</v>
      </c>
      <c r="G1575" s="1">
        <v>41.18</v>
      </c>
    </row>
    <row r="1576" spans="1:7" x14ac:dyDescent="0.25">
      <c r="A1576" t="str">
        <f t="shared" si="24"/>
        <v>NY0421 Question 7</v>
      </c>
      <c r="B1576" t="s">
        <v>105</v>
      </c>
      <c r="C1576" t="s">
        <v>198</v>
      </c>
      <c r="D1576" s="1">
        <v>81</v>
      </c>
      <c r="E1576" s="1">
        <v>75.31</v>
      </c>
      <c r="F1576" s="1">
        <v>84.34</v>
      </c>
      <c r="G1576" s="1">
        <v>82.35</v>
      </c>
    </row>
    <row r="1577" spans="1:7" x14ac:dyDescent="0.25">
      <c r="A1577" t="str">
        <f t="shared" si="24"/>
        <v>NY0421 Question 8</v>
      </c>
      <c r="B1577" t="s">
        <v>105</v>
      </c>
      <c r="C1577" t="s">
        <v>199</v>
      </c>
      <c r="D1577" s="1">
        <v>92</v>
      </c>
      <c r="E1577" s="1">
        <v>100</v>
      </c>
      <c r="F1577" s="1">
        <v>100</v>
      </c>
      <c r="G1577" s="1">
        <v>98.63</v>
      </c>
    </row>
    <row r="1578" spans="1:7" x14ac:dyDescent="0.25">
      <c r="A1578" t="str">
        <f t="shared" si="24"/>
        <v>NY0421 Question 9AB</v>
      </c>
      <c r="B1578" t="s">
        <v>105</v>
      </c>
      <c r="C1578" t="s">
        <v>205</v>
      </c>
      <c r="D1578" s="1">
        <v>60</v>
      </c>
      <c r="E1578" s="1">
        <v>75</v>
      </c>
      <c r="F1578" s="1">
        <v>100</v>
      </c>
      <c r="G1578" s="1">
        <v>66.67</v>
      </c>
    </row>
    <row r="1579" spans="1:7" x14ac:dyDescent="0.25">
      <c r="A1579" t="str">
        <f t="shared" si="24"/>
        <v>NY0421 Question 9C</v>
      </c>
      <c r="B1579" t="s">
        <v>105</v>
      </c>
      <c r="C1579" t="s">
        <v>206</v>
      </c>
      <c r="D1579" s="1">
        <v>99</v>
      </c>
      <c r="E1579" s="1">
        <v>99.34</v>
      </c>
      <c r="F1579" s="1">
        <v>100</v>
      </c>
      <c r="G1579" s="1">
        <v>98.63</v>
      </c>
    </row>
    <row r="1580" spans="1:7" x14ac:dyDescent="0.25">
      <c r="A1580" t="str">
        <f t="shared" si="24"/>
        <v>NY0421 Question 9D</v>
      </c>
      <c r="B1580" t="s">
        <v>105</v>
      </c>
      <c r="C1580" t="s">
        <v>207</v>
      </c>
      <c r="D1580" s="1" t="s">
        <v>7</v>
      </c>
      <c r="E1580" s="1" t="s">
        <v>7</v>
      </c>
      <c r="F1580" s="1" t="s">
        <v>7</v>
      </c>
      <c r="G1580" s="1" t="s">
        <v>7</v>
      </c>
    </row>
    <row r="1581" spans="1:7" x14ac:dyDescent="0.25">
      <c r="A1581" t="str">
        <f t="shared" si="24"/>
        <v>NY0421 Question 10A</v>
      </c>
      <c r="B1581" t="s">
        <v>105</v>
      </c>
      <c r="C1581" t="s">
        <v>201</v>
      </c>
      <c r="D1581" s="1">
        <v>0</v>
      </c>
      <c r="E1581" s="1">
        <v>0</v>
      </c>
      <c r="F1581" s="1">
        <v>0</v>
      </c>
      <c r="G1581" s="1">
        <v>0</v>
      </c>
    </row>
    <row r="1582" spans="1:7" x14ac:dyDescent="0.25">
      <c r="A1582" t="str">
        <f t="shared" si="24"/>
        <v>NY0421 Question 10B</v>
      </c>
      <c r="B1582" t="s">
        <v>105</v>
      </c>
      <c r="C1582" t="s">
        <v>202</v>
      </c>
      <c r="D1582" s="1">
        <v>0</v>
      </c>
      <c r="E1582" s="1">
        <v>0</v>
      </c>
      <c r="F1582" s="1">
        <v>0</v>
      </c>
      <c r="G1582" s="1">
        <v>0.54</v>
      </c>
    </row>
    <row r="1583" spans="1:7" x14ac:dyDescent="0.25">
      <c r="A1583" t="str">
        <f t="shared" si="24"/>
        <v>NY0421 Question 10C</v>
      </c>
      <c r="B1583" t="s">
        <v>105</v>
      </c>
      <c r="C1583" t="s">
        <v>203</v>
      </c>
      <c r="D1583" s="1">
        <v>0</v>
      </c>
      <c r="E1583" s="1">
        <v>0</v>
      </c>
      <c r="F1583" s="1">
        <v>0.3</v>
      </c>
      <c r="G1583" s="1">
        <v>0.89</v>
      </c>
    </row>
    <row r="1584" spans="1:7" x14ac:dyDescent="0.25">
      <c r="A1584" t="str">
        <f t="shared" si="24"/>
        <v>NY0421 Question 10D</v>
      </c>
      <c r="B1584" t="s">
        <v>105</v>
      </c>
      <c r="C1584" t="s">
        <v>204</v>
      </c>
      <c r="D1584" s="1">
        <v>1</v>
      </c>
      <c r="E1584" s="1">
        <v>1.19</v>
      </c>
      <c r="F1584" s="1">
        <v>0</v>
      </c>
      <c r="G1584" s="1">
        <v>5.75</v>
      </c>
    </row>
    <row r="1585" spans="1:7" x14ac:dyDescent="0.25">
      <c r="A1585" t="str">
        <f t="shared" si="24"/>
        <v>NY0421 Question 11</v>
      </c>
      <c r="B1585" t="s">
        <v>105</v>
      </c>
      <c r="C1585" t="s">
        <v>200</v>
      </c>
      <c r="D1585" s="1">
        <v>8</v>
      </c>
      <c r="E1585" s="1">
        <v>12</v>
      </c>
      <c r="F1585" s="1">
        <v>11</v>
      </c>
      <c r="G1585" s="1">
        <v>12</v>
      </c>
    </row>
    <row r="1586" spans="1:7" x14ac:dyDescent="0.25">
      <c r="A1586" t="str">
        <f t="shared" si="24"/>
        <v>NY0423 Question 1</v>
      </c>
      <c r="B1586" t="s">
        <v>106</v>
      </c>
      <c r="C1586" t="s">
        <v>192</v>
      </c>
      <c r="D1586" s="1">
        <v>50</v>
      </c>
      <c r="E1586" s="1">
        <v>74.58</v>
      </c>
      <c r="F1586" s="1" t="s">
        <v>188</v>
      </c>
      <c r="G1586" s="1" t="s">
        <v>188</v>
      </c>
    </row>
    <row r="1587" spans="1:7" x14ac:dyDescent="0.25">
      <c r="A1587" t="str">
        <f t="shared" si="24"/>
        <v>NY0423 Question 2</v>
      </c>
      <c r="B1587" t="s">
        <v>106</v>
      </c>
      <c r="C1587" t="s">
        <v>193</v>
      </c>
      <c r="D1587" s="1">
        <v>100</v>
      </c>
      <c r="E1587" s="1">
        <v>100</v>
      </c>
      <c r="F1587" s="1" t="s">
        <v>188</v>
      </c>
      <c r="G1587" s="1" t="s">
        <v>188</v>
      </c>
    </row>
    <row r="1588" spans="1:7" x14ac:dyDescent="0.25">
      <c r="A1588" t="str">
        <f t="shared" si="24"/>
        <v>NY0423 Question 3</v>
      </c>
      <c r="B1588" t="s">
        <v>106</v>
      </c>
      <c r="C1588" t="s">
        <v>194</v>
      </c>
      <c r="D1588" s="1">
        <v>50</v>
      </c>
      <c r="E1588" s="1">
        <v>100</v>
      </c>
      <c r="F1588" s="1" t="s">
        <v>188</v>
      </c>
      <c r="G1588" s="1" t="s">
        <v>188</v>
      </c>
    </row>
    <row r="1589" spans="1:7" x14ac:dyDescent="0.25">
      <c r="A1589" t="str">
        <f t="shared" si="24"/>
        <v>NY0423 Question 4</v>
      </c>
      <c r="B1589" t="s">
        <v>106</v>
      </c>
      <c r="C1589" t="s">
        <v>195</v>
      </c>
      <c r="D1589" s="1">
        <v>120</v>
      </c>
      <c r="E1589" s="1">
        <v>131.74</v>
      </c>
      <c r="F1589" s="1" t="s">
        <v>188</v>
      </c>
      <c r="G1589" s="1" t="s">
        <v>188</v>
      </c>
    </row>
    <row r="1590" spans="1:7" x14ac:dyDescent="0.25">
      <c r="A1590" t="str">
        <f t="shared" si="24"/>
        <v>NY0423 Question 5</v>
      </c>
      <c r="B1590" t="s">
        <v>106</v>
      </c>
      <c r="C1590" t="s">
        <v>196</v>
      </c>
      <c r="D1590" s="1">
        <v>40</v>
      </c>
      <c r="E1590" s="1">
        <v>80</v>
      </c>
      <c r="F1590" s="1" t="s">
        <v>188</v>
      </c>
      <c r="G1590" s="1" t="s">
        <v>188</v>
      </c>
    </row>
    <row r="1591" spans="1:7" x14ac:dyDescent="0.25">
      <c r="A1591" t="str">
        <f t="shared" si="24"/>
        <v>NY0423 Question 6</v>
      </c>
      <c r="B1591" t="s">
        <v>106</v>
      </c>
      <c r="C1591" t="s">
        <v>197</v>
      </c>
      <c r="D1591" s="1">
        <v>20</v>
      </c>
      <c r="E1591" s="1">
        <v>80</v>
      </c>
      <c r="F1591" s="1" t="s">
        <v>188</v>
      </c>
      <c r="G1591" s="1" t="s">
        <v>188</v>
      </c>
    </row>
    <row r="1592" spans="1:7" x14ac:dyDescent="0.25">
      <c r="A1592" t="str">
        <f t="shared" si="24"/>
        <v>NY0423 Question 7</v>
      </c>
      <c r="B1592" t="s">
        <v>106</v>
      </c>
      <c r="C1592" t="s">
        <v>198</v>
      </c>
      <c r="D1592" s="1">
        <v>40</v>
      </c>
      <c r="E1592" s="1">
        <v>40</v>
      </c>
      <c r="F1592" s="1" t="s">
        <v>188</v>
      </c>
      <c r="G1592" s="1" t="s">
        <v>188</v>
      </c>
    </row>
    <row r="1593" spans="1:7" x14ac:dyDescent="0.25">
      <c r="A1593" t="str">
        <f t="shared" si="24"/>
        <v>NY0423 Question 8</v>
      </c>
      <c r="B1593" t="s">
        <v>106</v>
      </c>
      <c r="C1593" t="s">
        <v>199</v>
      </c>
      <c r="D1593" s="1">
        <v>50</v>
      </c>
      <c r="E1593" s="1">
        <v>50</v>
      </c>
      <c r="F1593" s="1" t="s">
        <v>188</v>
      </c>
      <c r="G1593" s="1" t="s">
        <v>188</v>
      </c>
    </row>
    <row r="1594" spans="1:7" x14ac:dyDescent="0.25">
      <c r="A1594" t="str">
        <f t="shared" si="24"/>
        <v>NY0423 Question 9AB</v>
      </c>
      <c r="B1594" t="s">
        <v>106</v>
      </c>
      <c r="C1594" t="s">
        <v>205</v>
      </c>
      <c r="D1594" s="1">
        <v>0</v>
      </c>
      <c r="E1594" s="1">
        <v>100</v>
      </c>
      <c r="F1594" s="1" t="s">
        <v>188</v>
      </c>
      <c r="G1594" s="1" t="s">
        <v>188</v>
      </c>
    </row>
    <row r="1595" spans="1:7" x14ac:dyDescent="0.25">
      <c r="A1595" t="str">
        <f t="shared" si="24"/>
        <v>NY0423 Question 9C</v>
      </c>
      <c r="B1595" t="s">
        <v>106</v>
      </c>
      <c r="C1595" t="s">
        <v>206</v>
      </c>
      <c r="D1595" s="1">
        <v>100</v>
      </c>
      <c r="E1595" s="1">
        <v>100</v>
      </c>
      <c r="F1595" s="1" t="s">
        <v>188</v>
      </c>
      <c r="G1595" s="1" t="s">
        <v>188</v>
      </c>
    </row>
    <row r="1596" spans="1:7" x14ac:dyDescent="0.25">
      <c r="A1596" t="str">
        <f t="shared" si="24"/>
        <v>NY0423 Question 9D</v>
      </c>
      <c r="B1596" t="s">
        <v>106</v>
      </c>
      <c r="C1596" t="s">
        <v>207</v>
      </c>
      <c r="D1596" s="1" t="s">
        <v>7</v>
      </c>
      <c r="E1596" s="1" t="s">
        <v>7</v>
      </c>
      <c r="F1596" s="1" t="s">
        <v>188</v>
      </c>
      <c r="G1596" s="1" t="s">
        <v>188</v>
      </c>
    </row>
    <row r="1597" spans="1:7" x14ac:dyDescent="0.25">
      <c r="A1597" t="str">
        <f t="shared" si="24"/>
        <v>NY0423 Question 10A</v>
      </c>
      <c r="B1597" t="s">
        <v>106</v>
      </c>
      <c r="C1597" t="s">
        <v>201</v>
      </c>
      <c r="D1597" s="1">
        <v>0</v>
      </c>
      <c r="E1597" s="1">
        <v>0</v>
      </c>
      <c r="F1597" s="1" t="s">
        <v>188</v>
      </c>
      <c r="G1597" s="1" t="s">
        <v>188</v>
      </c>
    </row>
    <row r="1598" spans="1:7" x14ac:dyDescent="0.25">
      <c r="A1598" t="str">
        <f t="shared" si="24"/>
        <v>NY0423 Question 10B</v>
      </c>
      <c r="B1598" t="s">
        <v>106</v>
      </c>
      <c r="C1598" t="s">
        <v>202</v>
      </c>
      <c r="D1598" s="1">
        <v>2</v>
      </c>
      <c r="E1598" s="1">
        <v>2</v>
      </c>
      <c r="F1598" s="1" t="s">
        <v>188</v>
      </c>
      <c r="G1598" s="1" t="s">
        <v>188</v>
      </c>
    </row>
    <row r="1599" spans="1:7" x14ac:dyDescent="0.25">
      <c r="A1599" t="str">
        <f t="shared" si="24"/>
        <v>NY0423 Question 10C</v>
      </c>
      <c r="B1599" t="s">
        <v>106</v>
      </c>
      <c r="C1599" t="s">
        <v>203</v>
      </c>
      <c r="D1599" s="1">
        <v>0</v>
      </c>
      <c r="E1599" s="1">
        <v>0</v>
      </c>
      <c r="F1599" s="1" t="s">
        <v>188</v>
      </c>
      <c r="G1599" s="1" t="s">
        <v>188</v>
      </c>
    </row>
    <row r="1600" spans="1:7" x14ac:dyDescent="0.25">
      <c r="A1600" t="str">
        <f t="shared" si="24"/>
        <v>NY0423 Question 10D</v>
      </c>
      <c r="B1600" t="s">
        <v>106</v>
      </c>
      <c r="C1600" t="s">
        <v>204</v>
      </c>
      <c r="D1600" s="1">
        <v>0</v>
      </c>
      <c r="E1600" s="1">
        <v>0</v>
      </c>
      <c r="F1600" s="1" t="s">
        <v>188</v>
      </c>
      <c r="G1600" s="1" t="s">
        <v>188</v>
      </c>
    </row>
    <row r="1601" spans="1:7" x14ac:dyDescent="0.25">
      <c r="A1601" t="str">
        <f t="shared" si="24"/>
        <v>NY0423 Question 11</v>
      </c>
      <c r="B1601" t="s">
        <v>106</v>
      </c>
      <c r="C1601" t="s">
        <v>200</v>
      </c>
      <c r="D1601" s="1">
        <v>11</v>
      </c>
      <c r="E1601" s="1">
        <v>12</v>
      </c>
      <c r="F1601" s="1" t="s">
        <v>188</v>
      </c>
      <c r="G1601" s="1" t="s">
        <v>188</v>
      </c>
    </row>
    <row r="1602" spans="1:7" x14ac:dyDescent="0.25">
      <c r="A1602" t="str">
        <f t="shared" si="24"/>
        <v>NY0594 Question 1</v>
      </c>
      <c r="B1602" t="s">
        <v>107</v>
      </c>
      <c r="C1602" t="s">
        <v>192</v>
      </c>
      <c r="D1602" s="1">
        <v>98</v>
      </c>
      <c r="E1602" s="1">
        <v>100</v>
      </c>
      <c r="F1602" s="1">
        <v>97.75</v>
      </c>
      <c r="G1602" s="1">
        <v>95.93</v>
      </c>
    </row>
    <row r="1603" spans="1:7" x14ac:dyDescent="0.25">
      <c r="A1603" t="str">
        <f t="shared" ref="A1603:A1666" si="25">B1603&amp;" "&amp;C1603</f>
        <v>NY0594 Question 2</v>
      </c>
      <c r="B1603" t="s">
        <v>107</v>
      </c>
      <c r="C1603" t="s">
        <v>193</v>
      </c>
      <c r="D1603" s="1">
        <v>100</v>
      </c>
      <c r="E1603" s="1">
        <v>100</v>
      </c>
      <c r="F1603" s="1">
        <v>100</v>
      </c>
      <c r="G1603" s="1">
        <v>100</v>
      </c>
    </row>
    <row r="1604" spans="1:7" x14ac:dyDescent="0.25">
      <c r="A1604" t="str">
        <f t="shared" si="25"/>
        <v>NY0594 Question 3</v>
      </c>
      <c r="B1604" t="s">
        <v>107</v>
      </c>
      <c r="C1604" t="s">
        <v>194</v>
      </c>
      <c r="D1604" s="1">
        <v>100</v>
      </c>
      <c r="E1604" s="1">
        <v>100</v>
      </c>
      <c r="F1604" s="1">
        <v>100</v>
      </c>
      <c r="G1604" s="1">
        <v>100</v>
      </c>
    </row>
    <row r="1605" spans="1:7" x14ac:dyDescent="0.25">
      <c r="A1605" t="str">
        <f t="shared" si="25"/>
        <v>NY0594 Question 4</v>
      </c>
      <c r="B1605" t="s">
        <v>107</v>
      </c>
      <c r="C1605" t="s">
        <v>195</v>
      </c>
      <c r="D1605" s="1">
        <v>94</v>
      </c>
      <c r="E1605" s="1">
        <v>106.13</v>
      </c>
      <c r="F1605" s="1">
        <v>112.74</v>
      </c>
      <c r="G1605" s="1">
        <v>118.78</v>
      </c>
    </row>
    <row r="1606" spans="1:7" x14ac:dyDescent="0.25">
      <c r="A1606" t="str">
        <f t="shared" si="25"/>
        <v>NY0594 Question 5</v>
      </c>
      <c r="B1606" t="s">
        <v>107</v>
      </c>
      <c r="C1606" t="s">
        <v>196</v>
      </c>
      <c r="D1606" s="1">
        <v>7</v>
      </c>
      <c r="E1606" s="1">
        <v>93.18</v>
      </c>
      <c r="F1606" s="1">
        <v>4.55</v>
      </c>
      <c r="G1606" s="1">
        <v>5</v>
      </c>
    </row>
    <row r="1607" spans="1:7" x14ac:dyDescent="0.25">
      <c r="A1607" t="str">
        <f t="shared" si="25"/>
        <v>NY0594 Question 6</v>
      </c>
      <c r="B1607" t="s">
        <v>107</v>
      </c>
      <c r="C1607" t="s">
        <v>197</v>
      </c>
      <c r="D1607" s="1">
        <v>86</v>
      </c>
      <c r="E1607" s="1">
        <v>93.18</v>
      </c>
      <c r="F1607" s="1">
        <v>90.91</v>
      </c>
      <c r="G1607" s="1">
        <v>87.5</v>
      </c>
    </row>
    <row r="1608" spans="1:7" x14ac:dyDescent="0.25">
      <c r="A1608" t="str">
        <f t="shared" si="25"/>
        <v>NY0594 Question 7</v>
      </c>
      <c r="B1608" t="s">
        <v>107</v>
      </c>
      <c r="C1608" t="s">
        <v>198</v>
      </c>
      <c r="D1608" s="1">
        <v>86</v>
      </c>
      <c r="E1608" s="1">
        <v>90.91</v>
      </c>
      <c r="F1608" s="1">
        <v>90.91</v>
      </c>
      <c r="G1608" s="1">
        <v>83.72</v>
      </c>
    </row>
    <row r="1609" spans="1:7" x14ac:dyDescent="0.25">
      <c r="A1609" t="str">
        <f t="shared" si="25"/>
        <v>NY0594 Question 8</v>
      </c>
      <c r="B1609" t="s">
        <v>107</v>
      </c>
      <c r="C1609" t="s">
        <v>199</v>
      </c>
      <c r="D1609" s="1">
        <v>100</v>
      </c>
      <c r="E1609" s="1">
        <v>100</v>
      </c>
      <c r="F1609" s="1">
        <v>100</v>
      </c>
      <c r="G1609" s="1">
        <v>93.02</v>
      </c>
    </row>
    <row r="1610" spans="1:7" x14ac:dyDescent="0.25">
      <c r="A1610" t="str">
        <f t="shared" si="25"/>
        <v>NY0594 Question 9AB</v>
      </c>
      <c r="B1610" t="s">
        <v>107</v>
      </c>
      <c r="C1610" t="s">
        <v>205</v>
      </c>
      <c r="D1610" s="1">
        <v>67</v>
      </c>
      <c r="E1610" s="1">
        <v>0</v>
      </c>
      <c r="F1610" s="1">
        <v>100</v>
      </c>
      <c r="G1610" s="1">
        <v>100</v>
      </c>
    </row>
    <row r="1611" spans="1:7" x14ac:dyDescent="0.25">
      <c r="A1611" t="str">
        <f t="shared" si="25"/>
        <v>NY0594 Question 9C</v>
      </c>
      <c r="B1611" t="s">
        <v>107</v>
      </c>
      <c r="C1611" t="s">
        <v>206</v>
      </c>
      <c r="D1611" s="1">
        <v>98</v>
      </c>
      <c r="E1611" s="1">
        <v>100</v>
      </c>
      <c r="F1611" s="1">
        <v>100</v>
      </c>
      <c r="G1611" s="1">
        <v>100</v>
      </c>
    </row>
    <row r="1612" spans="1:7" x14ac:dyDescent="0.25">
      <c r="A1612" t="str">
        <f t="shared" si="25"/>
        <v>NY0594 Question 9D</v>
      </c>
      <c r="B1612" t="s">
        <v>107</v>
      </c>
      <c r="C1612" t="s">
        <v>207</v>
      </c>
      <c r="D1612" s="1" t="s">
        <v>7</v>
      </c>
      <c r="E1612" s="1" t="s">
        <v>7</v>
      </c>
      <c r="F1612" s="1" t="s">
        <v>7</v>
      </c>
      <c r="G1612" s="1" t="s">
        <v>7</v>
      </c>
    </row>
    <row r="1613" spans="1:7" x14ac:dyDescent="0.25">
      <c r="A1613" t="str">
        <f t="shared" si="25"/>
        <v>NY0594 Question 10A</v>
      </c>
      <c r="B1613" t="s">
        <v>107</v>
      </c>
      <c r="C1613" t="s">
        <v>201</v>
      </c>
      <c r="D1613" s="1">
        <v>0</v>
      </c>
      <c r="E1613" s="1">
        <v>0</v>
      </c>
      <c r="F1613" s="1">
        <v>0</v>
      </c>
      <c r="G1613" s="1">
        <v>0</v>
      </c>
    </row>
    <row r="1614" spans="1:7" x14ac:dyDescent="0.25">
      <c r="A1614" t="str">
        <f t="shared" si="25"/>
        <v>NY0594 Question 10B</v>
      </c>
      <c r="B1614" t="s">
        <v>107</v>
      </c>
      <c r="C1614" t="s">
        <v>202</v>
      </c>
      <c r="D1614" s="1">
        <v>0</v>
      </c>
      <c r="E1614" s="1">
        <v>0</v>
      </c>
      <c r="F1614" s="1">
        <v>0</v>
      </c>
      <c r="G1614" s="1">
        <v>0</v>
      </c>
    </row>
    <row r="1615" spans="1:7" x14ac:dyDescent="0.25">
      <c r="A1615" t="str">
        <f t="shared" si="25"/>
        <v>NY0594 Question 10C</v>
      </c>
      <c r="B1615" t="s">
        <v>107</v>
      </c>
      <c r="C1615" t="s">
        <v>203</v>
      </c>
      <c r="D1615" s="1">
        <v>0</v>
      </c>
      <c r="E1615" s="1">
        <v>0</v>
      </c>
      <c r="F1615" s="1">
        <v>0</v>
      </c>
      <c r="G1615" s="1">
        <v>0</v>
      </c>
    </row>
    <row r="1616" spans="1:7" x14ac:dyDescent="0.25">
      <c r="A1616" t="str">
        <f t="shared" si="25"/>
        <v>NY0594 Question 10D</v>
      </c>
      <c r="B1616" t="s">
        <v>107</v>
      </c>
      <c r="C1616" t="s">
        <v>204</v>
      </c>
      <c r="D1616" s="1">
        <v>0</v>
      </c>
      <c r="E1616" s="1">
        <v>0</v>
      </c>
      <c r="F1616" s="1">
        <v>0</v>
      </c>
      <c r="G1616" s="1">
        <v>1.92</v>
      </c>
    </row>
    <row r="1617" spans="1:7" x14ac:dyDescent="0.25">
      <c r="A1617" t="str">
        <f t="shared" si="25"/>
        <v>NY0594 Question 11</v>
      </c>
      <c r="B1617" t="s">
        <v>107</v>
      </c>
      <c r="C1617" t="s">
        <v>200</v>
      </c>
      <c r="D1617" s="1">
        <v>12</v>
      </c>
      <c r="E1617" s="1">
        <v>12</v>
      </c>
      <c r="F1617" s="1">
        <v>12</v>
      </c>
      <c r="G1617" s="1">
        <v>12</v>
      </c>
    </row>
    <row r="1618" spans="1:7" x14ac:dyDescent="0.25">
      <c r="A1618" t="str">
        <f t="shared" si="25"/>
        <v>NY0595 Question 1</v>
      </c>
      <c r="B1618" t="s">
        <v>108</v>
      </c>
      <c r="C1618" t="s">
        <v>192</v>
      </c>
      <c r="D1618" s="1">
        <v>94</v>
      </c>
      <c r="E1618" s="1">
        <v>97.72</v>
      </c>
      <c r="F1618" s="1">
        <v>92.19</v>
      </c>
      <c r="G1618" s="1">
        <v>93.49</v>
      </c>
    </row>
    <row r="1619" spans="1:7" x14ac:dyDescent="0.25">
      <c r="A1619" t="str">
        <f t="shared" si="25"/>
        <v>NY0595 Question 2</v>
      </c>
      <c r="B1619" t="s">
        <v>108</v>
      </c>
      <c r="C1619" t="s">
        <v>193</v>
      </c>
      <c r="D1619" s="1">
        <v>100</v>
      </c>
      <c r="E1619" s="1">
        <v>100</v>
      </c>
      <c r="F1619" s="1">
        <v>100</v>
      </c>
      <c r="G1619" s="1">
        <v>100</v>
      </c>
    </row>
    <row r="1620" spans="1:7" x14ac:dyDescent="0.25">
      <c r="A1620" t="str">
        <f t="shared" si="25"/>
        <v>NY0595 Question 3</v>
      </c>
      <c r="B1620" t="s">
        <v>108</v>
      </c>
      <c r="C1620" t="s">
        <v>194</v>
      </c>
      <c r="D1620" s="1">
        <v>100</v>
      </c>
      <c r="E1620" s="1">
        <v>100</v>
      </c>
      <c r="F1620" s="1">
        <v>100</v>
      </c>
      <c r="G1620" s="1">
        <v>100</v>
      </c>
    </row>
    <row r="1621" spans="1:7" x14ac:dyDescent="0.25">
      <c r="A1621" t="str">
        <f t="shared" si="25"/>
        <v>NY0595 Question 4</v>
      </c>
      <c r="B1621" t="s">
        <v>108</v>
      </c>
      <c r="C1621" t="s">
        <v>195</v>
      </c>
      <c r="D1621" s="1">
        <v>87</v>
      </c>
      <c r="E1621" s="1">
        <v>93.83</v>
      </c>
      <c r="F1621" s="1">
        <v>94.44</v>
      </c>
      <c r="G1621" s="1">
        <v>102.69</v>
      </c>
    </row>
    <row r="1622" spans="1:7" x14ac:dyDescent="0.25">
      <c r="A1622" t="str">
        <f t="shared" si="25"/>
        <v>NY0595 Question 5</v>
      </c>
      <c r="B1622" t="s">
        <v>108</v>
      </c>
      <c r="C1622" t="s">
        <v>196</v>
      </c>
      <c r="D1622" s="1">
        <v>4</v>
      </c>
      <c r="E1622" s="1">
        <v>62.28</v>
      </c>
      <c r="F1622" s="1">
        <v>6.1</v>
      </c>
      <c r="G1622" s="1">
        <v>7.23</v>
      </c>
    </row>
    <row r="1623" spans="1:7" x14ac:dyDescent="0.25">
      <c r="A1623" t="str">
        <f t="shared" si="25"/>
        <v>NY0595 Question 6</v>
      </c>
      <c r="B1623" t="s">
        <v>108</v>
      </c>
      <c r="C1623" t="s">
        <v>197</v>
      </c>
      <c r="D1623" s="1">
        <v>39</v>
      </c>
      <c r="E1623" s="1">
        <v>62.28</v>
      </c>
      <c r="F1623" s="1">
        <v>80.489999999999995</v>
      </c>
      <c r="G1623" s="1">
        <v>84.34</v>
      </c>
    </row>
    <row r="1624" spans="1:7" x14ac:dyDescent="0.25">
      <c r="A1624" t="str">
        <f t="shared" si="25"/>
        <v>NY0595 Question 7</v>
      </c>
      <c r="B1624" t="s">
        <v>108</v>
      </c>
      <c r="C1624" t="s">
        <v>198</v>
      </c>
      <c r="D1624" s="1">
        <v>93</v>
      </c>
      <c r="E1624" s="1">
        <v>95.35</v>
      </c>
      <c r="F1624" s="1">
        <v>96.34</v>
      </c>
      <c r="G1624" s="1">
        <v>96.39</v>
      </c>
    </row>
    <row r="1625" spans="1:7" x14ac:dyDescent="0.25">
      <c r="A1625" t="str">
        <f t="shared" si="25"/>
        <v>NY0595 Question 8</v>
      </c>
      <c r="B1625" t="s">
        <v>108</v>
      </c>
      <c r="C1625" t="s">
        <v>199</v>
      </c>
      <c r="D1625" s="1">
        <v>98</v>
      </c>
      <c r="E1625" s="1">
        <v>98.84</v>
      </c>
      <c r="F1625" s="1">
        <v>98.78</v>
      </c>
      <c r="G1625" s="1">
        <v>98.8</v>
      </c>
    </row>
    <row r="1626" spans="1:7" x14ac:dyDescent="0.25">
      <c r="A1626" t="str">
        <f t="shared" si="25"/>
        <v>NY0595 Question 9AB</v>
      </c>
      <c r="B1626" t="s">
        <v>108</v>
      </c>
      <c r="C1626" t="s">
        <v>205</v>
      </c>
      <c r="D1626" s="1">
        <v>100</v>
      </c>
      <c r="E1626" s="1">
        <v>66.67</v>
      </c>
      <c r="F1626" s="1">
        <v>66.67</v>
      </c>
      <c r="G1626" s="1">
        <v>100</v>
      </c>
    </row>
    <row r="1627" spans="1:7" x14ac:dyDescent="0.25">
      <c r="A1627" t="str">
        <f t="shared" si="25"/>
        <v>NY0595 Question 9C</v>
      </c>
      <c r="B1627" t="s">
        <v>108</v>
      </c>
      <c r="C1627" t="s">
        <v>206</v>
      </c>
      <c r="D1627" s="1">
        <v>100</v>
      </c>
      <c r="E1627" s="1">
        <v>98.82</v>
      </c>
      <c r="F1627" s="1">
        <v>97.5</v>
      </c>
      <c r="G1627" s="1">
        <v>100</v>
      </c>
    </row>
    <row r="1628" spans="1:7" x14ac:dyDescent="0.25">
      <c r="A1628" t="str">
        <f t="shared" si="25"/>
        <v>NY0595 Question 9D</v>
      </c>
      <c r="B1628" t="s">
        <v>108</v>
      </c>
      <c r="C1628" t="s">
        <v>207</v>
      </c>
      <c r="D1628" s="1" t="s">
        <v>7</v>
      </c>
      <c r="E1628" s="1" t="s">
        <v>7</v>
      </c>
      <c r="F1628" s="1" t="s">
        <v>7</v>
      </c>
      <c r="G1628" s="1" t="s">
        <v>7</v>
      </c>
    </row>
    <row r="1629" spans="1:7" x14ac:dyDescent="0.25">
      <c r="A1629" t="str">
        <f t="shared" si="25"/>
        <v>NY0595 Question 10A</v>
      </c>
      <c r="B1629" t="s">
        <v>108</v>
      </c>
      <c r="C1629" t="s">
        <v>201</v>
      </c>
      <c r="D1629" s="1">
        <v>0</v>
      </c>
      <c r="E1629" s="1">
        <v>0</v>
      </c>
      <c r="F1629" s="1">
        <v>0</v>
      </c>
      <c r="G1629" s="1">
        <v>0</v>
      </c>
    </row>
    <row r="1630" spans="1:7" x14ac:dyDescent="0.25">
      <c r="A1630" t="str">
        <f t="shared" si="25"/>
        <v>NY0595 Question 10B</v>
      </c>
      <c r="B1630" t="s">
        <v>108</v>
      </c>
      <c r="C1630" t="s">
        <v>202</v>
      </c>
      <c r="D1630" s="1">
        <v>0</v>
      </c>
      <c r="E1630" s="1">
        <v>0</v>
      </c>
      <c r="F1630" s="1">
        <v>0</v>
      </c>
      <c r="G1630" s="1">
        <v>0</v>
      </c>
    </row>
    <row r="1631" spans="1:7" x14ac:dyDescent="0.25">
      <c r="A1631" t="str">
        <f t="shared" si="25"/>
        <v>NY0595 Question 10C</v>
      </c>
      <c r="B1631" t="s">
        <v>108</v>
      </c>
      <c r="C1631" t="s">
        <v>203</v>
      </c>
      <c r="D1631" s="1">
        <v>0</v>
      </c>
      <c r="E1631" s="1">
        <v>3.13</v>
      </c>
      <c r="F1631" s="1">
        <v>4.17</v>
      </c>
      <c r="G1631" s="1">
        <v>0</v>
      </c>
    </row>
    <row r="1632" spans="1:7" x14ac:dyDescent="0.25">
      <c r="A1632" t="str">
        <f t="shared" si="25"/>
        <v>NY0595 Question 10D</v>
      </c>
      <c r="B1632" t="s">
        <v>108</v>
      </c>
      <c r="C1632" t="s">
        <v>204</v>
      </c>
      <c r="D1632" s="1">
        <v>0</v>
      </c>
      <c r="E1632" s="1">
        <v>0</v>
      </c>
      <c r="F1632" s="1">
        <v>1.1200000000000001</v>
      </c>
      <c r="G1632" s="1">
        <v>1.1499999999999999</v>
      </c>
    </row>
    <row r="1633" spans="1:7" x14ac:dyDescent="0.25">
      <c r="A1633" t="str">
        <f t="shared" si="25"/>
        <v>NY0595 Question 11</v>
      </c>
      <c r="B1633" t="s">
        <v>108</v>
      </c>
      <c r="C1633" t="s">
        <v>200</v>
      </c>
      <c r="D1633" s="1">
        <v>12</v>
      </c>
      <c r="E1633" s="1">
        <v>12</v>
      </c>
      <c r="F1633" s="1">
        <v>12</v>
      </c>
      <c r="G1633" s="1">
        <v>12</v>
      </c>
    </row>
    <row r="1634" spans="1:7" x14ac:dyDescent="0.25">
      <c r="A1634" t="str">
        <f t="shared" si="25"/>
        <v>NY0597 Question 1</v>
      </c>
      <c r="B1634" t="s">
        <v>109</v>
      </c>
      <c r="C1634" t="s">
        <v>192</v>
      </c>
      <c r="D1634" s="1">
        <v>97</v>
      </c>
      <c r="E1634" s="1">
        <v>99.25</v>
      </c>
      <c r="F1634" s="1">
        <v>64.739999999999995</v>
      </c>
      <c r="G1634" s="1">
        <v>90.26</v>
      </c>
    </row>
    <row r="1635" spans="1:7" x14ac:dyDescent="0.25">
      <c r="A1635" t="str">
        <f t="shared" si="25"/>
        <v>NY0597 Question 2</v>
      </c>
      <c r="B1635" t="s">
        <v>109</v>
      </c>
      <c r="C1635" t="s">
        <v>193</v>
      </c>
      <c r="D1635" s="1">
        <v>100</v>
      </c>
      <c r="E1635" s="1">
        <v>100</v>
      </c>
      <c r="F1635" s="1">
        <v>100</v>
      </c>
      <c r="G1635" s="1">
        <v>100</v>
      </c>
    </row>
    <row r="1636" spans="1:7" x14ac:dyDescent="0.25">
      <c r="A1636" t="str">
        <f t="shared" si="25"/>
        <v>NY0597 Question 3</v>
      </c>
      <c r="B1636" t="s">
        <v>109</v>
      </c>
      <c r="C1636" t="s">
        <v>194</v>
      </c>
      <c r="D1636" s="1">
        <v>100</v>
      </c>
      <c r="E1636" s="1">
        <v>100</v>
      </c>
      <c r="F1636" s="1">
        <v>100</v>
      </c>
      <c r="G1636" s="1">
        <v>100</v>
      </c>
    </row>
    <row r="1637" spans="1:7" x14ac:dyDescent="0.25">
      <c r="A1637" t="str">
        <f t="shared" si="25"/>
        <v>NY0597 Question 4</v>
      </c>
      <c r="B1637" t="s">
        <v>109</v>
      </c>
      <c r="C1637" t="s">
        <v>195</v>
      </c>
      <c r="D1637" s="1">
        <v>120</v>
      </c>
      <c r="E1637" s="1">
        <v>127.34</v>
      </c>
      <c r="F1637" s="1">
        <v>135.72</v>
      </c>
      <c r="G1637" s="1">
        <v>145.97</v>
      </c>
    </row>
    <row r="1638" spans="1:7" x14ac:dyDescent="0.25">
      <c r="A1638" t="str">
        <f t="shared" si="25"/>
        <v>NY0597 Question 5</v>
      </c>
      <c r="B1638" t="s">
        <v>109</v>
      </c>
      <c r="C1638" t="s">
        <v>196</v>
      </c>
      <c r="D1638" s="1">
        <v>16</v>
      </c>
      <c r="E1638" s="1">
        <v>86.21</v>
      </c>
      <c r="F1638" s="1">
        <v>16.98</v>
      </c>
      <c r="G1638" s="1">
        <v>23.11</v>
      </c>
    </row>
    <row r="1639" spans="1:7" x14ac:dyDescent="0.25">
      <c r="A1639" t="str">
        <f t="shared" si="25"/>
        <v>NY0597 Question 6</v>
      </c>
      <c r="B1639" t="s">
        <v>109</v>
      </c>
      <c r="C1639" t="s">
        <v>197</v>
      </c>
      <c r="D1639" s="1">
        <v>71</v>
      </c>
      <c r="E1639" s="1">
        <v>86.21</v>
      </c>
      <c r="F1639" s="1">
        <v>81.13</v>
      </c>
      <c r="G1639" s="1">
        <v>78.849999999999994</v>
      </c>
    </row>
    <row r="1640" spans="1:7" x14ac:dyDescent="0.25">
      <c r="A1640" t="str">
        <f t="shared" si="25"/>
        <v>NY0597 Question 7</v>
      </c>
      <c r="B1640" t="s">
        <v>109</v>
      </c>
      <c r="C1640" t="s">
        <v>198</v>
      </c>
      <c r="D1640" s="1">
        <v>80</v>
      </c>
      <c r="E1640" s="1">
        <v>55.56</v>
      </c>
      <c r="F1640" s="1">
        <v>81.819999999999993</v>
      </c>
      <c r="G1640" s="1">
        <v>98.08</v>
      </c>
    </row>
    <row r="1641" spans="1:7" x14ac:dyDescent="0.25">
      <c r="A1641" t="str">
        <f t="shared" si="25"/>
        <v>NY0597 Question 8</v>
      </c>
      <c r="B1641" t="s">
        <v>109</v>
      </c>
      <c r="C1641" t="s">
        <v>199</v>
      </c>
      <c r="D1641" s="1">
        <v>95</v>
      </c>
      <c r="E1641" s="1">
        <v>98.33</v>
      </c>
      <c r="F1641" s="1">
        <v>96.67</v>
      </c>
      <c r="G1641" s="1">
        <v>100</v>
      </c>
    </row>
    <row r="1642" spans="1:7" x14ac:dyDescent="0.25">
      <c r="A1642" t="str">
        <f t="shared" si="25"/>
        <v>NY0597 Question 9AB</v>
      </c>
      <c r="B1642" t="s">
        <v>109</v>
      </c>
      <c r="C1642" t="s">
        <v>205</v>
      </c>
      <c r="D1642" s="1">
        <v>0</v>
      </c>
      <c r="E1642" s="1">
        <v>66.67</v>
      </c>
      <c r="F1642" s="1">
        <v>100</v>
      </c>
      <c r="G1642" s="1">
        <v>100</v>
      </c>
    </row>
    <row r="1643" spans="1:7" x14ac:dyDescent="0.25">
      <c r="A1643" t="str">
        <f t="shared" si="25"/>
        <v>NY0597 Question 9C</v>
      </c>
      <c r="B1643" t="s">
        <v>109</v>
      </c>
      <c r="C1643" t="s">
        <v>206</v>
      </c>
      <c r="D1643" s="1">
        <v>100</v>
      </c>
      <c r="E1643" s="1">
        <v>98.39</v>
      </c>
      <c r="F1643" s="1">
        <v>100</v>
      </c>
      <c r="G1643" s="1">
        <v>100</v>
      </c>
    </row>
    <row r="1644" spans="1:7" x14ac:dyDescent="0.25">
      <c r="A1644" t="str">
        <f t="shared" si="25"/>
        <v>NY0597 Question 9D</v>
      </c>
      <c r="B1644" t="s">
        <v>109</v>
      </c>
      <c r="C1644" t="s">
        <v>207</v>
      </c>
      <c r="D1644" s="1" t="s">
        <v>7</v>
      </c>
      <c r="E1644" s="1" t="s">
        <v>7</v>
      </c>
      <c r="F1644" s="1" t="s">
        <v>7</v>
      </c>
      <c r="G1644" s="1" t="s">
        <v>7</v>
      </c>
    </row>
    <row r="1645" spans="1:7" x14ac:dyDescent="0.25">
      <c r="A1645" t="str">
        <f t="shared" si="25"/>
        <v>NY0597 Question 10A</v>
      </c>
      <c r="B1645" t="s">
        <v>109</v>
      </c>
      <c r="C1645" t="s">
        <v>201</v>
      </c>
      <c r="D1645" s="1">
        <v>0</v>
      </c>
      <c r="E1645" s="1">
        <v>0</v>
      </c>
      <c r="F1645" s="1">
        <v>0</v>
      </c>
      <c r="G1645" s="1">
        <v>0</v>
      </c>
    </row>
    <row r="1646" spans="1:7" x14ac:dyDescent="0.25">
      <c r="A1646" t="str">
        <f t="shared" si="25"/>
        <v>NY0597 Question 10B</v>
      </c>
      <c r="B1646" t="s">
        <v>109</v>
      </c>
      <c r="C1646" t="s">
        <v>202</v>
      </c>
      <c r="D1646" s="1">
        <v>0</v>
      </c>
      <c r="E1646" s="1">
        <v>0</v>
      </c>
      <c r="F1646" s="1">
        <v>0</v>
      </c>
      <c r="G1646" s="1">
        <v>0</v>
      </c>
    </row>
    <row r="1647" spans="1:7" x14ac:dyDescent="0.25">
      <c r="A1647" t="str">
        <f t="shared" si="25"/>
        <v>NY0597 Question 10C</v>
      </c>
      <c r="B1647" t="s">
        <v>109</v>
      </c>
      <c r="C1647" t="s">
        <v>203</v>
      </c>
      <c r="D1647" s="1">
        <v>0</v>
      </c>
      <c r="E1647" s="1">
        <v>6.74</v>
      </c>
      <c r="F1647" s="1">
        <v>0.96</v>
      </c>
      <c r="G1647" s="1">
        <v>0</v>
      </c>
    </row>
    <row r="1648" spans="1:7" x14ac:dyDescent="0.25">
      <c r="A1648" t="str">
        <f t="shared" si="25"/>
        <v>NY0597 Question 10D</v>
      </c>
      <c r="B1648" t="s">
        <v>109</v>
      </c>
      <c r="C1648" t="s">
        <v>204</v>
      </c>
      <c r="D1648" s="1">
        <v>0</v>
      </c>
      <c r="E1648" s="1">
        <v>0</v>
      </c>
      <c r="F1648" s="1">
        <v>0</v>
      </c>
      <c r="G1648" s="1">
        <v>0</v>
      </c>
    </row>
    <row r="1649" spans="1:7" x14ac:dyDescent="0.25">
      <c r="A1649" t="str">
        <f t="shared" si="25"/>
        <v>NY0597 Question 11</v>
      </c>
      <c r="B1649" t="s">
        <v>109</v>
      </c>
      <c r="C1649" t="s">
        <v>200</v>
      </c>
      <c r="D1649" s="1">
        <v>12</v>
      </c>
      <c r="E1649" s="1">
        <v>12</v>
      </c>
      <c r="F1649" s="1">
        <v>12</v>
      </c>
      <c r="G1649" s="1">
        <v>12</v>
      </c>
    </row>
    <row r="1650" spans="1:7" x14ac:dyDescent="0.25">
      <c r="A1650" t="str">
        <f t="shared" si="25"/>
        <v>NY0599 Question 1</v>
      </c>
      <c r="B1650" t="s">
        <v>110</v>
      </c>
      <c r="C1650" t="s">
        <v>192</v>
      </c>
      <c r="D1650" s="1">
        <v>98</v>
      </c>
      <c r="E1650" s="1">
        <v>92.45</v>
      </c>
      <c r="F1650" s="1">
        <v>88.35</v>
      </c>
      <c r="G1650" s="1">
        <v>88.74</v>
      </c>
    </row>
    <row r="1651" spans="1:7" x14ac:dyDescent="0.25">
      <c r="A1651" t="str">
        <f t="shared" si="25"/>
        <v>NY0599 Question 2</v>
      </c>
      <c r="B1651" t="s">
        <v>110</v>
      </c>
      <c r="C1651" t="s">
        <v>193</v>
      </c>
      <c r="D1651" s="1">
        <v>100</v>
      </c>
      <c r="E1651" s="1">
        <v>100</v>
      </c>
      <c r="F1651" s="1">
        <v>100</v>
      </c>
      <c r="G1651" s="1">
        <v>100</v>
      </c>
    </row>
    <row r="1652" spans="1:7" x14ac:dyDescent="0.25">
      <c r="A1652" t="str">
        <f t="shared" si="25"/>
        <v>NY0599 Question 3</v>
      </c>
      <c r="B1652" t="s">
        <v>110</v>
      </c>
      <c r="C1652" t="s">
        <v>194</v>
      </c>
      <c r="D1652" s="1">
        <v>100</v>
      </c>
      <c r="E1652" s="1">
        <v>99.01</v>
      </c>
      <c r="F1652" s="1">
        <v>100</v>
      </c>
      <c r="G1652" s="1">
        <v>100</v>
      </c>
    </row>
    <row r="1653" spans="1:7" x14ac:dyDescent="0.25">
      <c r="A1653" t="str">
        <f t="shared" si="25"/>
        <v>NY0599 Question 4</v>
      </c>
      <c r="B1653" t="s">
        <v>110</v>
      </c>
      <c r="C1653" t="s">
        <v>195</v>
      </c>
      <c r="D1653" s="1">
        <v>98</v>
      </c>
      <c r="E1653" s="1">
        <v>105.55</v>
      </c>
      <c r="F1653" s="1">
        <v>114.88</v>
      </c>
      <c r="G1653" s="1">
        <v>116.3</v>
      </c>
    </row>
    <row r="1654" spans="1:7" x14ac:dyDescent="0.25">
      <c r="A1654" t="str">
        <f t="shared" si="25"/>
        <v>NY0599 Question 5</v>
      </c>
      <c r="B1654" t="s">
        <v>110</v>
      </c>
      <c r="C1654" t="s">
        <v>196</v>
      </c>
      <c r="D1654" s="1">
        <v>22</v>
      </c>
      <c r="E1654" s="1">
        <v>76.569999999999993</v>
      </c>
      <c r="F1654" s="1">
        <v>22.75</v>
      </c>
      <c r="G1654" s="1">
        <v>23.03</v>
      </c>
    </row>
    <row r="1655" spans="1:7" x14ac:dyDescent="0.25">
      <c r="A1655" t="str">
        <f t="shared" si="25"/>
        <v>NY0599 Question 6</v>
      </c>
      <c r="B1655" t="s">
        <v>110</v>
      </c>
      <c r="C1655" t="s">
        <v>197</v>
      </c>
      <c r="D1655" s="1">
        <v>65</v>
      </c>
      <c r="E1655" s="1">
        <v>76.569999999999993</v>
      </c>
      <c r="F1655" s="1">
        <v>89.22</v>
      </c>
      <c r="G1655" s="1">
        <v>88.48</v>
      </c>
    </row>
    <row r="1656" spans="1:7" x14ac:dyDescent="0.25">
      <c r="A1656" t="str">
        <f t="shared" si="25"/>
        <v>NY0599 Question 7</v>
      </c>
      <c r="B1656" t="s">
        <v>110</v>
      </c>
      <c r="C1656" t="s">
        <v>198</v>
      </c>
      <c r="D1656" s="1">
        <v>93</v>
      </c>
      <c r="E1656" s="1">
        <v>93.71</v>
      </c>
      <c r="F1656" s="1">
        <v>94.61</v>
      </c>
      <c r="G1656" s="1">
        <v>94.55</v>
      </c>
    </row>
    <row r="1657" spans="1:7" x14ac:dyDescent="0.25">
      <c r="A1657" t="str">
        <f t="shared" si="25"/>
        <v>NY0599 Question 8</v>
      </c>
      <c r="B1657" t="s">
        <v>110</v>
      </c>
      <c r="C1657" t="s">
        <v>199</v>
      </c>
      <c r="D1657" s="1">
        <v>99</v>
      </c>
      <c r="E1657" s="1">
        <v>98.86</v>
      </c>
      <c r="F1657" s="1">
        <v>98.8</v>
      </c>
      <c r="G1657" s="1">
        <v>98.79</v>
      </c>
    </row>
    <row r="1658" spans="1:7" x14ac:dyDescent="0.25">
      <c r="A1658" t="str">
        <f t="shared" si="25"/>
        <v>NY0599 Question 9AB</v>
      </c>
      <c r="B1658" t="s">
        <v>110</v>
      </c>
      <c r="C1658" t="s">
        <v>205</v>
      </c>
      <c r="D1658" s="1">
        <v>67</v>
      </c>
      <c r="E1658" s="1">
        <v>62.5</v>
      </c>
      <c r="F1658" s="1">
        <v>100</v>
      </c>
      <c r="G1658" s="1">
        <v>100</v>
      </c>
    </row>
    <row r="1659" spans="1:7" x14ac:dyDescent="0.25">
      <c r="A1659" t="str">
        <f t="shared" si="25"/>
        <v>NY0599 Question 9C</v>
      </c>
      <c r="B1659" t="s">
        <v>110</v>
      </c>
      <c r="C1659" t="s">
        <v>206</v>
      </c>
      <c r="D1659" s="1">
        <v>97</v>
      </c>
      <c r="E1659" s="1">
        <v>98.29</v>
      </c>
      <c r="F1659" s="1">
        <v>100</v>
      </c>
      <c r="G1659" s="1">
        <v>100</v>
      </c>
    </row>
    <row r="1660" spans="1:7" x14ac:dyDescent="0.25">
      <c r="A1660" t="str">
        <f t="shared" si="25"/>
        <v>NY0599 Question 9D</v>
      </c>
      <c r="B1660" t="s">
        <v>110</v>
      </c>
      <c r="C1660" t="s">
        <v>207</v>
      </c>
      <c r="D1660" s="1" t="s">
        <v>7</v>
      </c>
      <c r="E1660" s="1" t="s">
        <v>7</v>
      </c>
      <c r="F1660" s="1" t="s">
        <v>7</v>
      </c>
      <c r="G1660" s="1" t="s">
        <v>7</v>
      </c>
    </row>
    <row r="1661" spans="1:7" x14ac:dyDescent="0.25">
      <c r="A1661" t="str">
        <f t="shared" si="25"/>
        <v>NY0599 Question 10A</v>
      </c>
      <c r="B1661" t="s">
        <v>110</v>
      </c>
      <c r="C1661" t="s">
        <v>201</v>
      </c>
      <c r="D1661" s="1">
        <v>0</v>
      </c>
      <c r="E1661" s="1">
        <v>0</v>
      </c>
      <c r="F1661" s="1">
        <v>0</v>
      </c>
      <c r="G1661" s="1">
        <v>0</v>
      </c>
    </row>
    <row r="1662" spans="1:7" x14ac:dyDescent="0.25">
      <c r="A1662" t="str">
        <f t="shared" si="25"/>
        <v>NY0599 Question 10B</v>
      </c>
      <c r="B1662" t="s">
        <v>110</v>
      </c>
      <c r="C1662" t="s">
        <v>202</v>
      </c>
      <c r="D1662" s="1">
        <v>0</v>
      </c>
      <c r="E1662" s="1">
        <v>0.11</v>
      </c>
      <c r="F1662" s="1">
        <v>0</v>
      </c>
      <c r="G1662" s="1">
        <v>0</v>
      </c>
    </row>
    <row r="1663" spans="1:7" x14ac:dyDescent="0.25">
      <c r="A1663" t="str">
        <f t="shared" si="25"/>
        <v>NY0599 Question 10C</v>
      </c>
      <c r="B1663" t="s">
        <v>110</v>
      </c>
      <c r="C1663" t="s">
        <v>203</v>
      </c>
      <c r="D1663" s="1">
        <v>0</v>
      </c>
      <c r="E1663" s="1">
        <v>0.14000000000000001</v>
      </c>
      <c r="F1663" s="1">
        <v>0</v>
      </c>
      <c r="G1663" s="1">
        <v>0.14000000000000001</v>
      </c>
    </row>
    <row r="1664" spans="1:7" x14ac:dyDescent="0.25">
      <c r="A1664" t="str">
        <f t="shared" si="25"/>
        <v>NY0599 Question 10D</v>
      </c>
      <c r="B1664" t="s">
        <v>110</v>
      </c>
      <c r="C1664" t="s">
        <v>204</v>
      </c>
      <c r="D1664" s="1">
        <v>0</v>
      </c>
      <c r="E1664" s="1">
        <v>1.1000000000000001</v>
      </c>
      <c r="F1664" s="1">
        <v>0</v>
      </c>
      <c r="G1664" s="1">
        <v>1.1399999999999999</v>
      </c>
    </row>
    <row r="1665" spans="1:7" x14ac:dyDescent="0.25">
      <c r="A1665" t="str">
        <f t="shared" si="25"/>
        <v>NY0599 Question 11</v>
      </c>
      <c r="B1665" t="s">
        <v>110</v>
      </c>
      <c r="C1665" t="s">
        <v>200</v>
      </c>
      <c r="D1665" s="1">
        <v>12</v>
      </c>
      <c r="E1665" s="1">
        <v>12</v>
      </c>
      <c r="F1665" s="1">
        <v>11</v>
      </c>
      <c r="G1665" s="1">
        <v>12</v>
      </c>
    </row>
    <row r="1666" spans="1:7" x14ac:dyDescent="0.25">
      <c r="A1666" t="str">
        <f t="shared" si="25"/>
        <v>NY0601 Question 1</v>
      </c>
      <c r="B1666" t="s">
        <v>111</v>
      </c>
      <c r="C1666" t="s">
        <v>192</v>
      </c>
      <c r="D1666" s="1">
        <v>92</v>
      </c>
      <c r="E1666" s="1">
        <v>93.72</v>
      </c>
      <c r="F1666" s="1">
        <v>86.88</v>
      </c>
      <c r="G1666" s="1">
        <v>84.25</v>
      </c>
    </row>
    <row r="1667" spans="1:7" x14ac:dyDescent="0.25">
      <c r="A1667" t="str">
        <f t="shared" ref="A1667:A1730" si="26">B1667&amp;" "&amp;C1667</f>
        <v>NY0601 Question 2</v>
      </c>
      <c r="B1667" t="s">
        <v>111</v>
      </c>
      <c r="C1667" t="s">
        <v>193</v>
      </c>
      <c r="D1667" s="1">
        <v>75</v>
      </c>
      <c r="E1667" s="1">
        <v>100</v>
      </c>
      <c r="F1667" s="1">
        <v>100</v>
      </c>
      <c r="G1667" s="1">
        <v>100</v>
      </c>
    </row>
    <row r="1668" spans="1:7" x14ac:dyDescent="0.25">
      <c r="A1668" t="str">
        <f t="shared" si="26"/>
        <v>NY0601 Question 3</v>
      </c>
      <c r="B1668" t="s">
        <v>111</v>
      </c>
      <c r="C1668" t="s">
        <v>194</v>
      </c>
      <c r="D1668" s="1">
        <v>100</v>
      </c>
      <c r="E1668" s="1">
        <v>100</v>
      </c>
      <c r="F1668" s="1">
        <v>100</v>
      </c>
      <c r="G1668" s="1">
        <v>100</v>
      </c>
    </row>
    <row r="1669" spans="1:7" x14ac:dyDescent="0.25">
      <c r="A1669" t="str">
        <f t="shared" si="26"/>
        <v>NY0601 Question 4</v>
      </c>
      <c r="B1669" t="s">
        <v>111</v>
      </c>
      <c r="C1669" t="s">
        <v>195</v>
      </c>
      <c r="D1669" s="1">
        <v>92</v>
      </c>
      <c r="E1669" s="1">
        <v>97.84</v>
      </c>
      <c r="F1669" s="1">
        <v>104.73</v>
      </c>
      <c r="G1669" s="1">
        <v>95.8</v>
      </c>
    </row>
    <row r="1670" spans="1:7" x14ac:dyDescent="0.25">
      <c r="A1670" t="str">
        <f t="shared" si="26"/>
        <v>NY0601 Question 5</v>
      </c>
      <c r="B1670" t="s">
        <v>111</v>
      </c>
      <c r="C1670" t="s">
        <v>196</v>
      </c>
      <c r="D1670" s="1">
        <v>9</v>
      </c>
      <c r="E1670" s="1">
        <v>74.19</v>
      </c>
      <c r="F1670" s="1">
        <v>9.68</v>
      </c>
      <c r="G1670" s="1">
        <v>26.32</v>
      </c>
    </row>
    <row r="1671" spans="1:7" x14ac:dyDescent="0.25">
      <c r="A1671" t="str">
        <f t="shared" si="26"/>
        <v>NY0601 Question 6</v>
      </c>
      <c r="B1671" t="s">
        <v>111</v>
      </c>
      <c r="C1671" t="s">
        <v>197</v>
      </c>
      <c r="D1671" s="1">
        <v>72</v>
      </c>
      <c r="E1671" s="1">
        <v>74.19</v>
      </c>
      <c r="F1671" s="1">
        <v>70.97</v>
      </c>
      <c r="G1671" s="1">
        <v>75</v>
      </c>
    </row>
    <row r="1672" spans="1:7" x14ac:dyDescent="0.25">
      <c r="A1672" t="str">
        <f t="shared" si="26"/>
        <v>NY0601 Question 7</v>
      </c>
      <c r="B1672" t="s">
        <v>111</v>
      </c>
      <c r="C1672" t="s">
        <v>198</v>
      </c>
      <c r="D1672" s="1">
        <v>91</v>
      </c>
      <c r="E1672" s="1">
        <v>100</v>
      </c>
      <c r="F1672" s="1">
        <v>93.55</v>
      </c>
      <c r="G1672" s="1">
        <v>85.71</v>
      </c>
    </row>
    <row r="1673" spans="1:7" x14ac:dyDescent="0.25">
      <c r="A1673" t="str">
        <f t="shared" si="26"/>
        <v>NY0601 Question 8</v>
      </c>
      <c r="B1673" t="s">
        <v>111</v>
      </c>
      <c r="C1673" t="s">
        <v>199</v>
      </c>
      <c r="D1673" s="1">
        <v>100</v>
      </c>
      <c r="E1673" s="1">
        <v>100</v>
      </c>
      <c r="F1673" s="1">
        <v>100</v>
      </c>
      <c r="G1673" s="1">
        <v>100</v>
      </c>
    </row>
    <row r="1674" spans="1:7" x14ac:dyDescent="0.25">
      <c r="A1674" t="str">
        <f t="shared" si="26"/>
        <v>NY0601 Question 9AB</v>
      </c>
      <c r="B1674" t="s">
        <v>111</v>
      </c>
      <c r="C1674" t="s">
        <v>205</v>
      </c>
      <c r="D1674" s="1">
        <v>67</v>
      </c>
      <c r="E1674" s="1">
        <v>100</v>
      </c>
      <c r="F1674" s="1">
        <v>100</v>
      </c>
      <c r="G1674" s="1">
        <v>100</v>
      </c>
    </row>
    <row r="1675" spans="1:7" x14ac:dyDescent="0.25">
      <c r="A1675" t="str">
        <f t="shared" si="26"/>
        <v>NY0601 Question 9C</v>
      </c>
      <c r="B1675" t="s">
        <v>111</v>
      </c>
      <c r="C1675" t="s">
        <v>206</v>
      </c>
      <c r="D1675" s="1">
        <v>97</v>
      </c>
      <c r="E1675" s="1">
        <v>100</v>
      </c>
      <c r="F1675" s="1">
        <v>100</v>
      </c>
      <c r="G1675" s="1">
        <v>100</v>
      </c>
    </row>
    <row r="1676" spans="1:7" x14ac:dyDescent="0.25">
      <c r="A1676" t="str">
        <f t="shared" si="26"/>
        <v>NY0601 Question 9D</v>
      </c>
      <c r="B1676" t="s">
        <v>111</v>
      </c>
      <c r="C1676" t="s">
        <v>207</v>
      </c>
      <c r="D1676" s="1" t="s">
        <v>7</v>
      </c>
      <c r="E1676" s="1" t="s">
        <v>7</v>
      </c>
      <c r="F1676" s="1" t="s">
        <v>7</v>
      </c>
      <c r="G1676" s="1" t="s">
        <v>7</v>
      </c>
    </row>
    <row r="1677" spans="1:7" x14ac:dyDescent="0.25">
      <c r="A1677" t="str">
        <f t="shared" si="26"/>
        <v>NY0601 Question 10A</v>
      </c>
      <c r="B1677" t="s">
        <v>111</v>
      </c>
      <c r="C1677" t="s">
        <v>201</v>
      </c>
      <c r="D1677" s="1">
        <v>0</v>
      </c>
      <c r="E1677" s="1">
        <v>0</v>
      </c>
      <c r="F1677" s="1">
        <v>5.71</v>
      </c>
      <c r="G1677" s="1">
        <v>0</v>
      </c>
    </row>
    <row r="1678" spans="1:7" x14ac:dyDescent="0.25">
      <c r="A1678" t="str">
        <f t="shared" si="26"/>
        <v>NY0601 Question 10B</v>
      </c>
      <c r="B1678" t="s">
        <v>111</v>
      </c>
      <c r="C1678" t="s">
        <v>202</v>
      </c>
      <c r="D1678" s="1">
        <v>0</v>
      </c>
      <c r="E1678" s="1">
        <v>0</v>
      </c>
      <c r="F1678" s="1">
        <v>0</v>
      </c>
      <c r="G1678" s="1">
        <v>0</v>
      </c>
    </row>
    <row r="1679" spans="1:7" x14ac:dyDescent="0.25">
      <c r="A1679" t="str">
        <f t="shared" si="26"/>
        <v>NY0601 Question 10C</v>
      </c>
      <c r="B1679" t="s">
        <v>111</v>
      </c>
      <c r="C1679" t="s">
        <v>203</v>
      </c>
      <c r="D1679" s="1">
        <v>0</v>
      </c>
      <c r="E1679" s="1">
        <v>0</v>
      </c>
      <c r="F1679" s="1">
        <v>0</v>
      </c>
      <c r="G1679" s="1">
        <v>0</v>
      </c>
    </row>
    <row r="1680" spans="1:7" x14ac:dyDescent="0.25">
      <c r="A1680" t="str">
        <f t="shared" si="26"/>
        <v>NY0601 Question 10D</v>
      </c>
      <c r="B1680" t="s">
        <v>111</v>
      </c>
      <c r="C1680" t="s">
        <v>204</v>
      </c>
      <c r="D1680" s="1">
        <v>1</v>
      </c>
      <c r="E1680" s="1">
        <v>2.86</v>
      </c>
      <c r="F1680" s="1">
        <v>2.86</v>
      </c>
      <c r="G1680" s="1">
        <v>5.88</v>
      </c>
    </row>
    <row r="1681" spans="1:7" x14ac:dyDescent="0.25">
      <c r="A1681" t="str">
        <f t="shared" si="26"/>
        <v>NY0601 Question 11</v>
      </c>
      <c r="B1681" t="s">
        <v>111</v>
      </c>
      <c r="C1681" t="s">
        <v>200</v>
      </c>
      <c r="D1681" s="1">
        <v>12</v>
      </c>
      <c r="E1681" s="1">
        <v>12</v>
      </c>
      <c r="F1681" s="1">
        <v>12</v>
      </c>
      <c r="G1681" s="1">
        <v>12</v>
      </c>
    </row>
    <row r="1682" spans="1:7" x14ac:dyDescent="0.25">
      <c r="A1682" t="str">
        <f t="shared" si="26"/>
        <v>NY0604 Question 1</v>
      </c>
      <c r="B1682" t="s">
        <v>112</v>
      </c>
      <c r="C1682" t="s">
        <v>192</v>
      </c>
      <c r="D1682" s="1">
        <v>91</v>
      </c>
      <c r="E1682" s="1">
        <v>85.92</v>
      </c>
      <c r="F1682" s="1">
        <v>78.83</v>
      </c>
      <c r="G1682" s="1">
        <v>74.34</v>
      </c>
    </row>
    <row r="1683" spans="1:7" x14ac:dyDescent="0.25">
      <c r="A1683" t="str">
        <f t="shared" si="26"/>
        <v>NY0604 Question 2</v>
      </c>
      <c r="B1683" t="s">
        <v>112</v>
      </c>
      <c r="C1683" t="s">
        <v>193</v>
      </c>
      <c r="D1683" s="1">
        <v>100</v>
      </c>
      <c r="E1683" s="1">
        <v>100</v>
      </c>
      <c r="F1683" s="1">
        <v>100</v>
      </c>
      <c r="G1683" s="1">
        <v>100</v>
      </c>
    </row>
    <row r="1684" spans="1:7" x14ac:dyDescent="0.25">
      <c r="A1684" t="str">
        <f t="shared" si="26"/>
        <v>NY0604 Question 3</v>
      </c>
      <c r="B1684" t="s">
        <v>112</v>
      </c>
      <c r="C1684" t="s">
        <v>194</v>
      </c>
      <c r="D1684" s="1">
        <v>100</v>
      </c>
      <c r="E1684" s="1">
        <v>100</v>
      </c>
      <c r="F1684" s="1">
        <v>100</v>
      </c>
      <c r="G1684" s="1">
        <v>100</v>
      </c>
    </row>
    <row r="1685" spans="1:7" x14ac:dyDescent="0.25">
      <c r="A1685" t="str">
        <f t="shared" si="26"/>
        <v>NY0604 Question 4</v>
      </c>
      <c r="B1685" t="s">
        <v>112</v>
      </c>
      <c r="C1685" t="s">
        <v>195</v>
      </c>
      <c r="D1685" s="1">
        <v>74</v>
      </c>
      <c r="E1685" s="1">
        <v>80.22</v>
      </c>
      <c r="F1685" s="1">
        <v>88.45</v>
      </c>
      <c r="G1685" s="1">
        <v>98.57</v>
      </c>
    </row>
    <row r="1686" spans="1:7" x14ac:dyDescent="0.25">
      <c r="A1686" t="str">
        <f t="shared" si="26"/>
        <v>NY0604 Question 5</v>
      </c>
      <c r="B1686" t="s">
        <v>112</v>
      </c>
      <c r="C1686" t="s">
        <v>196</v>
      </c>
      <c r="D1686" s="1">
        <v>88</v>
      </c>
      <c r="E1686" s="1">
        <v>90.51</v>
      </c>
      <c r="F1686" s="1">
        <v>76.64</v>
      </c>
      <c r="G1686" s="1">
        <v>62.89</v>
      </c>
    </row>
    <row r="1687" spans="1:7" x14ac:dyDescent="0.25">
      <c r="A1687" t="str">
        <f t="shared" si="26"/>
        <v>NY0604 Question 6</v>
      </c>
      <c r="B1687" t="s">
        <v>112</v>
      </c>
      <c r="C1687" t="s">
        <v>197</v>
      </c>
      <c r="D1687" s="1">
        <v>84</v>
      </c>
      <c r="E1687" s="1">
        <v>90.51</v>
      </c>
      <c r="F1687" s="1">
        <v>78.83</v>
      </c>
      <c r="G1687" s="1">
        <v>76.290000000000006</v>
      </c>
    </row>
    <row r="1688" spans="1:7" x14ac:dyDescent="0.25">
      <c r="A1688" t="str">
        <f t="shared" si="26"/>
        <v>NY0604 Question 7</v>
      </c>
      <c r="B1688" t="s">
        <v>112</v>
      </c>
      <c r="C1688" t="s">
        <v>198</v>
      </c>
      <c r="D1688" s="1">
        <v>100</v>
      </c>
      <c r="E1688" s="1">
        <v>99.28</v>
      </c>
      <c r="F1688" s="1">
        <v>100</v>
      </c>
      <c r="G1688" s="1">
        <v>77.599999999999994</v>
      </c>
    </row>
    <row r="1689" spans="1:7" x14ac:dyDescent="0.25">
      <c r="A1689" t="str">
        <f t="shared" si="26"/>
        <v>NY0604 Question 8</v>
      </c>
      <c r="B1689" t="s">
        <v>112</v>
      </c>
      <c r="C1689" t="s">
        <v>199</v>
      </c>
      <c r="D1689" s="1">
        <v>100</v>
      </c>
      <c r="E1689" s="1">
        <v>99.33</v>
      </c>
      <c r="F1689" s="1">
        <v>99.34</v>
      </c>
      <c r="G1689" s="1">
        <v>79.849999999999994</v>
      </c>
    </row>
    <row r="1690" spans="1:7" x14ac:dyDescent="0.25">
      <c r="A1690" t="str">
        <f t="shared" si="26"/>
        <v>NY0604 Question 9AB</v>
      </c>
      <c r="B1690" t="s">
        <v>112</v>
      </c>
      <c r="C1690" t="s">
        <v>205</v>
      </c>
      <c r="D1690" s="1">
        <v>100</v>
      </c>
      <c r="E1690" s="1">
        <v>90</v>
      </c>
      <c r="F1690" s="1">
        <v>92.31</v>
      </c>
      <c r="G1690" s="1">
        <v>75</v>
      </c>
    </row>
    <row r="1691" spans="1:7" x14ac:dyDescent="0.25">
      <c r="A1691" t="str">
        <f t="shared" si="26"/>
        <v>NY0604 Question 9C</v>
      </c>
      <c r="B1691" t="s">
        <v>112</v>
      </c>
      <c r="C1691" t="s">
        <v>206</v>
      </c>
      <c r="D1691" s="1">
        <v>100</v>
      </c>
      <c r="E1691" s="1">
        <v>99.34</v>
      </c>
      <c r="F1691" s="1">
        <v>99.32</v>
      </c>
      <c r="G1691" s="1">
        <v>99.25</v>
      </c>
    </row>
    <row r="1692" spans="1:7" x14ac:dyDescent="0.25">
      <c r="A1692" t="str">
        <f t="shared" si="26"/>
        <v>NY0604 Question 9D</v>
      </c>
      <c r="B1692" t="s">
        <v>112</v>
      </c>
      <c r="C1692" t="s">
        <v>207</v>
      </c>
      <c r="D1692" s="1" t="s">
        <v>7</v>
      </c>
      <c r="E1692" s="1" t="s">
        <v>7</v>
      </c>
      <c r="F1692" s="1" t="s">
        <v>7</v>
      </c>
      <c r="G1692" s="1" t="s">
        <v>7</v>
      </c>
    </row>
    <row r="1693" spans="1:7" x14ac:dyDescent="0.25">
      <c r="A1693" t="str">
        <f t="shared" si="26"/>
        <v>NY0604 Question 10A</v>
      </c>
      <c r="B1693" t="s">
        <v>112</v>
      </c>
      <c r="C1693" t="s">
        <v>201</v>
      </c>
      <c r="D1693" s="1">
        <v>0</v>
      </c>
      <c r="E1693" s="1">
        <v>0</v>
      </c>
      <c r="F1693" s="1">
        <v>0</v>
      </c>
      <c r="G1693" s="1">
        <v>0</v>
      </c>
    </row>
    <row r="1694" spans="1:7" x14ac:dyDescent="0.25">
      <c r="A1694" t="str">
        <f t="shared" si="26"/>
        <v>NY0604 Question 10B</v>
      </c>
      <c r="B1694" t="s">
        <v>112</v>
      </c>
      <c r="C1694" t="s">
        <v>202</v>
      </c>
      <c r="D1694" s="1">
        <v>0</v>
      </c>
      <c r="E1694" s="1">
        <v>0</v>
      </c>
      <c r="F1694" s="1">
        <v>0</v>
      </c>
      <c r="G1694" s="1">
        <v>0</v>
      </c>
    </row>
    <row r="1695" spans="1:7" x14ac:dyDescent="0.25">
      <c r="A1695" t="str">
        <f t="shared" si="26"/>
        <v>NY0604 Question 10C</v>
      </c>
      <c r="B1695" t="s">
        <v>112</v>
      </c>
      <c r="C1695" t="s">
        <v>203</v>
      </c>
      <c r="D1695" s="1">
        <v>0</v>
      </c>
      <c r="E1695" s="1">
        <v>0</v>
      </c>
      <c r="F1695" s="1">
        <v>0.21</v>
      </c>
      <c r="G1695" s="1">
        <v>6.16</v>
      </c>
    </row>
    <row r="1696" spans="1:7" x14ac:dyDescent="0.25">
      <c r="A1696" t="str">
        <f t="shared" si="26"/>
        <v>NY0604 Question 10D</v>
      </c>
      <c r="B1696" t="s">
        <v>112</v>
      </c>
      <c r="C1696" t="s">
        <v>204</v>
      </c>
      <c r="D1696" s="1">
        <v>0</v>
      </c>
      <c r="E1696" s="1">
        <v>0</v>
      </c>
      <c r="F1696" s="1">
        <v>0.7</v>
      </c>
      <c r="G1696" s="1">
        <v>0.78</v>
      </c>
    </row>
    <row r="1697" spans="1:7" x14ac:dyDescent="0.25">
      <c r="A1697" t="str">
        <f t="shared" si="26"/>
        <v>NY0604 Question 11</v>
      </c>
      <c r="B1697" t="s">
        <v>112</v>
      </c>
      <c r="C1697" t="s">
        <v>200</v>
      </c>
      <c r="D1697" s="1">
        <v>11</v>
      </c>
      <c r="E1697" s="1">
        <v>12</v>
      </c>
      <c r="F1697" s="1">
        <v>11</v>
      </c>
      <c r="G1697" s="1">
        <v>12</v>
      </c>
    </row>
    <row r="1698" spans="1:7" x14ac:dyDescent="0.25">
      <c r="A1698" t="str">
        <f t="shared" si="26"/>
        <v>NY0607 Question 1</v>
      </c>
      <c r="B1698" t="s">
        <v>113</v>
      </c>
      <c r="C1698" t="s">
        <v>192</v>
      </c>
      <c r="D1698" s="1">
        <v>100</v>
      </c>
      <c r="E1698" s="1">
        <v>94.92</v>
      </c>
      <c r="F1698" s="1">
        <v>86.51</v>
      </c>
      <c r="G1698" s="1">
        <v>106.98</v>
      </c>
    </row>
    <row r="1699" spans="1:7" x14ac:dyDescent="0.25">
      <c r="A1699" t="str">
        <f t="shared" si="26"/>
        <v>NY0607 Question 2</v>
      </c>
      <c r="B1699" t="s">
        <v>113</v>
      </c>
      <c r="C1699" t="s">
        <v>193</v>
      </c>
      <c r="D1699" s="1">
        <v>100</v>
      </c>
      <c r="E1699" s="1">
        <v>100</v>
      </c>
      <c r="F1699" s="1">
        <v>100</v>
      </c>
      <c r="G1699" s="1">
        <v>100</v>
      </c>
    </row>
    <row r="1700" spans="1:7" x14ac:dyDescent="0.25">
      <c r="A1700" t="str">
        <f t="shared" si="26"/>
        <v>NY0607 Question 3</v>
      </c>
      <c r="B1700" t="s">
        <v>113</v>
      </c>
      <c r="C1700" t="s">
        <v>194</v>
      </c>
      <c r="D1700" s="1">
        <v>100</v>
      </c>
      <c r="E1700" s="1">
        <v>100</v>
      </c>
      <c r="F1700" s="1">
        <v>100</v>
      </c>
      <c r="G1700" s="1">
        <v>100</v>
      </c>
    </row>
    <row r="1701" spans="1:7" x14ac:dyDescent="0.25">
      <c r="A1701" t="str">
        <f t="shared" si="26"/>
        <v>NY0607 Question 4</v>
      </c>
      <c r="B1701" t="s">
        <v>113</v>
      </c>
      <c r="C1701" t="s">
        <v>195</v>
      </c>
      <c r="D1701" s="1">
        <v>100</v>
      </c>
      <c r="E1701" s="1">
        <v>104.84</v>
      </c>
      <c r="F1701" s="1">
        <v>107.72</v>
      </c>
      <c r="G1701" s="1">
        <v>103.78</v>
      </c>
    </row>
    <row r="1702" spans="1:7" x14ac:dyDescent="0.25">
      <c r="A1702" t="str">
        <f t="shared" si="26"/>
        <v>NY0607 Question 5</v>
      </c>
      <c r="B1702" t="s">
        <v>113</v>
      </c>
      <c r="C1702" t="s">
        <v>196</v>
      </c>
      <c r="D1702" s="1">
        <v>8</v>
      </c>
      <c r="E1702" s="1">
        <v>85.19</v>
      </c>
      <c r="F1702" s="1">
        <v>12</v>
      </c>
      <c r="G1702" s="1">
        <v>17.86</v>
      </c>
    </row>
    <row r="1703" spans="1:7" x14ac:dyDescent="0.25">
      <c r="A1703" t="str">
        <f t="shared" si="26"/>
        <v>NY0607 Question 6</v>
      </c>
      <c r="B1703" t="s">
        <v>113</v>
      </c>
      <c r="C1703" t="s">
        <v>197</v>
      </c>
      <c r="D1703" s="1">
        <v>84</v>
      </c>
      <c r="E1703" s="1">
        <v>85.19</v>
      </c>
      <c r="F1703" s="1">
        <v>80</v>
      </c>
      <c r="G1703" s="1">
        <v>71.430000000000007</v>
      </c>
    </row>
    <row r="1704" spans="1:7" x14ac:dyDescent="0.25">
      <c r="A1704" t="str">
        <f t="shared" si="26"/>
        <v>NY0607 Question 7</v>
      </c>
      <c r="B1704" t="s">
        <v>113</v>
      </c>
      <c r="C1704" t="s">
        <v>198</v>
      </c>
      <c r="D1704" s="1">
        <v>100</v>
      </c>
      <c r="E1704" s="1">
        <v>96.3</v>
      </c>
      <c r="F1704" s="1">
        <v>100</v>
      </c>
      <c r="G1704" s="1">
        <v>96.43</v>
      </c>
    </row>
    <row r="1705" spans="1:7" x14ac:dyDescent="0.25">
      <c r="A1705" t="str">
        <f t="shared" si="26"/>
        <v>NY0607 Question 8</v>
      </c>
      <c r="B1705" t="s">
        <v>113</v>
      </c>
      <c r="C1705" t="s">
        <v>199</v>
      </c>
      <c r="D1705" s="1">
        <v>100</v>
      </c>
      <c r="E1705" s="1">
        <v>100</v>
      </c>
      <c r="F1705" s="1">
        <v>100</v>
      </c>
      <c r="G1705" s="1">
        <v>97.3</v>
      </c>
    </row>
    <row r="1706" spans="1:7" x14ac:dyDescent="0.25">
      <c r="A1706" t="str">
        <f t="shared" si="26"/>
        <v>NY0607 Question 9AB</v>
      </c>
      <c r="B1706" t="s">
        <v>113</v>
      </c>
      <c r="C1706" t="s">
        <v>205</v>
      </c>
      <c r="D1706" s="1">
        <v>0</v>
      </c>
      <c r="E1706" s="1">
        <v>100</v>
      </c>
      <c r="F1706" s="1">
        <v>100</v>
      </c>
      <c r="G1706" s="1">
        <v>100</v>
      </c>
    </row>
    <row r="1707" spans="1:7" x14ac:dyDescent="0.25">
      <c r="A1707" t="str">
        <f t="shared" si="26"/>
        <v>NY0607 Question 9C</v>
      </c>
      <c r="B1707" t="s">
        <v>113</v>
      </c>
      <c r="C1707" t="s">
        <v>206</v>
      </c>
      <c r="D1707" s="1">
        <v>100</v>
      </c>
      <c r="E1707" s="1">
        <v>100</v>
      </c>
      <c r="F1707" s="1">
        <v>100</v>
      </c>
      <c r="G1707" s="1">
        <v>100</v>
      </c>
    </row>
    <row r="1708" spans="1:7" x14ac:dyDescent="0.25">
      <c r="A1708" t="str">
        <f t="shared" si="26"/>
        <v>NY0607 Question 9D</v>
      </c>
      <c r="B1708" t="s">
        <v>113</v>
      </c>
      <c r="C1708" t="s">
        <v>207</v>
      </c>
      <c r="D1708" s="1" t="s">
        <v>7</v>
      </c>
      <c r="E1708" s="1" t="s">
        <v>7</v>
      </c>
      <c r="F1708" s="1" t="s">
        <v>7</v>
      </c>
      <c r="G1708" s="1" t="s">
        <v>7</v>
      </c>
    </row>
    <row r="1709" spans="1:7" x14ac:dyDescent="0.25">
      <c r="A1709" t="str">
        <f t="shared" si="26"/>
        <v>NY0607 Question 10A</v>
      </c>
      <c r="B1709" t="s">
        <v>113</v>
      </c>
      <c r="C1709" t="s">
        <v>201</v>
      </c>
      <c r="D1709" s="1">
        <v>0</v>
      </c>
      <c r="E1709" s="1">
        <v>4.6500000000000004</v>
      </c>
      <c r="F1709" s="1">
        <v>0</v>
      </c>
      <c r="G1709" s="1">
        <v>0</v>
      </c>
    </row>
    <row r="1710" spans="1:7" x14ac:dyDescent="0.25">
      <c r="A1710" t="str">
        <f t="shared" si="26"/>
        <v>NY0607 Question 10B</v>
      </c>
      <c r="B1710" t="s">
        <v>113</v>
      </c>
      <c r="C1710" t="s">
        <v>202</v>
      </c>
      <c r="D1710" s="1">
        <v>0</v>
      </c>
      <c r="E1710" s="1">
        <v>0</v>
      </c>
      <c r="F1710" s="1">
        <v>0</v>
      </c>
      <c r="G1710" s="1">
        <v>1.9</v>
      </c>
    </row>
    <row r="1711" spans="1:7" x14ac:dyDescent="0.25">
      <c r="A1711" t="str">
        <f t="shared" si="26"/>
        <v>NY0607 Question 10C</v>
      </c>
      <c r="B1711" t="s">
        <v>113</v>
      </c>
      <c r="C1711" t="s">
        <v>203</v>
      </c>
      <c r="D1711" s="1">
        <v>0</v>
      </c>
      <c r="E1711" s="1">
        <v>0</v>
      </c>
      <c r="F1711" s="1">
        <v>0</v>
      </c>
      <c r="G1711" s="1">
        <v>0</v>
      </c>
    </row>
    <row r="1712" spans="1:7" x14ac:dyDescent="0.25">
      <c r="A1712" t="str">
        <f t="shared" si="26"/>
        <v>NY0607 Question 10D</v>
      </c>
      <c r="B1712" t="s">
        <v>113</v>
      </c>
      <c r="C1712" t="s">
        <v>204</v>
      </c>
      <c r="D1712" s="1">
        <v>0</v>
      </c>
      <c r="E1712" s="1">
        <v>0</v>
      </c>
      <c r="F1712" s="1">
        <v>0</v>
      </c>
      <c r="G1712" s="1">
        <v>0</v>
      </c>
    </row>
    <row r="1713" spans="1:7" x14ac:dyDescent="0.25">
      <c r="A1713" t="str">
        <f t="shared" si="26"/>
        <v>NY0607 Question 11</v>
      </c>
      <c r="B1713" t="s">
        <v>113</v>
      </c>
      <c r="C1713" t="s">
        <v>200</v>
      </c>
      <c r="D1713" s="1">
        <v>12</v>
      </c>
      <c r="E1713" s="1">
        <v>12</v>
      </c>
      <c r="F1713" s="1">
        <v>12</v>
      </c>
      <c r="G1713" s="1">
        <v>12</v>
      </c>
    </row>
    <row r="1714" spans="1:7" x14ac:dyDescent="0.25">
      <c r="A1714" t="str">
        <f t="shared" si="26"/>
        <v>NY0719 Question 1</v>
      </c>
      <c r="B1714" t="s">
        <v>114</v>
      </c>
      <c r="C1714" t="s">
        <v>192</v>
      </c>
      <c r="D1714" s="1">
        <v>95</v>
      </c>
      <c r="E1714" s="1">
        <v>93.29</v>
      </c>
      <c r="F1714" s="1">
        <v>96.49</v>
      </c>
      <c r="G1714" s="1" t="s">
        <v>179</v>
      </c>
    </row>
    <row r="1715" spans="1:7" x14ac:dyDescent="0.25">
      <c r="A1715" t="str">
        <f t="shared" si="26"/>
        <v>NY0719 Question 2</v>
      </c>
      <c r="B1715" t="s">
        <v>114</v>
      </c>
      <c r="C1715" t="s">
        <v>193</v>
      </c>
      <c r="D1715" s="1">
        <v>100</v>
      </c>
      <c r="E1715" s="1">
        <v>100</v>
      </c>
      <c r="F1715" s="1">
        <v>100</v>
      </c>
      <c r="G1715" s="1" t="s">
        <v>179</v>
      </c>
    </row>
    <row r="1716" spans="1:7" x14ac:dyDescent="0.25">
      <c r="A1716" t="str">
        <f t="shared" si="26"/>
        <v>NY0719 Question 3</v>
      </c>
      <c r="B1716" t="s">
        <v>114</v>
      </c>
      <c r="C1716" t="s">
        <v>194</v>
      </c>
      <c r="D1716" s="1">
        <v>100</v>
      </c>
      <c r="E1716" s="1">
        <v>100</v>
      </c>
      <c r="F1716" s="1">
        <v>100</v>
      </c>
      <c r="G1716" s="1" t="s">
        <v>179</v>
      </c>
    </row>
    <row r="1717" spans="1:7" x14ac:dyDescent="0.25">
      <c r="A1717" t="str">
        <f t="shared" si="26"/>
        <v>NY0719 Question 4</v>
      </c>
      <c r="B1717" t="s">
        <v>114</v>
      </c>
      <c r="C1717" t="s">
        <v>195</v>
      </c>
      <c r="D1717" s="1">
        <v>62</v>
      </c>
      <c r="E1717" s="1">
        <v>65.89</v>
      </c>
      <c r="F1717" s="1">
        <v>76.33</v>
      </c>
      <c r="G1717" s="1" t="s">
        <v>179</v>
      </c>
    </row>
    <row r="1718" spans="1:7" x14ac:dyDescent="0.25">
      <c r="A1718" t="str">
        <f t="shared" si="26"/>
        <v>NY0719 Question 5</v>
      </c>
      <c r="B1718" t="s">
        <v>114</v>
      </c>
      <c r="C1718" t="s">
        <v>196</v>
      </c>
      <c r="D1718" s="1">
        <v>43</v>
      </c>
      <c r="E1718" s="1">
        <v>82.35</v>
      </c>
      <c r="F1718" s="1">
        <v>18.75</v>
      </c>
      <c r="G1718" s="1" t="s">
        <v>179</v>
      </c>
    </row>
    <row r="1719" spans="1:7" x14ac:dyDescent="0.25">
      <c r="A1719" t="str">
        <f t="shared" si="26"/>
        <v>NY0719 Question 6</v>
      </c>
      <c r="B1719" t="s">
        <v>114</v>
      </c>
      <c r="C1719" t="s">
        <v>197</v>
      </c>
      <c r="D1719" s="1">
        <v>79</v>
      </c>
      <c r="E1719" s="1">
        <v>82.35</v>
      </c>
      <c r="F1719" s="1">
        <v>75</v>
      </c>
      <c r="G1719" s="1" t="s">
        <v>179</v>
      </c>
    </row>
    <row r="1720" spans="1:7" x14ac:dyDescent="0.25">
      <c r="A1720" t="str">
        <f t="shared" si="26"/>
        <v>NY0719 Question 7</v>
      </c>
      <c r="B1720" t="s">
        <v>114</v>
      </c>
      <c r="C1720" t="s">
        <v>198</v>
      </c>
      <c r="D1720" s="1">
        <v>94</v>
      </c>
      <c r="E1720" s="1">
        <v>100</v>
      </c>
      <c r="F1720" s="1">
        <v>100</v>
      </c>
      <c r="G1720" s="1" t="s">
        <v>179</v>
      </c>
    </row>
    <row r="1721" spans="1:7" x14ac:dyDescent="0.25">
      <c r="A1721" t="str">
        <f t="shared" si="26"/>
        <v>NY0719 Question 8</v>
      </c>
      <c r="B1721" t="s">
        <v>114</v>
      </c>
      <c r="C1721" t="s">
        <v>199</v>
      </c>
      <c r="D1721" s="1">
        <v>80</v>
      </c>
      <c r="E1721" s="1">
        <v>95</v>
      </c>
      <c r="F1721" s="1">
        <v>100</v>
      </c>
      <c r="G1721" s="1" t="s">
        <v>179</v>
      </c>
    </row>
    <row r="1722" spans="1:7" x14ac:dyDescent="0.25">
      <c r="A1722" t="str">
        <f t="shared" si="26"/>
        <v>NY0719 Question 9AB</v>
      </c>
      <c r="B1722" t="s">
        <v>114</v>
      </c>
      <c r="C1722" t="s">
        <v>205</v>
      </c>
      <c r="D1722" s="1">
        <v>100</v>
      </c>
      <c r="E1722" s="1">
        <v>100</v>
      </c>
      <c r="F1722" s="1">
        <v>100</v>
      </c>
      <c r="G1722" s="1" t="s">
        <v>179</v>
      </c>
    </row>
    <row r="1723" spans="1:7" x14ac:dyDescent="0.25">
      <c r="A1723" t="str">
        <f t="shared" si="26"/>
        <v>NY0719 Question 9C</v>
      </c>
      <c r="B1723" t="s">
        <v>114</v>
      </c>
      <c r="C1723" t="s">
        <v>206</v>
      </c>
      <c r="D1723" s="1">
        <v>100</v>
      </c>
      <c r="E1723" s="1">
        <v>100</v>
      </c>
      <c r="F1723" s="1">
        <v>100</v>
      </c>
      <c r="G1723" s="1" t="s">
        <v>179</v>
      </c>
    </row>
    <row r="1724" spans="1:7" x14ac:dyDescent="0.25">
      <c r="A1724" t="str">
        <f t="shared" si="26"/>
        <v>NY0719 Question 9D</v>
      </c>
      <c r="B1724" t="s">
        <v>114</v>
      </c>
      <c r="C1724" t="s">
        <v>207</v>
      </c>
      <c r="D1724" s="1" t="s">
        <v>7</v>
      </c>
      <c r="E1724" s="1" t="s">
        <v>7</v>
      </c>
      <c r="F1724" s="1" t="s">
        <v>7</v>
      </c>
      <c r="G1724" s="1" t="s">
        <v>179</v>
      </c>
    </row>
    <row r="1725" spans="1:7" x14ac:dyDescent="0.25">
      <c r="A1725" t="str">
        <f t="shared" si="26"/>
        <v>NY0719 Question 10A</v>
      </c>
      <c r="B1725" t="s">
        <v>114</v>
      </c>
      <c r="C1725" t="s">
        <v>201</v>
      </c>
      <c r="D1725" s="1">
        <v>1</v>
      </c>
      <c r="E1725" s="1">
        <v>4.76</v>
      </c>
      <c r="F1725" s="1">
        <v>9.52</v>
      </c>
      <c r="G1725" s="1" t="s">
        <v>179</v>
      </c>
    </row>
    <row r="1726" spans="1:7" x14ac:dyDescent="0.25">
      <c r="A1726" t="str">
        <f t="shared" si="26"/>
        <v>NY0719 Question 10B</v>
      </c>
      <c r="B1726" t="s">
        <v>114</v>
      </c>
      <c r="C1726" t="s">
        <v>202</v>
      </c>
      <c r="D1726" s="1">
        <v>1</v>
      </c>
      <c r="E1726" s="1">
        <v>0</v>
      </c>
      <c r="F1726" s="1">
        <v>0</v>
      </c>
      <c r="G1726" s="1" t="s">
        <v>179</v>
      </c>
    </row>
    <row r="1727" spans="1:7" x14ac:dyDescent="0.25">
      <c r="A1727" t="str">
        <f t="shared" si="26"/>
        <v>NY0719 Question 10C</v>
      </c>
      <c r="B1727" t="s">
        <v>114</v>
      </c>
      <c r="C1727" t="s">
        <v>203</v>
      </c>
      <c r="D1727" s="1">
        <v>7</v>
      </c>
      <c r="E1727" s="1">
        <v>1.39</v>
      </c>
      <c r="F1727" s="1">
        <v>1.39</v>
      </c>
      <c r="G1727" s="1" t="s">
        <v>179</v>
      </c>
    </row>
    <row r="1728" spans="1:7" x14ac:dyDescent="0.25">
      <c r="A1728" t="str">
        <f t="shared" si="26"/>
        <v>NY0719 Question 10D</v>
      </c>
      <c r="B1728" t="s">
        <v>114</v>
      </c>
      <c r="C1728" t="s">
        <v>204</v>
      </c>
      <c r="D1728" s="1">
        <v>0</v>
      </c>
      <c r="E1728" s="1">
        <v>0</v>
      </c>
      <c r="F1728" s="1">
        <v>0</v>
      </c>
      <c r="G1728" s="1" t="s">
        <v>179</v>
      </c>
    </row>
    <row r="1729" spans="1:7" x14ac:dyDescent="0.25">
      <c r="A1729" t="str">
        <f t="shared" si="26"/>
        <v>NY0719 Question 11</v>
      </c>
      <c r="B1729" t="s">
        <v>114</v>
      </c>
      <c r="C1729" t="s">
        <v>200</v>
      </c>
      <c r="D1729" s="1">
        <v>12</v>
      </c>
      <c r="E1729" s="1">
        <v>12</v>
      </c>
      <c r="F1729" s="1">
        <v>12</v>
      </c>
      <c r="G1729" s="1" t="s">
        <v>179</v>
      </c>
    </row>
    <row r="1730" spans="1:7" x14ac:dyDescent="0.25">
      <c r="A1730" t="str">
        <f t="shared" si="26"/>
        <v>NY0721 Question 1</v>
      </c>
      <c r="B1730" t="s">
        <v>115</v>
      </c>
      <c r="C1730" t="s">
        <v>192</v>
      </c>
      <c r="D1730" s="1">
        <v>95</v>
      </c>
      <c r="E1730" s="1">
        <v>95.99</v>
      </c>
      <c r="F1730" s="1">
        <v>88.95</v>
      </c>
      <c r="G1730" s="1">
        <v>82.39</v>
      </c>
    </row>
    <row r="1731" spans="1:7" x14ac:dyDescent="0.25">
      <c r="A1731" t="str">
        <f t="shared" ref="A1731:A1794" si="27">B1731&amp;" "&amp;C1731</f>
        <v>NY0721 Question 2</v>
      </c>
      <c r="B1731" t="s">
        <v>115</v>
      </c>
      <c r="C1731" t="s">
        <v>193</v>
      </c>
      <c r="D1731" s="1">
        <v>57</v>
      </c>
      <c r="E1731" s="1">
        <v>100</v>
      </c>
      <c r="F1731" s="1">
        <v>100</v>
      </c>
      <c r="G1731" s="1">
        <v>100</v>
      </c>
    </row>
    <row r="1732" spans="1:7" x14ac:dyDescent="0.25">
      <c r="A1732" t="str">
        <f t="shared" si="27"/>
        <v>NY0721 Question 3</v>
      </c>
      <c r="B1732" t="s">
        <v>115</v>
      </c>
      <c r="C1732" t="s">
        <v>194</v>
      </c>
      <c r="D1732" s="1">
        <v>90</v>
      </c>
      <c r="E1732" s="1">
        <v>92.31</v>
      </c>
      <c r="F1732" s="1">
        <v>100</v>
      </c>
      <c r="G1732" s="1">
        <v>100</v>
      </c>
    </row>
    <row r="1733" spans="1:7" x14ac:dyDescent="0.25">
      <c r="A1733" t="str">
        <f t="shared" si="27"/>
        <v>NY0721 Question 4</v>
      </c>
      <c r="B1733" t="s">
        <v>115</v>
      </c>
      <c r="C1733" t="s">
        <v>195</v>
      </c>
      <c r="D1733" s="1">
        <v>76</v>
      </c>
      <c r="E1733" s="1">
        <v>82.95</v>
      </c>
      <c r="F1733" s="1">
        <v>88.64</v>
      </c>
      <c r="G1733" s="1">
        <v>96.11</v>
      </c>
    </row>
    <row r="1734" spans="1:7" x14ac:dyDescent="0.25">
      <c r="A1734" t="str">
        <f t="shared" si="27"/>
        <v>NY0721 Question 5</v>
      </c>
      <c r="B1734" t="s">
        <v>115</v>
      </c>
      <c r="C1734" t="s">
        <v>196</v>
      </c>
      <c r="D1734" s="1">
        <v>14</v>
      </c>
      <c r="E1734" s="1">
        <v>83.72</v>
      </c>
      <c r="F1734" s="1">
        <v>9.76</v>
      </c>
      <c r="G1734" s="1">
        <v>17.07</v>
      </c>
    </row>
    <row r="1735" spans="1:7" x14ac:dyDescent="0.25">
      <c r="A1735" t="str">
        <f t="shared" si="27"/>
        <v>NY0721 Question 6</v>
      </c>
      <c r="B1735" t="s">
        <v>115</v>
      </c>
      <c r="C1735" t="s">
        <v>197</v>
      </c>
      <c r="D1735" s="1">
        <v>57</v>
      </c>
      <c r="E1735" s="1">
        <v>83.72</v>
      </c>
      <c r="F1735" s="1">
        <v>75.61</v>
      </c>
      <c r="G1735" s="1">
        <v>82.93</v>
      </c>
    </row>
    <row r="1736" spans="1:7" x14ac:dyDescent="0.25">
      <c r="A1736" t="str">
        <f t="shared" si="27"/>
        <v>NY0721 Question 7</v>
      </c>
      <c r="B1736" t="s">
        <v>115</v>
      </c>
      <c r="C1736" t="s">
        <v>198</v>
      </c>
      <c r="D1736" s="1">
        <v>86</v>
      </c>
      <c r="E1736" s="1">
        <v>90.7</v>
      </c>
      <c r="F1736" s="1">
        <v>97.56</v>
      </c>
      <c r="G1736" s="1">
        <v>95.12</v>
      </c>
    </row>
    <row r="1737" spans="1:7" x14ac:dyDescent="0.25">
      <c r="A1737" t="str">
        <f t="shared" si="27"/>
        <v>NY0721 Question 8</v>
      </c>
      <c r="B1737" t="s">
        <v>115</v>
      </c>
      <c r="C1737" t="s">
        <v>199</v>
      </c>
      <c r="D1737" s="1">
        <v>100</v>
      </c>
      <c r="E1737" s="1">
        <v>100</v>
      </c>
      <c r="F1737" s="1">
        <v>100</v>
      </c>
      <c r="G1737" s="1">
        <v>100</v>
      </c>
    </row>
    <row r="1738" spans="1:7" x14ac:dyDescent="0.25">
      <c r="A1738" t="str">
        <f t="shared" si="27"/>
        <v>NY0721 Question 9AB</v>
      </c>
      <c r="B1738" t="s">
        <v>115</v>
      </c>
      <c r="C1738" t="s">
        <v>205</v>
      </c>
      <c r="D1738" s="1">
        <v>75</v>
      </c>
      <c r="E1738" s="1">
        <v>100</v>
      </c>
      <c r="F1738" s="1">
        <v>33.33</v>
      </c>
      <c r="G1738" s="1">
        <v>100</v>
      </c>
    </row>
    <row r="1739" spans="1:7" x14ac:dyDescent="0.25">
      <c r="A1739" t="str">
        <f t="shared" si="27"/>
        <v>NY0721 Question 9C</v>
      </c>
      <c r="B1739" t="s">
        <v>115</v>
      </c>
      <c r="C1739" t="s">
        <v>206</v>
      </c>
      <c r="D1739" s="1">
        <v>98</v>
      </c>
      <c r="E1739" s="1">
        <v>100</v>
      </c>
      <c r="F1739" s="1">
        <v>95.45</v>
      </c>
      <c r="G1739" s="1">
        <v>100</v>
      </c>
    </row>
    <row r="1740" spans="1:7" x14ac:dyDescent="0.25">
      <c r="A1740" t="str">
        <f t="shared" si="27"/>
        <v>NY0721 Question 9D</v>
      </c>
      <c r="B1740" t="s">
        <v>115</v>
      </c>
      <c r="C1740" t="s">
        <v>207</v>
      </c>
      <c r="D1740" s="1" t="s">
        <v>7</v>
      </c>
      <c r="E1740" s="1" t="s">
        <v>7</v>
      </c>
      <c r="F1740" s="1" t="s">
        <v>7</v>
      </c>
      <c r="G1740" s="1" t="s">
        <v>7</v>
      </c>
    </row>
    <row r="1741" spans="1:7" x14ac:dyDescent="0.25">
      <c r="A1741" t="str">
        <f t="shared" si="27"/>
        <v>NY0721 Question 10A</v>
      </c>
      <c r="B1741" t="s">
        <v>115</v>
      </c>
      <c r="C1741" t="s">
        <v>201</v>
      </c>
      <c r="D1741" s="1">
        <v>0</v>
      </c>
      <c r="E1741" s="1">
        <v>0</v>
      </c>
      <c r="F1741" s="1">
        <v>0</v>
      </c>
      <c r="G1741" s="1">
        <v>0</v>
      </c>
    </row>
    <row r="1742" spans="1:7" x14ac:dyDescent="0.25">
      <c r="A1742" t="str">
        <f t="shared" si="27"/>
        <v>NY0721 Question 10B</v>
      </c>
      <c r="B1742" t="s">
        <v>115</v>
      </c>
      <c r="C1742" t="s">
        <v>202</v>
      </c>
      <c r="D1742" s="1">
        <v>0</v>
      </c>
      <c r="E1742" s="1">
        <v>0</v>
      </c>
      <c r="F1742" s="1">
        <v>0</v>
      </c>
      <c r="G1742" s="1">
        <v>0</v>
      </c>
    </row>
    <row r="1743" spans="1:7" x14ac:dyDescent="0.25">
      <c r="A1743" t="str">
        <f t="shared" si="27"/>
        <v>NY0721 Question 10C</v>
      </c>
      <c r="B1743" t="s">
        <v>115</v>
      </c>
      <c r="C1743" t="s">
        <v>203</v>
      </c>
      <c r="D1743" s="1">
        <v>0</v>
      </c>
      <c r="E1743" s="1">
        <v>0.64</v>
      </c>
      <c r="F1743" s="1">
        <v>0</v>
      </c>
      <c r="G1743" s="1">
        <v>0</v>
      </c>
    </row>
    <row r="1744" spans="1:7" x14ac:dyDescent="0.25">
      <c r="A1744" t="str">
        <f t="shared" si="27"/>
        <v>NY0721 Question 10D</v>
      </c>
      <c r="B1744" t="s">
        <v>115</v>
      </c>
      <c r="C1744" t="s">
        <v>204</v>
      </c>
      <c r="D1744" s="1">
        <v>1</v>
      </c>
      <c r="E1744" s="1">
        <v>4.4400000000000004</v>
      </c>
      <c r="F1744" s="1">
        <v>4.55</v>
      </c>
      <c r="G1744" s="1">
        <v>6.98</v>
      </c>
    </row>
    <row r="1745" spans="1:7" x14ac:dyDescent="0.25">
      <c r="A1745" t="str">
        <f t="shared" si="27"/>
        <v>NY0721 Question 11</v>
      </c>
      <c r="B1745" t="s">
        <v>115</v>
      </c>
      <c r="C1745" t="s">
        <v>200</v>
      </c>
      <c r="D1745" s="1">
        <v>12</v>
      </c>
      <c r="E1745" s="1">
        <v>11</v>
      </c>
      <c r="F1745" s="1">
        <v>12</v>
      </c>
      <c r="G1745" s="1">
        <v>12</v>
      </c>
    </row>
    <row r="1746" spans="1:7" x14ac:dyDescent="0.25">
      <c r="A1746" t="str">
        <f t="shared" si="27"/>
        <v>NY0722 Question 1</v>
      </c>
      <c r="B1746" t="s">
        <v>116</v>
      </c>
      <c r="C1746" t="s">
        <v>192</v>
      </c>
      <c r="D1746" s="1">
        <v>94</v>
      </c>
      <c r="E1746" s="1">
        <v>97.57</v>
      </c>
      <c r="F1746" s="1">
        <v>100.45</v>
      </c>
      <c r="G1746" s="1">
        <v>99.47</v>
      </c>
    </row>
    <row r="1747" spans="1:7" x14ac:dyDescent="0.25">
      <c r="A1747" t="str">
        <f t="shared" si="27"/>
        <v>NY0722 Question 2</v>
      </c>
      <c r="B1747" t="s">
        <v>116</v>
      </c>
      <c r="C1747" t="s">
        <v>193</v>
      </c>
      <c r="D1747" s="1">
        <v>100</v>
      </c>
      <c r="E1747" s="1">
        <v>100</v>
      </c>
      <c r="F1747" s="1">
        <v>100</v>
      </c>
      <c r="G1747" s="1">
        <v>100</v>
      </c>
    </row>
    <row r="1748" spans="1:7" x14ac:dyDescent="0.25">
      <c r="A1748" t="str">
        <f t="shared" si="27"/>
        <v>NY0722 Question 3</v>
      </c>
      <c r="B1748" t="s">
        <v>116</v>
      </c>
      <c r="C1748" t="s">
        <v>194</v>
      </c>
      <c r="D1748" s="1">
        <v>100</v>
      </c>
      <c r="E1748" s="1">
        <v>100</v>
      </c>
      <c r="F1748" s="1">
        <v>100</v>
      </c>
      <c r="G1748" s="1">
        <v>100</v>
      </c>
    </row>
    <row r="1749" spans="1:7" x14ac:dyDescent="0.25">
      <c r="A1749" t="str">
        <f t="shared" si="27"/>
        <v>NY0722 Question 4</v>
      </c>
      <c r="B1749" t="s">
        <v>116</v>
      </c>
      <c r="C1749" t="s">
        <v>195</v>
      </c>
      <c r="D1749" s="1">
        <v>108</v>
      </c>
      <c r="E1749" s="1">
        <v>105.57</v>
      </c>
      <c r="F1749" s="1">
        <v>113.99</v>
      </c>
      <c r="G1749" s="1">
        <v>122.44</v>
      </c>
    </row>
    <row r="1750" spans="1:7" x14ac:dyDescent="0.25">
      <c r="A1750" t="str">
        <f t="shared" si="27"/>
        <v>NY0722 Question 5</v>
      </c>
      <c r="B1750" t="s">
        <v>116</v>
      </c>
      <c r="C1750" t="s">
        <v>196</v>
      </c>
      <c r="D1750" s="1">
        <v>7</v>
      </c>
      <c r="E1750" s="1">
        <v>92.91</v>
      </c>
      <c r="F1750" s="1">
        <v>16.13</v>
      </c>
      <c r="G1750" s="1">
        <v>20.97</v>
      </c>
    </row>
    <row r="1751" spans="1:7" x14ac:dyDescent="0.25">
      <c r="A1751" t="str">
        <f t="shared" si="27"/>
        <v>NY0722 Question 6</v>
      </c>
      <c r="B1751" t="s">
        <v>116</v>
      </c>
      <c r="C1751" t="s">
        <v>197</v>
      </c>
      <c r="D1751" s="1">
        <v>89</v>
      </c>
      <c r="E1751" s="1">
        <v>92.91</v>
      </c>
      <c r="F1751" s="1">
        <v>91.94</v>
      </c>
      <c r="G1751" s="1">
        <v>92.19</v>
      </c>
    </row>
    <row r="1752" spans="1:7" x14ac:dyDescent="0.25">
      <c r="A1752" t="str">
        <f t="shared" si="27"/>
        <v>NY0722 Question 7</v>
      </c>
      <c r="B1752" t="s">
        <v>116</v>
      </c>
      <c r="C1752" t="s">
        <v>198</v>
      </c>
      <c r="D1752" s="1">
        <v>98</v>
      </c>
      <c r="E1752" s="1">
        <v>95.31</v>
      </c>
      <c r="F1752" s="1">
        <v>99.19</v>
      </c>
      <c r="G1752" s="1">
        <v>100</v>
      </c>
    </row>
    <row r="1753" spans="1:7" x14ac:dyDescent="0.25">
      <c r="A1753" t="str">
        <f t="shared" si="27"/>
        <v>NY0722 Question 8</v>
      </c>
      <c r="B1753" t="s">
        <v>116</v>
      </c>
      <c r="C1753" t="s">
        <v>199</v>
      </c>
      <c r="D1753" s="1">
        <v>99</v>
      </c>
      <c r="E1753" s="1">
        <v>99.22</v>
      </c>
      <c r="F1753" s="1">
        <v>99.19</v>
      </c>
      <c r="G1753" s="1">
        <v>100</v>
      </c>
    </row>
    <row r="1754" spans="1:7" x14ac:dyDescent="0.25">
      <c r="A1754" t="str">
        <f t="shared" si="27"/>
        <v>NY0722 Question 9AB</v>
      </c>
      <c r="B1754" t="s">
        <v>116</v>
      </c>
      <c r="C1754" t="s">
        <v>205</v>
      </c>
      <c r="D1754" s="1">
        <v>100</v>
      </c>
      <c r="E1754" s="1">
        <v>25</v>
      </c>
      <c r="F1754" s="1">
        <v>0</v>
      </c>
      <c r="G1754" s="1">
        <v>100</v>
      </c>
    </row>
    <row r="1755" spans="1:7" x14ac:dyDescent="0.25">
      <c r="A1755" t="str">
        <f t="shared" si="27"/>
        <v>NY0722 Question 9C</v>
      </c>
      <c r="B1755" t="s">
        <v>116</v>
      </c>
      <c r="C1755" t="s">
        <v>206</v>
      </c>
      <c r="D1755" s="1">
        <v>100</v>
      </c>
      <c r="E1755" s="1">
        <v>97.69</v>
      </c>
      <c r="F1755" s="1">
        <v>99.22</v>
      </c>
      <c r="G1755" s="1">
        <v>100</v>
      </c>
    </row>
    <row r="1756" spans="1:7" x14ac:dyDescent="0.25">
      <c r="A1756" t="str">
        <f t="shared" si="27"/>
        <v>NY0722 Question 9D</v>
      </c>
      <c r="B1756" t="s">
        <v>116</v>
      </c>
      <c r="C1756" t="s">
        <v>207</v>
      </c>
      <c r="D1756" s="1" t="s">
        <v>7</v>
      </c>
      <c r="E1756" s="1" t="s">
        <v>7</v>
      </c>
      <c r="F1756" s="1" t="s">
        <v>7</v>
      </c>
      <c r="G1756" s="1" t="s">
        <v>7</v>
      </c>
    </row>
    <row r="1757" spans="1:7" x14ac:dyDescent="0.25">
      <c r="A1757" t="str">
        <f t="shared" si="27"/>
        <v>NY0722 Question 10A</v>
      </c>
      <c r="B1757" t="s">
        <v>116</v>
      </c>
      <c r="C1757" t="s">
        <v>201</v>
      </c>
      <c r="D1757" s="1">
        <v>0</v>
      </c>
      <c r="E1757" s="1">
        <v>0</v>
      </c>
      <c r="F1757" s="1">
        <v>0</v>
      </c>
      <c r="G1757" s="1">
        <v>0</v>
      </c>
    </row>
    <row r="1758" spans="1:7" x14ac:dyDescent="0.25">
      <c r="A1758" t="str">
        <f t="shared" si="27"/>
        <v>NY0722 Question 10B</v>
      </c>
      <c r="B1758" t="s">
        <v>116</v>
      </c>
      <c r="C1758" t="s">
        <v>202</v>
      </c>
      <c r="D1758" s="1">
        <v>0</v>
      </c>
      <c r="E1758" s="1">
        <v>0</v>
      </c>
      <c r="F1758" s="1">
        <v>0</v>
      </c>
      <c r="G1758" s="1">
        <v>0</v>
      </c>
    </row>
    <row r="1759" spans="1:7" x14ac:dyDescent="0.25">
      <c r="A1759" t="str">
        <f t="shared" si="27"/>
        <v>NY0722 Question 10C</v>
      </c>
      <c r="B1759" t="s">
        <v>116</v>
      </c>
      <c r="C1759" t="s">
        <v>203</v>
      </c>
      <c r="D1759" s="1">
        <v>0</v>
      </c>
      <c r="E1759" s="1">
        <v>0.21</v>
      </c>
      <c r="F1759" s="1">
        <v>0</v>
      </c>
      <c r="G1759" s="1">
        <v>0</v>
      </c>
    </row>
    <row r="1760" spans="1:7" x14ac:dyDescent="0.25">
      <c r="A1760" t="str">
        <f t="shared" si="27"/>
        <v>NY0722 Question 10D</v>
      </c>
      <c r="B1760" t="s">
        <v>116</v>
      </c>
      <c r="C1760" t="s">
        <v>204</v>
      </c>
      <c r="D1760" s="1">
        <v>0</v>
      </c>
      <c r="E1760" s="1">
        <v>0</v>
      </c>
      <c r="F1760" s="1">
        <v>0</v>
      </c>
      <c r="G1760" s="1">
        <v>0</v>
      </c>
    </row>
    <row r="1761" spans="1:7" x14ac:dyDescent="0.25">
      <c r="A1761" t="str">
        <f t="shared" si="27"/>
        <v>NY0722 Question 11</v>
      </c>
      <c r="B1761" t="s">
        <v>116</v>
      </c>
      <c r="C1761" t="s">
        <v>200</v>
      </c>
      <c r="D1761" s="1">
        <v>12</v>
      </c>
      <c r="E1761" s="1">
        <v>12</v>
      </c>
      <c r="F1761" s="1">
        <v>12</v>
      </c>
      <c r="G1761" s="1">
        <v>12</v>
      </c>
    </row>
    <row r="1762" spans="1:7" x14ac:dyDescent="0.25">
      <c r="A1762" t="str">
        <f t="shared" si="27"/>
        <v>NY0723 Question 1</v>
      </c>
      <c r="B1762" t="s">
        <v>117</v>
      </c>
      <c r="C1762" t="s">
        <v>192</v>
      </c>
      <c r="D1762" s="1">
        <v>99</v>
      </c>
      <c r="E1762" s="1">
        <v>89.95</v>
      </c>
      <c r="F1762" s="1">
        <v>94.47</v>
      </c>
      <c r="G1762" s="1">
        <v>98.51</v>
      </c>
    </row>
    <row r="1763" spans="1:7" x14ac:dyDescent="0.25">
      <c r="A1763" t="str">
        <f t="shared" si="27"/>
        <v>NY0723 Question 2</v>
      </c>
      <c r="B1763" t="s">
        <v>117</v>
      </c>
      <c r="C1763" t="s">
        <v>193</v>
      </c>
      <c r="D1763" s="1">
        <v>100</v>
      </c>
      <c r="E1763" s="1">
        <v>100</v>
      </c>
      <c r="F1763" s="1">
        <v>100</v>
      </c>
      <c r="G1763" s="1">
        <v>100</v>
      </c>
    </row>
    <row r="1764" spans="1:7" x14ac:dyDescent="0.25">
      <c r="A1764" t="str">
        <f t="shared" si="27"/>
        <v>NY0723 Question 3</v>
      </c>
      <c r="B1764" t="s">
        <v>117</v>
      </c>
      <c r="C1764" t="s">
        <v>194</v>
      </c>
      <c r="D1764" s="1">
        <v>100</v>
      </c>
      <c r="E1764" s="1">
        <v>100</v>
      </c>
      <c r="F1764" s="1">
        <v>100</v>
      </c>
      <c r="G1764" s="1">
        <v>100</v>
      </c>
    </row>
    <row r="1765" spans="1:7" x14ac:dyDescent="0.25">
      <c r="A1765" t="str">
        <f t="shared" si="27"/>
        <v>NY0723 Question 4</v>
      </c>
      <c r="B1765" t="s">
        <v>117</v>
      </c>
      <c r="C1765" t="s">
        <v>195</v>
      </c>
      <c r="D1765" s="1">
        <v>101</v>
      </c>
      <c r="E1765" s="1">
        <v>105.26</v>
      </c>
      <c r="F1765" s="1">
        <v>98.29</v>
      </c>
      <c r="G1765" s="1">
        <v>105.09</v>
      </c>
    </row>
    <row r="1766" spans="1:7" x14ac:dyDescent="0.25">
      <c r="A1766" t="str">
        <f t="shared" si="27"/>
        <v>NY0723 Question 5</v>
      </c>
      <c r="B1766" t="s">
        <v>117</v>
      </c>
      <c r="C1766" t="s">
        <v>196</v>
      </c>
      <c r="D1766" s="1">
        <v>9</v>
      </c>
      <c r="E1766" s="1">
        <v>82.35</v>
      </c>
      <c r="F1766" s="1">
        <v>21.15</v>
      </c>
      <c r="G1766" s="1">
        <v>15.79</v>
      </c>
    </row>
    <row r="1767" spans="1:7" x14ac:dyDescent="0.25">
      <c r="A1767" t="str">
        <f t="shared" si="27"/>
        <v>NY0723 Question 6</v>
      </c>
      <c r="B1767" t="s">
        <v>117</v>
      </c>
      <c r="C1767" t="s">
        <v>197</v>
      </c>
      <c r="D1767" s="1">
        <v>54</v>
      </c>
      <c r="E1767" s="1">
        <v>82.35</v>
      </c>
      <c r="F1767" s="1">
        <v>82.69</v>
      </c>
      <c r="G1767" s="1">
        <v>75.44</v>
      </c>
    </row>
    <row r="1768" spans="1:7" x14ac:dyDescent="0.25">
      <c r="A1768" t="str">
        <f t="shared" si="27"/>
        <v>NY0723 Question 7</v>
      </c>
      <c r="B1768" t="s">
        <v>117</v>
      </c>
      <c r="C1768" t="s">
        <v>198</v>
      </c>
      <c r="D1768" s="1">
        <v>100</v>
      </c>
      <c r="E1768" s="1">
        <v>100</v>
      </c>
      <c r="F1768" s="1">
        <v>100</v>
      </c>
      <c r="G1768" s="1">
        <v>100</v>
      </c>
    </row>
    <row r="1769" spans="1:7" x14ac:dyDescent="0.25">
      <c r="A1769" t="str">
        <f t="shared" si="27"/>
        <v>NY0723 Question 8</v>
      </c>
      <c r="B1769" t="s">
        <v>117</v>
      </c>
      <c r="C1769" t="s">
        <v>199</v>
      </c>
      <c r="D1769" s="1">
        <v>100</v>
      </c>
      <c r="E1769" s="1">
        <v>100</v>
      </c>
      <c r="F1769" s="1">
        <v>100</v>
      </c>
      <c r="G1769" s="1">
        <v>96.47</v>
      </c>
    </row>
    <row r="1770" spans="1:7" x14ac:dyDescent="0.25">
      <c r="A1770" t="str">
        <f t="shared" si="27"/>
        <v>NY0723 Question 9AB</v>
      </c>
      <c r="B1770" t="s">
        <v>117</v>
      </c>
      <c r="C1770" t="s">
        <v>205</v>
      </c>
      <c r="D1770" s="1">
        <v>100</v>
      </c>
      <c r="E1770" s="1">
        <v>100</v>
      </c>
      <c r="F1770" s="1">
        <v>100</v>
      </c>
      <c r="G1770" s="1">
        <v>100</v>
      </c>
    </row>
    <row r="1771" spans="1:7" x14ac:dyDescent="0.25">
      <c r="A1771" t="str">
        <f t="shared" si="27"/>
        <v>NY0723 Question 9C</v>
      </c>
      <c r="B1771" t="s">
        <v>117</v>
      </c>
      <c r="C1771" t="s">
        <v>206</v>
      </c>
      <c r="D1771" s="1">
        <v>100</v>
      </c>
      <c r="E1771" s="1">
        <v>100</v>
      </c>
      <c r="F1771" s="1">
        <v>100</v>
      </c>
      <c r="G1771" s="1">
        <v>100</v>
      </c>
    </row>
    <row r="1772" spans="1:7" x14ac:dyDescent="0.25">
      <c r="A1772" t="str">
        <f t="shared" si="27"/>
        <v>NY0723 Question 9D</v>
      </c>
      <c r="B1772" t="s">
        <v>117</v>
      </c>
      <c r="C1772" t="s">
        <v>207</v>
      </c>
      <c r="D1772" s="1" t="s">
        <v>7</v>
      </c>
      <c r="E1772" s="1" t="s">
        <v>7</v>
      </c>
      <c r="F1772" s="1" t="s">
        <v>7</v>
      </c>
      <c r="G1772" s="1" t="s">
        <v>7</v>
      </c>
    </row>
    <row r="1773" spans="1:7" x14ac:dyDescent="0.25">
      <c r="A1773" t="str">
        <f t="shared" si="27"/>
        <v>NY0723 Question 10A</v>
      </c>
      <c r="B1773" t="s">
        <v>117</v>
      </c>
      <c r="C1773" t="s">
        <v>201</v>
      </c>
      <c r="D1773" s="1">
        <v>0</v>
      </c>
      <c r="E1773" s="1">
        <v>0</v>
      </c>
      <c r="F1773" s="1">
        <v>0</v>
      </c>
      <c r="G1773" s="1">
        <v>0</v>
      </c>
    </row>
    <row r="1774" spans="1:7" x14ac:dyDescent="0.25">
      <c r="A1774" t="str">
        <f t="shared" si="27"/>
        <v>NY0723 Question 10B</v>
      </c>
      <c r="B1774" t="s">
        <v>117</v>
      </c>
      <c r="C1774" t="s">
        <v>202</v>
      </c>
      <c r="D1774" s="1">
        <v>0</v>
      </c>
      <c r="E1774" s="1">
        <v>0</v>
      </c>
      <c r="F1774" s="1">
        <v>0</v>
      </c>
      <c r="G1774" s="1">
        <v>0</v>
      </c>
    </row>
    <row r="1775" spans="1:7" x14ac:dyDescent="0.25">
      <c r="A1775" t="str">
        <f t="shared" si="27"/>
        <v>NY0723 Question 10C</v>
      </c>
      <c r="B1775" t="s">
        <v>117</v>
      </c>
      <c r="C1775" t="s">
        <v>203</v>
      </c>
      <c r="D1775" s="1">
        <v>0</v>
      </c>
      <c r="E1775" s="1">
        <v>0</v>
      </c>
      <c r="F1775" s="1">
        <v>0</v>
      </c>
      <c r="G1775" s="1">
        <v>0</v>
      </c>
    </row>
    <row r="1776" spans="1:7" x14ac:dyDescent="0.25">
      <c r="A1776" t="str">
        <f t="shared" si="27"/>
        <v>NY0723 Question 10D</v>
      </c>
      <c r="B1776" t="s">
        <v>117</v>
      </c>
      <c r="C1776" t="s">
        <v>204</v>
      </c>
      <c r="D1776" s="1">
        <v>0</v>
      </c>
      <c r="E1776" s="1">
        <v>0</v>
      </c>
      <c r="F1776" s="1">
        <v>0</v>
      </c>
      <c r="G1776" s="1">
        <v>0</v>
      </c>
    </row>
    <row r="1777" spans="1:7" x14ac:dyDescent="0.25">
      <c r="A1777" t="str">
        <f t="shared" si="27"/>
        <v>NY0723 Question 11</v>
      </c>
      <c r="B1777" t="s">
        <v>117</v>
      </c>
      <c r="C1777" t="s">
        <v>200</v>
      </c>
      <c r="D1777" s="1">
        <v>11</v>
      </c>
      <c r="E1777" s="1">
        <v>12</v>
      </c>
      <c r="F1777" s="1">
        <v>12</v>
      </c>
      <c r="G1777" s="1">
        <v>12</v>
      </c>
    </row>
    <row r="1778" spans="1:7" x14ac:dyDescent="0.25">
      <c r="A1778" t="str">
        <f t="shared" si="27"/>
        <v>NY0725 Question 1</v>
      </c>
      <c r="B1778" t="s">
        <v>118</v>
      </c>
      <c r="C1778" t="s">
        <v>192</v>
      </c>
      <c r="D1778" s="1">
        <v>92</v>
      </c>
      <c r="E1778" s="1">
        <v>93.91</v>
      </c>
      <c r="F1778" s="1">
        <v>91.65</v>
      </c>
      <c r="G1778" s="1">
        <v>86.62</v>
      </c>
    </row>
    <row r="1779" spans="1:7" x14ac:dyDescent="0.25">
      <c r="A1779" t="str">
        <f t="shared" si="27"/>
        <v>NY0725 Question 2</v>
      </c>
      <c r="B1779" t="s">
        <v>118</v>
      </c>
      <c r="C1779" t="s">
        <v>193</v>
      </c>
      <c r="D1779" s="1">
        <v>100</v>
      </c>
      <c r="E1779" s="1">
        <v>100</v>
      </c>
      <c r="F1779" s="1">
        <v>83.33</v>
      </c>
      <c r="G1779" s="1">
        <v>100</v>
      </c>
    </row>
    <row r="1780" spans="1:7" x14ac:dyDescent="0.25">
      <c r="A1780" t="str">
        <f t="shared" si="27"/>
        <v>NY0725 Question 3</v>
      </c>
      <c r="B1780" t="s">
        <v>118</v>
      </c>
      <c r="C1780" t="s">
        <v>194</v>
      </c>
      <c r="D1780" s="1">
        <v>100</v>
      </c>
      <c r="E1780" s="1">
        <v>100</v>
      </c>
      <c r="F1780" s="1">
        <v>83.33</v>
      </c>
      <c r="G1780" s="1">
        <v>100</v>
      </c>
    </row>
    <row r="1781" spans="1:7" x14ac:dyDescent="0.25">
      <c r="A1781" t="str">
        <f t="shared" si="27"/>
        <v>NY0725 Question 4</v>
      </c>
      <c r="B1781" t="s">
        <v>118</v>
      </c>
      <c r="C1781" t="s">
        <v>195</v>
      </c>
      <c r="D1781" s="1">
        <v>89</v>
      </c>
      <c r="E1781" s="1">
        <v>92.51</v>
      </c>
      <c r="F1781" s="1">
        <v>99.2</v>
      </c>
      <c r="G1781" s="1">
        <v>106.81</v>
      </c>
    </row>
    <row r="1782" spans="1:7" x14ac:dyDescent="0.25">
      <c r="A1782" t="str">
        <f t="shared" si="27"/>
        <v>NY0725 Question 5</v>
      </c>
      <c r="B1782" t="s">
        <v>118</v>
      </c>
      <c r="C1782" t="s">
        <v>196</v>
      </c>
      <c r="D1782" s="1">
        <v>3</v>
      </c>
      <c r="E1782" s="1">
        <v>75.86</v>
      </c>
      <c r="F1782" s="1">
        <v>13.64</v>
      </c>
      <c r="G1782" s="1">
        <v>13.46</v>
      </c>
    </row>
    <row r="1783" spans="1:7" x14ac:dyDescent="0.25">
      <c r="A1783" t="str">
        <f t="shared" si="27"/>
        <v>NY0725 Question 6</v>
      </c>
      <c r="B1783" t="s">
        <v>118</v>
      </c>
      <c r="C1783" t="s">
        <v>197</v>
      </c>
      <c r="D1783" s="1">
        <v>66</v>
      </c>
      <c r="E1783" s="1">
        <v>75.86</v>
      </c>
      <c r="F1783" s="1">
        <v>90.91</v>
      </c>
      <c r="G1783" s="1">
        <v>89.42</v>
      </c>
    </row>
    <row r="1784" spans="1:7" x14ac:dyDescent="0.25">
      <c r="A1784" t="str">
        <f t="shared" si="27"/>
        <v>NY0725 Question 7</v>
      </c>
      <c r="B1784" t="s">
        <v>118</v>
      </c>
      <c r="C1784" t="s">
        <v>198</v>
      </c>
      <c r="D1784" s="1">
        <v>96</v>
      </c>
      <c r="E1784" s="1">
        <v>94.14</v>
      </c>
      <c r="F1784" s="1">
        <v>93.22</v>
      </c>
      <c r="G1784" s="1">
        <v>89.57</v>
      </c>
    </row>
    <row r="1785" spans="1:7" x14ac:dyDescent="0.25">
      <c r="A1785" t="str">
        <f t="shared" si="27"/>
        <v>NY0725 Question 8</v>
      </c>
      <c r="B1785" t="s">
        <v>118</v>
      </c>
      <c r="C1785" t="s">
        <v>199</v>
      </c>
      <c r="D1785" s="1">
        <v>100</v>
      </c>
      <c r="E1785" s="1">
        <v>100</v>
      </c>
      <c r="F1785" s="1">
        <v>93.22</v>
      </c>
      <c r="G1785" s="1">
        <v>90.43</v>
      </c>
    </row>
    <row r="1786" spans="1:7" x14ac:dyDescent="0.25">
      <c r="A1786" t="str">
        <f t="shared" si="27"/>
        <v>NY0725 Question 9AB</v>
      </c>
      <c r="B1786" t="s">
        <v>118</v>
      </c>
      <c r="C1786" t="s">
        <v>205</v>
      </c>
      <c r="D1786" s="1">
        <v>88</v>
      </c>
      <c r="E1786" s="1">
        <v>100</v>
      </c>
      <c r="F1786" s="1">
        <v>0</v>
      </c>
      <c r="G1786" s="1">
        <v>50</v>
      </c>
    </row>
    <row r="1787" spans="1:7" x14ac:dyDescent="0.25">
      <c r="A1787" t="str">
        <f t="shared" si="27"/>
        <v>NY0725 Question 9C</v>
      </c>
      <c r="B1787" t="s">
        <v>118</v>
      </c>
      <c r="C1787" t="s">
        <v>206</v>
      </c>
      <c r="D1787" s="1">
        <v>99</v>
      </c>
      <c r="E1787" s="1">
        <v>100</v>
      </c>
      <c r="F1787" s="1">
        <v>99.14</v>
      </c>
      <c r="G1787" s="1">
        <v>97.32</v>
      </c>
    </row>
    <row r="1788" spans="1:7" x14ac:dyDescent="0.25">
      <c r="A1788" t="str">
        <f t="shared" si="27"/>
        <v>NY0725 Question 9D</v>
      </c>
      <c r="B1788" t="s">
        <v>118</v>
      </c>
      <c r="C1788" t="s">
        <v>207</v>
      </c>
      <c r="D1788" s="1" t="s">
        <v>7</v>
      </c>
      <c r="E1788" s="1" t="s">
        <v>7</v>
      </c>
      <c r="F1788" s="1" t="s">
        <v>7</v>
      </c>
      <c r="G1788" s="1" t="s">
        <v>7</v>
      </c>
    </row>
    <row r="1789" spans="1:7" x14ac:dyDescent="0.25">
      <c r="A1789" t="str">
        <f t="shared" si="27"/>
        <v>NY0725 Question 10A</v>
      </c>
      <c r="B1789" t="s">
        <v>118</v>
      </c>
      <c r="C1789" t="s">
        <v>201</v>
      </c>
      <c r="D1789" s="1">
        <v>0</v>
      </c>
      <c r="E1789" s="1">
        <v>0</v>
      </c>
      <c r="F1789" s="1">
        <v>0</v>
      </c>
      <c r="G1789" s="1">
        <v>0</v>
      </c>
    </row>
    <row r="1790" spans="1:7" x14ac:dyDescent="0.25">
      <c r="A1790" t="str">
        <f t="shared" si="27"/>
        <v>NY0725 Question 10B</v>
      </c>
      <c r="B1790" t="s">
        <v>118</v>
      </c>
      <c r="C1790" t="s">
        <v>202</v>
      </c>
      <c r="D1790" s="1">
        <v>0</v>
      </c>
      <c r="E1790" s="1">
        <v>0</v>
      </c>
      <c r="F1790" s="1">
        <v>0</v>
      </c>
      <c r="G1790" s="1">
        <v>0.17</v>
      </c>
    </row>
    <row r="1791" spans="1:7" x14ac:dyDescent="0.25">
      <c r="A1791" t="str">
        <f t="shared" si="27"/>
        <v>NY0725 Question 10C</v>
      </c>
      <c r="B1791" t="s">
        <v>118</v>
      </c>
      <c r="C1791" t="s">
        <v>203</v>
      </c>
      <c r="D1791" s="1">
        <v>0</v>
      </c>
      <c r="E1791" s="1">
        <v>0</v>
      </c>
      <c r="F1791" s="1">
        <v>4.6100000000000003</v>
      </c>
      <c r="G1791" s="1">
        <v>4.51</v>
      </c>
    </row>
    <row r="1792" spans="1:7" x14ac:dyDescent="0.25">
      <c r="A1792" t="str">
        <f t="shared" si="27"/>
        <v>NY0725 Question 10D</v>
      </c>
      <c r="B1792" t="s">
        <v>118</v>
      </c>
      <c r="C1792" t="s">
        <v>204</v>
      </c>
      <c r="D1792" s="1">
        <v>0</v>
      </c>
      <c r="E1792" s="1">
        <v>0</v>
      </c>
      <c r="F1792" s="1">
        <v>0.81</v>
      </c>
      <c r="G1792" s="1">
        <v>0.83</v>
      </c>
    </row>
    <row r="1793" spans="1:7" x14ac:dyDescent="0.25">
      <c r="A1793" t="str">
        <f t="shared" si="27"/>
        <v>NY0725 Question 11</v>
      </c>
      <c r="B1793" t="s">
        <v>118</v>
      </c>
      <c r="C1793" t="s">
        <v>200</v>
      </c>
      <c r="D1793" s="1">
        <v>12</v>
      </c>
      <c r="E1793" s="1">
        <v>12</v>
      </c>
      <c r="F1793" s="1">
        <v>12</v>
      </c>
      <c r="G1793" s="1">
        <v>12</v>
      </c>
    </row>
    <row r="1794" spans="1:7" x14ac:dyDescent="0.25">
      <c r="A1794" t="str">
        <f t="shared" si="27"/>
        <v>NY0726 Question 1</v>
      </c>
      <c r="B1794" t="s">
        <v>119</v>
      </c>
      <c r="C1794" t="s">
        <v>192</v>
      </c>
      <c r="D1794" s="1">
        <v>96</v>
      </c>
      <c r="E1794" s="1">
        <v>95.68</v>
      </c>
      <c r="F1794" s="1">
        <v>91.55</v>
      </c>
      <c r="G1794" s="1">
        <v>92.46</v>
      </c>
    </row>
    <row r="1795" spans="1:7" x14ac:dyDescent="0.25">
      <c r="A1795" t="str">
        <f t="shared" ref="A1795:A1858" si="28">B1795&amp;" "&amp;C1795</f>
        <v>NY0726 Question 2</v>
      </c>
      <c r="B1795" t="s">
        <v>119</v>
      </c>
      <c r="C1795" t="s">
        <v>193</v>
      </c>
      <c r="D1795" s="1">
        <v>100</v>
      </c>
      <c r="E1795" s="1">
        <v>100</v>
      </c>
      <c r="F1795" s="1">
        <v>100</v>
      </c>
      <c r="G1795" s="1">
        <v>100</v>
      </c>
    </row>
    <row r="1796" spans="1:7" x14ac:dyDescent="0.25">
      <c r="A1796" t="str">
        <f t="shared" si="28"/>
        <v>NY0726 Question 3</v>
      </c>
      <c r="B1796" t="s">
        <v>119</v>
      </c>
      <c r="C1796" t="s">
        <v>194</v>
      </c>
      <c r="D1796" s="1">
        <v>100</v>
      </c>
      <c r="E1796" s="1">
        <v>100</v>
      </c>
      <c r="F1796" s="1">
        <v>100</v>
      </c>
      <c r="G1796" s="1">
        <v>100</v>
      </c>
    </row>
    <row r="1797" spans="1:7" x14ac:dyDescent="0.25">
      <c r="A1797" t="str">
        <f t="shared" si="28"/>
        <v>NY0726 Question 4</v>
      </c>
      <c r="B1797" t="s">
        <v>119</v>
      </c>
      <c r="C1797" t="s">
        <v>195</v>
      </c>
      <c r="D1797" s="1">
        <v>93</v>
      </c>
      <c r="E1797" s="1">
        <v>103.36</v>
      </c>
      <c r="F1797" s="1">
        <v>112.92</v>
      </c>
      <c r="G1797" s="1">
        <v>112.77</v>
      </c>
    </row>
    <row r="1798" spans="1:7" x14ac:dyDescent="0.25">
      <c r="A1798" t="str">
        <f t="shared" si="28"/>
        <v>NY0726 Question 5</v>
      </c>
      <c r="B1798" t="s">
        <v>119</v>
      </c>
      <c r="C1798" t="s">
        <v>196</v>
      </c>
      <c r="D1798" s="1">
        <v>13</v>
      </c>
      <c r="E1798" s="1">
        <v>88.24</v>
      </c>
      <c r="F1798" s="1">
        <v>10.14</v>
      </c>
      <c r="G1798" s="1">
        <v>21.74</v>
      </c>
    </row>
    <row r="1799" spans="1:7" x14ac:dyDescent="0.25">
      <c r="A1799" t="str">
        <f t="shared" si="28"/>
        <v>NY0726 Question 6</v>
      </c>
      <c r="B1799" t="s">
        <v>119</v>
      </c>
      <c r="C1799" t="s">
        <v>197</v>
      </c>
      <c r="D1799" s="1">
        <v>77</v>
      </c>
      <c r="E1799" s="1">
        <v>88.24</v>
      </c>
      <c r="F1799" s="1">
        <v>86.96</v>
      </c>
      <c r="G1799" s="1">
        <v>90.63</v>
      </c>
    </row>
    <row r="1800" spans="1:7" x14ac:dyDescent="0.25">
      <c r="A1800" t="str">
        <f t="shared" si="28"/>
        <v>NY0726 Question 7</v>
      </c>
      <c r="B1800" t="s">
        <v>119</v>
      </c>
      <c r="C1800" t="s">
        <v>198</v>
      </c>
      <c r="D1800" s="1">
        <v>91</v>
      </c>
      <c r="E1800" s="1">
        <v>94.12</v>
      </c>
      <c r="F1800" s="1">
        <v>97.1</v>
      </c>
      <c r="G1800" s="1">
        <v>96.88</v>
      </c>
    </row>
    <row r="1801" spans="1:7" x14ac:dyDescent="0.25">
      <c r="A1801" t="str">
        <f t="shared" si="28"/>
        <v>NY0726 Question 8</v>
      </c>
      <c r="B1801" t="s">
        <v>119</v>
      </c>
      <c r="C1801" t="s">
        <v>199</v>
      </c>
      <c r="D1801" s="1">
        <v>100</v>
      </c>
      <c r="E1801" s="1">
        <v>100</v>
      </c>
      <c r="F1801" s="1">
        <v>100</v>
      </c>
      <c r="G1801" s="1">
        <v>100</v>
      </c>
    </row>
    <row r="1802" spans="1:7" x14ac:dyDescent="0.25">
      <c r="A1802" t="str">
        <f t="shared" si="28"/>
        <v>NY0726 Question 9AB</v>
      </c>
      <c r="B1802" t="s">
        <v>119</v>
      </c>
      <c r="C1802" t="s">
        <v>205</v>
      </c>
      <c r="D1802" s="1">
        <v>100</v>
      </c>
      <c r="E1802" s="1">
        <v>100</v>
      </c>
      <c r="F1802" s="1">
        <v>100</v>
      </c>
      <c r="G1802" s="1">
        <v>100</v>
      </c>
    </row>
    <row r="1803" spans="1:7" x14ac:dyDescent="0.25">
      <c r="A1803" t="str">
        <f t="shared" si="28"/>
        <v>NY0726 Question 9C</v>
      </c>
      <c r="B1803" t="s">
        <v>119</v>
      </c>
      <c r="C1803" t="s">
        <v>206</v>
      </c>
      <c r="D1803" s="1">
        <v>100</v>
      </c>
      <c r="E1803" s="1">
        <v>100</v>
      </c>
      <c r="F1803" s="1">
        <v>100</v>
      </c>
      <c r="G1803" s="1">
        <v>100</v>
      </c>
    </row>
    <row r="1804" spans="1:7" x14ac:dyDescent="0.25">
      <c r="A1804" t="str">
        <f t="shared" si="28"/>
        <v>NY0726 Question 9D</v>
      </c>
      <c r="B1804" t="s">
        <v>119</v>
      </c>
      <c r="C1804" t="s">
        <v>207</v>
      </c>
      <c r="D1804" s="1" t="s">
        <v>7</v>
      </c>
      <c r="E1804" s="1" t="s">
        <v>7</v>
      </c>
      <c r="F1804" s="1" t="s">
        <v>7</v>
      </c>
      <c r="G1804" s="1" t="s">
        <v>7</v>
      </c>
    </row>
    <row r="1805" spans="1:7" x14ac:dyDescent="0.25">
      <c r="A1805" t="str">
        <f t="shared" si="28"/>
        <v>NY0726 Question 10A</v>
      </c>
      <c r="B1805" t="s">
        <v>119</v>
      </c>
      <c r="C1805" t="s">
        <v>201</v>
      </c>
      <c r="D1805" s="1">
        <v>0</v>
      </c>
      <c r="E1805" s="1">
        <v>0</v>
      </c>
      <c r="F1805" s="1">
        <v>0</v>
      </c>
      <c r="G1805" s="1">
        <v>0</v>
      </c>
    </row>
    <row r="1806" spans="1:7" x14ac:dyDescent="0.25">
      <c r="A1806" t="str">
        <f t="shared" si="28"/>
        <v>NY0726 Question 10B</v>
      </c>
      <c r="B1806" t="s">
        <v>119</v>
      </c>
      <c r="C1806" t="s">
        <v>202</v>
      </c>
      <c r="D1806" s="1">
        <v>0</v>
      </c>
      <c r="E1806" s="1">
        <v>0</v>
      </c>
      <c r="F1806" s="1">
        <v>0</v>
      </c>
      <c r="G1806" s="1">
        <v>0</v>
      </c>
    </row>
    <row r="1807" spans="1:7" x14ac:dyDescent="0.25">
      <c r="A1807" t="str">
        <f t="shared" si="28"/>
        <v>NY0726 Question 10C</v>
      </c>
      <c r="B1807" t="s">
        <v>119</v>
      </c>
      <c r="C1807" t="s">
        <v>203</v>
      </c>
      <c r="D1807" s="1">
        <v>0</v>
      </c>
      <c r="E1807" s="1">
        <v>0</v>
      </c>
      <c r="F1807" s="1">
        <v>0</v>
      </c>
      <c r="G1807" s="1">
        <v>0</v>
      </c>
    </row>
    <row r="1808" spans="1:7" x14ac:dyDescent="0.25">
      <c r="A1808" t="str">
        <f t="shared" si="28"/>
        <v>NY0726 Question 10D</v>
      </c>
      <c r="B1808" t="s">
        <v>119</v>
      </c>
      <c r="C1808" t="s">
        <v>204</v>
      </c>
      <c r="D1808" s="1">
        <v>0</v>
      </c>
      <c r="E1808" s="1">
        <v>0</v>
      </c>
      <c r="F1808" s="1">
        <v>0</v>
      </c>
      <c r="G1808" s="1">
        <v>0</v>
      </c>
    </row>
    <row r="1809" spans="1:7" x14ac:dyDescent="0.25">
      <c r="A1809" t="str">
        <f t="shared" si="28"/>
        <v>NY0726 Question 11</v>
      </c>
      <c r="B1809" t="s">
        <v>119</v>
      </c>
      <c r="C1809" t="s">
        <v>200</v>
      </c>
      <c r="D1809" s="1">
        <v>12</v>
      </c>
      <c r="E1809" s="1">
        <v>12</v>
      </c>
      <c r="F1809" s="1">
        <v>12</v>
      </c>
      <c r="G1809" s="1">
        <v>12</v>
      </c>
    </row>
    <row r="1810" spans="1:7" x14ac:dyDescent="0.25">
      <c r="A1810" t="str">
        <f t="shared" si="28"/>
        <v>NY0727 Question 1</v>
      </c>
      <c r="B1810" t="s">
        <v>120</v>
      </c>
      <c r="C1810" t="s">
        <v>192</v>
      </c>
      <c r="D1810" s="1">
        <v>90</v>
      </c>
      <c r="E1810" s="1">
        <v>97.92</v>
      </c>
      <c r="F1810" s="1">
        <v>96.88</v>
      </c>
      <c r="G1810" s="1">
        <v>89.54</v>
      </c>
    </row>
    <row r="1811" spans="1:7" x14ac:dyDescent="0.25">
      <c r="A1811" t="str">
        <f t="shared" si="28"/>
        <v>NY0727 Question 2</v>
      </c>
      <c r="B1811" t="s">
        <v>120</v>
      </c>
      <c r="C1811" t="s">
        <v>193</v>
      </c>
      <c r="D1811" s="1">
        <v>100</v>
      </c>
      <c r="E1811" s="1">
        <v>0</v>
      </c>
      <c r="F1811" s="1">
        <v>100</v>
      </c>
      <c r="G1811" s="1">
        <v>100</v>
      </c>
    </row>
    <row r="1812" spans="1:7" x14ac:dyDescent="0.25">
      <c r="A1812" t="str">
        <f t="shared" si="28"/>
        <v>NY0727 Question 3</v>
      </c>
      <c r="B1812" t="s">
        <v>120</v>
      </c>
      <c r="C1812" t="s">
        <v>194</v>
      </c>
      <c r="D1812" s="1">
        <v>100</v>
      </c>
      <c r="E1812" s="1">
        <v>100</v>
      </c>
      <c r="F1812" s="1">
        <v>100</v>
      </c>
      <c r="G1812" s="1">
        <v>100</v>
      </c>
    </row>
    <row r="1813" spans="1:7" x14ac:dyDescent="0.25">
      <c r="A1813" t="str">
        <f t="shared" si="28"/>
        <v>NY0727 Question 4</v>
      </c>
      <c r="B1813" t="s">
        <v>120</v>
      </c>
      <c r="C1813" t="s">
        <v>195</v>
      </c>
      <c r="D1813" s="1">
        <v>74</v>
      </c>
      <c r="E1813" s="1">
        <v>83.19</v>
      </c>
      <c r="F1813" s="1">
        <v>93.83</v>
      </c>
      <c r="G1813" s="1">
        <v>105.27</v>
      </c>
    </row>
    <row r="1814" spans="1:7" x14ac:dyDescent="0.25">
      <c r="A1814" t="str">
        <f t="shared" si="28"/>
        <v>NY0727 Question 5</v>
      </c>
      <c r="B1814" t="s">
        <v>120</v>
      </c>
      <c r="C1814" t="s">
        <v>196</v>
      </c>
      <c r="D1814" s="1">
        <v>8</v>
      </c>
      <c r="E1814" s="1">
        <v>70.97</v>
      </c>
      <c r="F1814" s="1">
        <v>11.11</v>
      </c>
      <c r="G1814" s="1">
        <v>17.86</v>
      </c>
    </row>
    <row r="1815" spans="1:7" x14ac:dyDescent="0.25">
      <c r="A1815" t="str">
        <f t="shared" si="28"/>
        <v>NY0727 Question 6</v>
      </c>
      <c r="B1815" t="s">
        <v>120</v>
      </c>
      <c r="C1815" t="s">
        <v>197</v>
      </c>
      <c r="D1815" s="1">
        <v>77</v>
      </c>
      <c r="E1815" s="1">
        <v>70.97</v>
      </c>
      <c r="F1815" s="1">
        <v>88.89</v>
      </c>
      <c r="G1815" s="1">
        <v>87.1</v>
      </c>
    </row>
    <row r="1816" spans="1:7" x14ac:dyDescent="0.25">
      <c r="A1816" t="str">
        <f t="shared" si="28"/>
        <v>NY0727 Question 7</v>
      </c>
      <c r="B1816" t="s">
        <v>120</v>
      </c>
      <c r="C1816" t="s">
        <v>198</v>
      </c>
      <c r="D1816" s="1">
        <v>86</v>
      </c>
      <c r="E1816" s="1">
        <v>96.77</v>
      </c>
      <c r="F1816" s="1">
        <v>83.87</v>
      </c>
      <c r="G1816" s="1">
        <v>96.77</v>
      </c>
    </row>
    <row r="1817" spans="1:7" x14ac:dyDescent="0.25">
      <c r="A1817" t="str">
        <f t="shared" si="28"/>
        <v>NY0727 Question 8</v>
      </c>
      <c r="B1817" t="s">
        <v>120</v>
      </c>
      <c r="C1817" t="s">
        <v>199</v>
      </c>
      <c r="D1817" s="1">
        <v>90</v>
      </c>
      <c r="E1817" s="1">
        <v>100</v>
      </c>
      <c r="F1817" s="1">
        <v>87.1</v>
      </c>
      <c r="G1817" s="1">
        <v>100</v>
      </c>
    </row>
    <row r="1818" spans="1:7" x14ac:dyDescent="0.25">
      <c r="A1818" t="str">
        <f t="shared" si="28"/>
        <v>NY0727 Question 9AB</v>
      </c>
      <c r="B1818" t="s">
        <v>120</v>
      </c>
      <c r="C1818" t="s">
        <v>205</v>
      </c>
      <c r="D1818" s="1">
        <v>0</v>
      </c>
      <c r="E1818" s="1">
        <v>0</v>
      </c>
      <c r="F1818" s="1">
        <v>0</v>
      </c>
      <c r="G1818" s="1">
        <v>100</v>
      </c>
    </row>
    <row r="1819" spans="1:7" x14ac:dyDescent="0.25">
      <c r="A1819" t="str">
        <f t="shared" si="28"/>
        <v>NY0727 Question 9C</v>
      </c>
      <c r="B1819" t="s">
        <v>120</v>
      </c>
      <c r="C1819" t="s">
        <v>206</v>
      </c>
      <c r="D1819" s="1">
        <v>97</v>
      </c>
      <c r="E1819" s="1">
        <v>100</v>
      </c>
      <c r="F1819" s="1">
        <v>100</v>
      </c>
      <c r="G1819" s="1">
        <v>100</v>
      </c>
    </row>
    <row r="1820" spans="1:7" x14ac:dyDescent="0.25">
      <c r="A1820" t="str">
        <f t="shared" si="28"/>
        <v>NY0727 Question 9D</v>
      </c>
      <c r="B1820" t="s">
        <v>120</v>
      </c>
      <c r="C1820" t="s">
        <v>207</v>
      </c>
      <c r="D1820" s="1" t="s">
        <v>7</v>
      </c>
      <c r="E1820" s="1" t="s">
        <v>7</v>
      </c>
      <c r="F1820" s="1" t="s">
        <v>7</v>
      </c>
      <c r="G1820" s="1" t="s">
        <v>7</v>
      </c>
    </row>
    <row r="1821" spans="1:7" x14ac:dyDescent="0.25">
      <c r="A1821" t="str">
        <f t="shared" si="28"/>
        <v>NY0727 Question 10A</v>
      </c>
      <c r="B1821" t="s">
        <v>120</v>
      </c>
      <c r="C1821" t="s">
        <v>201</v>
      </c>
      <c r="D1821" s="1">
        <v>0</v>
      </c>
      <c r="E1821" s="1">
        <v>0</v>
      </c>
      <c r="F1821" s="1">
        <v>0</v>
      </c>
      <c r="G1821" s="1">
        <v>0</v>
      </c>
    </row>
    <row r="1822" spans="1:7" x14ac:dyDescent="0.25">
      <c r="A1822" t="str">
        <f t="shared" si="28"/>
        <v>NY0727 Question 10B</v>
      </c>
      <c r="B1822" t="s">
        <v>120</v>
      </c>
      <c r="C1822" t="s">
        <v>202</v>
      </c>
      <c r="D1822" s="1">
        <v>0</v>
      </c>
      <c r="E1822" s="1">
        <v>0</v>
      </c>
      <c r="F1822" s="1">
        <v>0</v>
      </c>
      <c r="G1822" s="1">
        <v>0</v>
      </c>
    </row>
    <row r="1823" spans="1:7" x14ac:dyDescent="0.25">
      <c r="A1823" t="str">
        <f t="shared" si="28"/>
        <v>NY0727 Question 10C</v>
      </c>
      <c r="B1823" t="s">
        <v>120</v>
      </c>
      <c r="C1823" t="s">
        <v>203</v>
      </c>
      <c r="D1823" s="1">
        <v>2.8</v>
      </c>
      <c r="E1823" s="1">
        <v>0</v>
      </c>
      <c r="F1823" s="1">
        <v>3.23</v>
      </c>
      <c r="G1823" s="1">
        <v>0</v>
      </c>
    </row>
    <row r="1824" spans="1:7" x14ac:dyDescent="0.25">
      <c r="A1824" t="str">
        <f t="shared" si="28"/>
        <v>NY0727 Question 10D</v>
      </c>
      <c r="B1824" t="s">
        <v>120</v>
      </c>
      <c r="C1824" t="s">
        <v>204</v>
      </c>
      <c r="D1824" s="1">
        <v>0</v>
      </c>
      <c r="E1824" s="1">
        <v>3.13</v>
      </c>
      <c r="F1824" s="1">
        <v>0</v>
      </c>
      <c r="G1824" s="1">
        <v>0</v>
      </c>
    </row>
    <row r="1825" spans="1:7" x14ac:dyDescent="0.25">
      <c r="A1825" t="str">
        <f t="shared" si="28"/>
        <v>NY0727 Question 11</v>
      </c>
      <c r="B1825" t="s">
        <v>120</v>
      </c>
      <c r="C1825" t="s">
        <v>200</v>
      </c>
      <c r="D1825" s="1">
        <v>12</v>
      </c>
      <c r="E1825" s="1">
        <v>12</v>
      </c>
      <c r="F1825" s="1">
        <v>12</v>
      </c>
      <c r="G1825" s="1">
        <v>12</v>
      </c>
    </row>
    <row r="1826" spans="1:7" x14ac:dyDescent="0.25">
      <c r="A1826" t="str">
        <f t="shared" si="28"/>
        <v>NY0729 Question 1</v>
      </c>
      <c r="B1826" t="s">
        <v>121</v>
      </c>
      <c r="C1826" t="s">
        <v>192</v>
      </c>
      <c r="D1826" s="1">
        <v>99</v>
      </c>
      <c r="E1826" s="1">
        <v>100</v>
      </c>
      <c r="F1826" s="1">
        <v>99.48</v>
      </c>
      <c r="G1826" s="1">
        <v>101.75</v>
      </c>
    </row>
    <row r="1827" spans="1:7" x14ac:dyDescent="0.25">
      <c r="A1827" t="str">
        <f t="shared" si="28"/>
        <v>NY0729 Question 2</v>
      </c>
      <c r="B1827" t="s">
        <v>121</v>
      </c>
      <c r="C1827" t="s">
        <v>193</v>
      </c>
      <c r="D1827" s="1">
        <v>100</v>
      </c>
      <c r="E1827" s="1">
        <v>100</v>
      </c>
      <c r="F1827" s="1">
        <v>100</v>
      </c>
      <c r="G1827" s="1">
        <v>100</v>
      </c>
    </row>
    <row r="1828" spans="1:7" x14ac:dyDescent="0.25">
      <c r="A1828" t="str">
        <f t="shared" si="28"/>
        <v>NY0729 Question 3</v>
      </c>
      <c r="B1828" t="s">
        <v>121</v>
      </c>
      <c r="C1828" t="s">
        <v>194</v>
      </c>
      <c r="D1828" s="1">
        <v>100</v>
      </c>
      <c r="E1828" s="1">
        <v>100</v>
      </c>
      <c r="F1828" s="1">
        <v>100</v>
      </c>
      <c r="G1828" s="1">
        <v>100</v>
      </c>
    </row>
    <row r="1829" spans="1:7" x14ac:dyDescent="0.25">
      <c r="A1829" t="str">
        <f t="shared" si="28"/>
        <v>NY0729 Question 4</v>
      </c>
      <c r="B1829" t="s">
        <v>121</v>
      </c>
      <c r="C1829" t="s">
        <v>195</v>
      </c>
      <c r="D1829" s="1">
        <v>89</v>
      </c>
      <c r="E1829" s="1">
        <v>100.77</v>
      </c>
      <c r="F1829" s="1">
        <v>112.37</v>
      </c>
      <c r="G1829" s="1">
        <v>119.66</v>
      </c>
    </row>
    <row r="1830" spans="1:7" x14ac:dyDescent="0.25">
      <c r="A1830" t="str">
        <f t="shared" si="28"/>
        <v>NY0729 Question 5</v>
      </c>
      <c r="B1830" t="s">
        <v>121</v>
      </c>
      <c r="C1830" t="s">
        <v>196</v>
      </c>
      <c r="D1830" s="1">
        <v>25</v>
      </c>
      <c r="E1830" s="1">
        <v>86.27</v>
      </c>
      <c r="F1830" s="1">
        <v>13.21</v>
      </c>
      <c r="G1830" s="1">
        <v>22.45</v>
      </c>
    </row>
    <row r="1831" spans="1:7" x14ac:dyDescent="0.25">
      <c r="A1831" t="str">
        <f t="shared" si="28"/>
        <v>NY0729 Question 6</v>
      </c>
      <c r="B1831" t="s">
        <v>121</v>
      </c>
      <c r="C1831" t="s">
        <v>197</v>
      </c>
      <c r="D1831" s="1">
        <v>73</v>
      </c>
      <c r="E1831" s="1">
        <v>86.27</v>
      </c>
      <c r="F1831" s="1">
        <v>71.7</v>
      </c>
      <c r="G1831" s="1">
        <v>73.58</v>
      </c>
    </row>
    <row r="1832" spans="1:7" x14ac:dyDescent="0.25">
      <c r="A1832" t="str">
        <f t="shared" si="28"/>
        <v>NY0729 Question 7</v>
      </c>
      <c r="B1832" t="s">
        <v>121</v>
      </c>
      <c r="C1832" t="s">
        <v>198</v>
      </c>
      <c r="D1832" s="1">
        <v>94</v>
      </c>
      <c r="E1832" s="1">
        <v>92.31</v>
      </c>
      <c r="F1832" s="1">
        <v>90.57</v>
      </c>
      <c r="G1832" s="1">
        <v>88.68</v>
      </c>
    </row>
    <row r="1833" spans="1:7" x14ac:dyDescent="0.25">
      <c r="A1833" t="str">
        <f t="shared" si="28"/>
        <v>NY0729 Question 8</v>
      </c>
      <c r="B1833" t="s">
        <v>121</v>
      </c>
      <c r="C1833" t="s">
        <v>199</v>
      </c>
      <c r="D1833" s="1">
        <v>98</v>
      </c>
      <c r="E1833" s="1">
        <v>93.1</v>
      </c>
      <c r="F1833" s="1">
        <v>100</v>
      </c>
      <c r="G1833" s="1">
        <v>98.8</v>
      </c>
    </row>
    <row r="1834" spans="1:7" x14ac:dyDescent="0.25">
      <c r="A1834" t="str">
        <f t="shared" si="28"/>
        <v>NY0729 Question 9AB</v>
      </c>
      <c r="B1834" t="s">
        <v>121</v>
      </c>
      <c r="C1834" t="s">
        <v>205</v>
      </c>
      <c r="D1834" s="1">
        <v>100</v>
      </c>
      <c r="E1834" s="1">
        <v>100</v>
      </c>
      <c r="F1834" s="1">
        <v>100</v>
      </c>
      <c r="G1834" s="1">
        <v>87.5</v>
      </c>
    </row>
    <row r="1835" spans="1:7" x14ac:dyDescent="0.25">
      <c r="A1835" t="str">
        <f t="shared" si="28"/>
        <v>NY0729 Question 9C</v>
      </c>
      <c r="B1835" t="s">
        <v>121</v>
      </c>
      <c r="C1835" t="s">
        <v>206</v>
      </c>
      <c r="D1835" s="1">
        <v>100</v>
      </c>
      <c r="E1835" s="1">
        <v>100</v>
      </c>
      <c r="F1835" s="1">
        <v>100</v>
      </c>
      <c r="G1835" s="1">
        <v>98.81</v>
      </c>
    </row>
    <row r="1836" spans="1:7" x14ac:dyDescent="0.25">
      <c r="A1836" t="str">
        <f t="shared" si="28"/>
        <v>NY0729 Question 9D</v>
      </c>
      <c r="B1836" t="s">
        <v>121</v>
      </c>
      <c r="C1836" t="s">
        <v>207</v>
      </c>
      <c r="D1836" s="1" t="s">
        <v>7</v>
      </c>
      <c r="E1836" s="1" t="s">
        <v>7</v>
      </c>
      <c r="F1836" s="1" t="s">
        <v>7</v>
      </c>
      <c r="G1836" s="1" t="s">
        <v>7</v>
      </c>
    </row>
    <row r="1837" spans="1:7" x14ac:dyDescent="0.25">
      <c r="A1837" t="str">
        <f t="shared" si="28"/>
        <v>NY0729 Question 10A</v>
      </c>
      <c r="B1837" t="s">
        <v>121</v>
      </c>
      <c r="C1837" t="s">
        <v>201</v>
      </c>
      <c r="D1837" s="1">
        <v>0</v>
      </c>
      <c r="E1837" s="1">
        <v>1.1399999999999999</v>
      </c>
      <c r="F1837" s="1">
        <v>0</v>
      </c>
      <c r="G1837" s="1">
        <v>0</v>
      </c>
    </row>
    <row r="1838" spans="1:7" x14ac:dyDescent="0.25">
      <c r="A1838" t="str">
        <f t="shared" si="28"/>
        <v>NY0729 Question 10B</v>
      </c>
      <c r="B1838" t="s">
        <v>121</v>
      </c>
      <c r="C1838" t="s">
        <v>202</v>
      </c>
      <c r="D1838" s="1">
        <v>0</v>
      </c>
      <c r="E1838" s="1">
        <v>0</v>
      </c>
      <c r="F1838" s="1">
        <v>0</v>
      </c>
      <c r="G1838" s="1">
        <v>0.71</v>
      </c>
    </row>
    <row r="1839" spans="1:7" x14ac:dyDescent="0.25">
      <c r="A1839" t="str">
        <f t="shared" si="28"/>
        <v>NY0729 Question 10C</v>
      </c>
      <c r="B1839" t="s">
        <v>121</v>
      </c>
      <c r="C1839" t="s">
        <v>203</v>
      </c>
      <c r="D1839" s="1">
        <v>0</v>
      </c>
      <c r="E1839" s="1">
        <v>0.48</v>
      </c>
      <c r="F1839" s="1">
        <v>0</v>
      </c>
      <c r="G1839" s="1">
        <v>3.57</v>
      </c>
    </row>
    <row r="1840" spans="1:7" x14ac:dyDescent="0.25">
      <c r="A1840" t="str">
        <f t="shared" si="28"/>
        <v>NY0729 Question 10D</v>
      </c>
      <c r="B1840" t="s">
        <v>121</v>
      </c>
      <c r="C1840" t="s">
        <v>204</v>
      </c>
      <c r="D1840" s="1">
        <v>0</v>
      </c>
      <c r="E1840" s="1">
        <v>0</v>
      </c>
      <c r="F1840" s="1">
        <v>0</v>
      </c>
      <c r="G1840" s="1">
        <v>1.82</v>
      </c>
    </row>
    <row r="1841" spans="1:7" x14ac:dyDescent="0.25">
      <c r="A1841" t="str">
        <f t="shared" si="28"/>
        <v>NY0729 Question 11</v>
      </c>
      <c r="B1841" t="s">
        <v>121</v>
      </c>
      <c r="C1841" t="s">
        <v>200</v>
      </c>
      <c r="D1841" s="1">
        <v>12</v>
      </c>
      <c r="E1841" s="1">
        <v>12</v>
      </c>
      <c r="F1841" s="1">
        <v>12</v>
      </c>
      <c r="G1841" s="1">
        <v>12</v>
      </c>
    </row>
    <row r="1842" spans="1:7" x14ac:dyDescent="0.25">
      <c r="A1842" t="str">
        <f t="shared" si="28"/>
        <v>NY0730 Question 1</v>
      </c>
      <c r="B1842" t="s">
        <v>122</v>
      </c>
      <c r="C1842" t="s">
        <v>192</v>
      </c>
      <c r="D1842" s="1">
        <v>97</v>
      </c>
      <c r="E1842" s="1">
        <v>99.67</v>
      </c>
      <c r="F1842" s="1">
        <v>91.78</v>
      </c>
      <c r="G1842" s="1">
        <v>89</v>
      </c>
    </row>
    <row r="1843" spans="1:7" x14ac:dyDescent="0.25">
      <c r="A1843" t="str">
        <f t="shared" si="28"/>
        <v>NY0730 Question 2</v>
      </c>
      <c r="B1843" t="s">
        <v>122</v>
      </c>
      <c r="C1843" t="s">
        <v>193</v>
      </c>
      <c r="D1843" s="1">
        <v>100</v>
      </c>
      <c r="E1843" s="1">
        <v>100</v>
      </c>
      <c r="F1843" s="1">
        <v>100</v>
      </c>
      <c r="G1843" s="1">
        <v>100</v>
      </c>
    </row>
    <row r="1844" spans="1:7" x14ac:dyDescent="0.25">
      <c r="A1844" t="str">
        <f t="shared" si="28"/>
        <v>NY0730 Question 3</v>
      </c>
      <c r="B1844" t="s">
        <v>122</v>
      </c>
      <c r="C1844" t="s">
        <v>194</v>
      </c>
      <c r="D1844" s="1">
        <v>100</v>
      </c>
      <c r="E1844" s="1">
        <v>100</v>
      </c>
      <c r="F1844" s="1">
        <v>100</v>
      </c>
      <c r="G1844" s="1">
        <v>100</v>
      </c>
    </row>
    <row r="1845" spans="1:7" x14ac:dyDescent="0.25">
      <c r="A1845" t="str">
        <f t="shared" si="28"/>
        <v>NY0730 Question 4</v>
      </c>
      <c r="B1845" t="s">
        <v>122</v>
      </c>
      <c r="C1845" t="s">
        <v>195</v>
      </c>
      <c r="D1845" s="1">
        <v>88</v>
      </c>
      <c r="E1845" s="1">
        <v>98.56</v>
      </c>
      <c r="F1845" s="1">
        <v>104.39</v>
      </c>
      <c r="G1845" s="1">
        <v>108</v>
      </c>
    </row>
    <row r="1846" spans="1:7" x14ac:dyDescent="0.25">
      <c r="A1846" t="str">
        <f t="shared" si="28"/>
        <v>NY0730 Question 5</v>
      </c>
      <c r="B1846" t="s">
        <v>122</v>
      </c>
      <c r="C1846" t="s">
        <v>196</v>
      </c>
      <c r="D1846" s="1">
        <v>17</v>
      </c>
      <c r="E1846" s="1">
        <v>89.01</v>
      </c>
      <c r="F1846" s="1">
        <v>13.79</v>
      </c>
      <c r="G1846" s="1">
        <v>32.69</v>
      </c>
    </row>
    <row r="1847" spans="1:7" x14ac:dyDescent="0.25">
      <c r="A1847" t="str">
        <f t="shared" si="28"/>
        <v>NY0730 Question 6</v>
      </c>
      <c r="B1847" t="s">
        <v>122</v>
      </c>
      <c r="C1847" t="s">
        <v>197</v>
      </c>
      <c r="D1847" s="1">
        <v>89</v>
      </c>
      <c r="E1847" s="1">
        <v>89.01</v>
      </c>
      <c r="F1847" s="1">
        <v>91.95</v>
      </c>
      <c r="G1847" s="1">
        <v>90.7</v>
      </c>
    </row>
    <row r="1848" spans="1:7" x14ac:dyDescent="0.25">
      <c r="A1848" t="str">
        <f t="shared" si="28"/>
        <v>NY0730 Question 7</v>
      </c>
      <c r="B1848" t="s">
        <v>122</v>
      </c>
      <c r="C1848" t="s">
        <v>198</v>
      </c>
      <c r="D1848" s="1">
        <v>99</v>
      </c>
      <c r="E1848" s="1">
        <v>98.9</v>
      </c>
      <c r="F1848" s="1">
        <v>100</v>
      </c>
      <c r="G1848" s="1">
        <v>100</v>
      </c>
    </row>
    <row r="1849" spans="1:7" x14ac:dyDescent="0.25">
      <c r="A1849" t="str">
        <f t="shared" si="28"/>
        <v>NY0730 Question 8</v>
      </c>
      <c r="B1849" t="s">
        <v>122</v>
      </c>
      <c r="C1849" t="s">
        <v>199</v>
      </c>
      <c r="D1849" s="1">
        <v>99</v>
      </c>
      <c r="E1849" s="1">
        <v>100</v>
      </c>
      <c r="F1849" s="1">
        <v>100</v>
      </c>
      <c r="G1849" s="1">
        <v>100</v>
      </c>
    </row>
    <row r="1850" spans="1:7" x14ac:dyDescent="0.25">
      <c r="A1850" t="str">
        <f t="shared" si="28"/>
        <v>NY0730 Question 9AB</v>
      </c>
      <c r="B1850" t="s">
        <v>122</v>
      </c>
      <c r="C1850" t="s">
        <v>205</v>
      </c>
      <c r="D1850" s="1">
        <v>60</v>
      </c>
      <c r="E1850" s="1">
        <v>0</v>
      </c>
      <c r="F1850" s="1">
        <v>0</v>
      </c>
      <c r="G1850" s="1">
        <v>0</v>
      </c>
    </row>
    <row r="1851" spans="1:7" x14ac:dyDescent="0.25">
      <c r="A1851" t="str">
        <f t="shared" si="28"/>
        <v>NY0730 Question 9C</v>
      </c>
      <c r="B1851" t="s">
        <v>122</v>
      </c>
      <c r="C1851" t="s">
        <v>206</v>
      </c>
      <c r="D1851" s="1">
        <v>98</v>
      </c>
      <c r="E1851" s="1">
        <v>96.7</v>
      </c>
      <c r="F1851" s="1">
        <v>100</v>
      </c>
      <c r="G1851" s="1">
        <v>98.82</v>
      </c>
    </row>
    <row r="1852" spans="1:7" x14ac:dyDescent="0.25">
      <c r="A1852" t="str">
        <f t="shared" si="28"/>
        <v>NY0730 Question 9D</v>
      </c>
      <c r="B1852" t="s">
        <v>122</v>
      </c>
      <c r="C1852" t="s">
        <v>207</v>
      </c>
      <c r="D1852" s="1" t="s">
        <v>7</v>
      </c>
      <c r="E1852" s="1" t="s">
        <v>7</v>
      </c>
      <c r="F1852" s="1" t="s">
        <v>7</v>
      </c>
      <c r="G1852" s="1" t="s">
        <v>7</v>
      </c>
    </row>
    <row r="1853" spans="1:7" x14ac:dyDescent="0.25">
      <c r="A1853" t="str">
        <f t="shared" si="28"/>
        <v>NY0730 Question 10A</v>
      </c>
      <c r="B1853" t="s">
        <v>122</v>
      </c>
      <c r="C1853" t="s">
        <v>201</v>
      </c>
      <c r="D1853" s="1">
        <v>0</v>
      </c>
      <c r="E1853" s="1">
        <v>2.13</v>
      </c>
      <c r="F1853" s="1">
        <v>0</v>
      </c>
      <c r="G1853" s="1">
        <v>0</v>
      </c>
    </row>
    <row r="1854" spans="1:7" x14ac:dyDescent="0.25">
      <c r="A1854" t="str">
        <f t="shared" si="28"/>
        <v>NY0730 Question 10B</v>
      </c>
      <c r="B1854" t="s">
        <v>122</v>
      </c>
      <c r="C1854" t="s">
        <v>202</v>
      </c>
      <c r="D1854" s="1">
        <v>0</v>
      </c>
      <c r="E1854" s="1">
        <v>0</v>
      </c>
      <c r="F1854" s="1">
        <v>0</v>
      </c>
      <c r="G1854" s="1">
        <v>0</v>
      </c>
    </row>
    <row r="1855" spans="1:7" x14ac:dyDescent="0.25">
      <c r="A1855" t="str">
        <f t="shared" si="28"/>
        <v>NY0730 Question 10C</v>
      </c>
      <c r="B1855" t="s">
        <v>122</v>
      </c>
      <c r="C1855" t="s">
        <v>203</v>
      </c>
      <c r="D1855" s="1">
        <v>2</v>
      </c>
      <c r="E1855" s="1">
        <v>4.17</v>
      </c>
      <c r="F1855" s="1">
        <v>0</v>
      </c>
      <c r="G1855" s="1">
        <v>0</v>
      </c>
    </row>
    <row r="1856" spans="1:7" x14ac:dyDescent="0.25">
      <c r="A1856" t="str">
        <f t="shared" si="28"/>
        <v>NY0730 Question 10D</v>
      </c>
      <c r="B1856" t="s">
        <v>122</v>
      </c>
      <c r="C1856" t="s">
        <v>204</v>
      </c>
      <c r="D1856" s="1">
        <v>0</v>
      </c>
      <c r="E1856" s="1">
        <v>0</v>
      </c>
      <c r="F1856" s="1">
        <v>0</v>
      </c>
      <c r="G1856" s="1">
        <v>0</v>
      </c>
    </row>
    <row r="1857" spans="1:7" x14ac:dyDescent="0.25">
      <c r="A1857" t="str">
        <f t="shared" si="28"/>
        <v>NY0730 Question 11</v>
      </c>
      <c r="B1857" t="s">
        <v>122</v>
      </c>
      <c r="C1857" t="s">
        <v>200</v>
      </c>
      <c r="D1857" s="1">
        <v>12</v>
      </c>
      <c r="E1857" s="1">
        <v>12</v>
      </c>
      <c r="F1857" s="1">
        <v>11</v>
      </c>
      <c r="G1857" s="1">
        <v>12</v>
      </c>
    </row>
    <row r="1858" spans="1:7" x14ac:dyDescent="0.25">
      <c r="A1858" t="str">
        <f t="shared" si="28"/>
        <v>NY0732 Question 1</v>
      </c>
      <c r="B1858" t="s">
        <v>123</v>
      </c>
      <c r="C1858" t="s">
        <v>192</v>
      </c>
      <c r="D1858" s="1">
        <v>99</v>
      </c>
      <c r="E1858" s="1">
        <v>89.95</v>
      </c>
      <c r="F1858" s="1">
        <v>94.47</v>
      </c>
      <c r="G1858" s="1">
        <v>98.51</v>
      </c>
    </row>
    <row r="1859" spans="1:7" x14ac:dyDescent="0.25">
      <c r="A1859" t="str">
        <f t="shared" ref="A1859:A1922" si="29">B1859&amp;" "&amp;C1859</f>
        <v>NY0732 Question 2</v>
      </c>
      <c r="B1859" t="s">
        <v>123</v>
      </c>
      <c r="C1859" t="s">
        <v>193</v>
      </c>
      <c r="D1859" s="1">
        <v>100</v>
      </c>
      <c r="E1859" s="1">
        <v>100</v>
      </c>
      <c r="F1859" s="1">
        <v>100</v>
      </c>
      <c r="G1859" s="1">
        <v>100</v>
      </c>
    </row>
    <row r="1860" spans="1:7" x14ac:dyDescent="0.25">
      <c r="A1860" t="str">
        <f t="shared" si="29"/>
        <v>NY0732 Question 3</v>
      </c>
      <c r="B1860" t="s">
        <v>123</v>
      </c>
      <c r="C1860" t="s">
        <v>194</v>
      </c>
      <c r="D1860" s="1">
        <v>100</v>
      </c>
      <c r="E1860" s="1">
        <v>100</v>
      </c>
      <c r="F1860" s="1">
        <v>100</v>
      </c>
      <c r="G1860" s="1">
        <v>100</v>
      </c>
    </row>
    <row r="1861" spans="1:7" x14ac:dyDescent="0.25">
      <c r="A1861" t="str">
        <f t="shared" si="29"/>
        <v>NY0732 Question 4</v>
      </c>
      <c r="B1861" t="s">
        <v>123</v>
      </c>
      <c r="C1861" t="s">
        <v>195</v>
      </c>
      <c r="D1861" s="1">
        <v>101</v>
      </c>
      <c r="E1861" s="1">
        <v>105.26</v>
      </c>
      <c r="F1861" s="1">
        <v>98.29</v>
      </c>
      <c r="G1861" s="1">
        <v>105.09</v>
      </c>
    </row>
    <row r="1862" spans="1:7" x14ac:dyDescent="0.25">
      <c r="A1862" t="str">
        <f t="shared" si="29"/>
        <v>NY0732 Question 5</v>
      </c>
      <c r="B1862" t="s">
        <v>123</v>
      </c>
      <c r="C1862" t="s">
        <v>196</v>
      </c>
      <c r="D1862" s="1">
        <v>9</v>
      </c>
      <c r="E1862" s="1">
        <v>82.35</v>
      </c>
      <c r="F1862" s="1">
        <v>21.15</v>
      </c>
      <c r="G1862" s="1">
        <v>15.79</v>
      </c>
    </row>
    <row r="1863" spans="1:7" x14ac:dyDescent="0.25">
      <c r="A1863" t="str">
        <f t="shared" si="29"/>
        <v>NY0732 Question 6</v>
      </c>
      <c r="B1863" t="s">
        <v>123</v>
      </c>
      <c r="C1863" t="s">
        <v>197</v>
      </c>
      <c r="D1863" s="1">
        <v>54</v>
      </c>
      <c r="E1863" s="1">
        <v>82.35</v>
      </c>
      <c r="F1863" s="1">
        <v>82.69</v>
      </c>
      <c r="G1863" s="1">
        <v>75.44</v>
      </c>
    </row>
    <row r="1864" spans="1:7" x14ac:dyDescent="0.25">
      <c r="A1864" t="str">
        <f t="shared" si="29"/>
        <v>NY0732 Question 7</v>
      </c>
      <c r="B1864" t="s">
        <v>123</v>
      </c>
      <c r="C1864" t="s">
        <v>198</v>
      </c>
      <c r="D1864" s="1">
        <v>100</v>
      </c>
      <c r="E1864" s="1">
        <v>100</v>
      </c>
      <c r="F1864" s="1">
        <v>100</v>
      </c>
      <c r="G1864" s="1">
        <v>100</v>
      </c>
    </row>
    <row r="1865" spans="1:7" x14ac:dyDescent="0.25">
      <c r="A1865" t="str">
        <f t="shared" si="29"/>
        <v>NY0732 Question 8</v>
      </c>
      <c r="B1865" t="s">
        <v>123</v>
      </c>
      <c r="C1865" t="s">
        <v>199</v>
      </c>
      <c r="D1865" s="1">
        <v>100</v>
      </c>
      <c r="E1865" s="1">
        <v>100</v>
      </c>
      <c r="F1865" s="1">
        <v>100</v>
      </c>
      <c r="G1865" s="1">
        <v>96.47</v>
      </c>
    </row>
    <row r="1866" spans="1:7" x14ac:dyDescent="0.25">
      <c r="A1866" t="str">
        <f t="shared" si="29"/>
        <v>NY0732 Question 9AB</v>
      </c>
      <c r="B1866" t="s">
        <v>123</v>
      </c>
      <c r="C1866" t="s">
        <v>205</v>
      </c>
      <c r="D1866" s="1">
        <v>100</v>
      </c>
      <c r="E1866" s="1">
        <v>100</v>
      </c>
      <c r="F1866" s="1">
        <v>100</v>
      </c>
      <c r="G1866" s="1">
        <v>100</v>
      </c>
    </row>
    <row r="1867" spans="1:7" x14ac:dyDescent="0.25">
      <c r="A1867" t="str">
        <f t="shared" si="29"/>
        <v>NY0732 Question 9C</v>
      </c>
      <c r="B1867" t="s">
        <v>123</v>
      </c>
      <c r="C1867" t="s">
        <v>206</v>
      </c>
      <c r="D1867" s="1">
        <v>100</v>
      </c>
      <c r="E1867" s="1">
        <v>100</v>
      </c>
      <c r="F1867" s="1">
        <v>100</v>
      </c>
      <c r="G1867" s="1">
        <v>100</v>
      </c>
    </row>
    <row r="1868" spans="1:7" x14ac:dyDescent="0.25">
      <c r="A1868" t="str">
        <f t="shared" si="29"/>
        <v>NY0732 Question 9D</v>
      </c>
      <c r="B1868" t="s">
        <v>123</v>
      </c>
      <c r="C1868" t="s">
        <v>207</v>
      </c>
      <c r="D1868" s="1" t="s">
        <v>7</v>
      </c>
      <c r="E1868" s="1" t="s">
        <v>7</v>
      </c>
      <c r="F1868" s="1" t="s">
        <v>7</v>
      </c>
      <c r="G1868" s="1" t="s">
        <v>7</v>
      </c>
    </row>
    <row r="1869" spans="1:7" x14ac:dyDescent="0.25">
      <c r="A1869" t="str">
        <f t="shared" si="29"/>
        <v>NY0732 Question 10A</v>
      </c>
      <c r="B1869" t="s">
        <v>123</v>
      </c>
      <c r="C1869" t="s">
        <v>201</v>
      </c>
      <c r="D1869" s="1">
        <v>0</v>
      </c>
      <c r="E1869" s="1">
        <v>0</v>
      </c>
      <c r="F1869" s="1">
        <v>0</v>
      </c>
      <c r="G1869" s="1">
        <v>0</v>
      </c>
    </row>
    <row r="1870" spans="1:7" x14ac:dyDescent="0.25">
      <c r="A1870" t="str">
        <f t="shared" si="29"/>
        <v>NY0732 Question 10B</v>
      </c>
      <c r="B1870" t="s">
        <v>123</v>
      </c>
      <c r="C1870" t="s">
        <v>202</v>
      </c>
      <c r="D1870" s="1">
        <v>0</v>
      </c>
      <c r="E1870" s="1">
        <v>0</v>
      </c>
      <c r="F1870" s="1">
        <v>0</v>
      </c>
      <c r="G1870" s="1">
        <v>0</v>
      </c>
    </row>
    <row r="1871" spans="1:7" x14ac:dyDescent="0.25">
      <c r="A1871" t="str">
        <f t="shared" si="29"/>
        <v>NY0732 Question 10C</v>
      </c>
      <c r="B1871" t="s">
        <v>123</v>
      </c>
      <c r="C1871" t="s">
        <v>203</v>
      </c>
      <c r="D1871" s="1">
        <v>0</v>
      </c>
      <c r="E1871" s="1">
        <v>0</v>
      </c>
      <c r="F1871" s="1">
        <v>0</v>
      </c>
      <c r="G1871" s="1">
        <v>0</v>
      </c>
    </row>
    <row r="1872" spans="1:7" x14ac:dyDescent="0.25">
      <c r="A1872" t="str">
        <f t="shared" si="29"/>
        <v>NY0732 Question 10D</v>
      </c>
      <c r="B1872" t="s">
        <v>123</v>
      </c>
      <c r="C1872" t="s">
        <v>204</v>
      </c>
      <c r="D1872" s="1">
        <v>0</v>
      </c>
      <c r="E1872" s="1">
        <v>0</v>
      </c>
      <c r="F1872" s="1">
        <v>0</v>
      </c>
      <c r="G1872" s="1">
        <v>0</v>
      </c>
    </row>
    <row r="1873" spans="1:7" x14ac:dyDescent="0.25">
      <c r="A1873" t="str">
        <f t="shared" si="29"/>
        <v>NY0732 Question 11</v>
      </c>
      <c r="B1873" t="s">
        <v>123</v>
      </c>
      <c r="C1873" t="s">
        <v>200</v>
      </c>
      <c r="D1873" s="1">
        <v>11</v>
      </c>
      <c r="E1873" s="1">
        <v>12</v>
      </c>
      <c r="F1873" s="1">
        <v>12</v>
      </c>
      <c r="G1873" s="1">
        <v>12</v>
      </c>
    </row>
    <row r="1874" spans="1:7" x14ac:dyDescent="0.25">
      <c r="A1874" t="str">
        <f t="shared" si="29"/>
        <v>NY0733 Question 1</v>
      </c>
      <c r="B1874" t="s">
        <v>124</v>
      </c>
      <c r="C1874" t="s">
        <v>192</v>
      </c>
      <c r="D1874" s="1">
        <v>91</v>
      </c>
      <c r="E1874" s="1">
        <v>93.11</v>
      </c>
      <c r="F1874" s="1">
        <v>93.02</v>
      </c>
      <c r="G1874" s="1">
        <v>72.62</v>
      </c>
    </row>
    <row r="1875" spans="1:7" x14ac:dyDescent="0.25">
      <c r="A1875" t="str">
        <f t="shared" si="29"/>
        <v>NY0733 Question 2</v>
      </c>
      <c r="B1875" t="s">
        <v>124</v>
      </c>
      <c r="C1875" t="s">
        <v>193</v>
      </c>
      <c r="D1875" s="1">
        <v>100</v>
      </c>
      <c r="E1875" s="1">
        <v>100</v>
      </c>
      <c r="F1875" s="1">
        <v>100</v>
      </c>
      <c r="G1875" s="1">
        <v>100</v>
      </c>
    </row>
    <row r="1876" spans="1:7" x14ac:dyDescent="0.25">
      <c r="A1876" t="str">
        <f t="shared" si="29"/>
        <v>NY0733 Question 3</v>
      </c>
      <c r="B1876" t="s">
        <v>124</v>
      </c>
      <c r="C1876" t="s">
        <v>194</v>
      </c>
      <c r="D1876" s="1">
        <v>100</v>
      </c>
      <c r="E1876" s="1">
        <v>100</v>
      </c>
      <c r="F1876" s="1">
        <v>100</v>
      </c>
      <c r="G1876" s="1">
        <v>100</v>
      </c>
    </row>
    <row r="1877" spans="1:7" x14ac:dyDescent="0.25">
      <c r="A1877" t="str">
        <f t="shared" si="29"/>
        <v>NY0733 Question 4</v>
      </c>
      <c r="B1877" t="s">
        <v>124</v>
      </c>
      <c r="C1877" t="s">
        <v>195</v>
      </c>
      <c r="D1877" s="1">
        <v>55</v>
      </c>
      <c r="E1877" s="1">
        <v>58.85</v>
      </c>
      <c r="F1877" s="1">
        <v>67.08</v>
      </c>
      <c r="G1877" s="1">
        <v>70.069999999999993</v>
      </c>
    </row>
    <row r="1878" spans="1:7" x14ac:dyDescent="0.25">
      <c r="A1878" t="str">
        <f t="shared" si="29"/>
        <v>NY0733 Question 5</v>
      </c>
      <c r="B1878" t="s">
        <v>124</v>
      </c>
      <c r="C1878" t="s">
        <v>196</v>
      </c>
      <c r="D1878" s="1">
        <v>25</v>
      </c>
      <c r="E1878" s="1">
        <v>100</v>
      </c>
      <c r="F1878" s="1">
        <v>20.83</v>
      </c>
      <c r="G1878" s="1">
        <v>4.55</v>
      </c>
    </row>
    <row r="1879" spans="1:7" x14ac:dyDescent="0.25">
      <c r="A1879" t="str">
        <f t="shared" si="29"/>
        <v>NY0733 Question 6</v>
      </c>
      <c r="B1879" t="s">
        <v>124</v>
      </c>
      <c r="C1879" t="s">
        <v>197</v>
      </c>
      <c r="D1879" s="1">
        <v>96</v>
      </c>
      <c r="E1879" s="1">
        <v>100</v>
      </c>
      <c r="F1879" s="1">
        <v>100</v>
      </c>
      <c r="G1879" s="1">
        <v>100</v>
      </c>
    </row>
    <row r="1880" spans="1:7" x14ac:dyDescent="0.25">
      <c r="A1880" t="str">
        <f t="shared" si="29"/>
        <v>NY0733 Question 7</v>
      </c>
      <c r="B1880" t="s">
        <v>124</v>
      </c>
      <c r="C1880" t="s">
        <v>198</v>
      </c>
      <c r="D1880" s="1">
        <v>100</v>
      </c>
      <c r="E1880" s="1">
        <v>100</v>
      </c>
      <c r="F1880" s="1">
        <v>100</v>
      </c>
      <c r="G1880" s="1">
        <v>100</v>
      </c>
    </row>
    <row r="1881" spans="1:7" x14ac:dyDescent="0.25">
      <c r="A1881" t="str">
        <f t="shared" si="29"/>
        <v>NY0733 Question 8</v>
      </c>
      <c r="B1881" t="s">
        <v>124</v>
      </c>
      <c r="C1881" t="s">
        <v>199</v>
      </c>
      <c r="D1881" s="1">
        <v>100</v>
      </c>
      <c r="E1881" s="1">
        <v>100</v>
      </c>
      <c r="F1881" s="1">
        <v>100</v>
      </c>
      <c r="G1881" s="1">
        <v>100</v>
      </c>
    </row>
    <row r="1882" spans="1:7" x14ac:dyDescent="0.25">
      <c r="A1882" t="str">
        <f t="shared" si="29"/>
        <v>NY0733 Question 9AB</v>
      </c>
      <c r="B1882" t="s">
        <v>124</v>
      </c>
      <c r="C1882" t="s">
        <v>205</v>
      </c>
      <c r="D1882" s="1">
        <v>33</v>
      </c>
      <c r="E1882" s="1">
        <v>100</v>
      </c>
      <c r="F1882" s="1">
        <v>50</v>
      </c>
      <c r="G1882" s="1">
        <v>0</v>
      </c>
    </row>
    <row r="1883" spans="1:7" x14ac:dyDescent="0.25">
      <c r="A1883" t="str">
        <f t="shared" si="29"/>
        <v>NY0733 Question 9C</v>
      </c>
      <c r="B1883" t="s">
        <v>124</v>
      </c>
      <c r="C1883" t="s">
        <v>206</v>
      </c>
      <c r="D1883" s="1">
        <v>92</v>
      </c>
      <c r="E1883" s="1">
        <v>100</v>
      </c>
      <c r="F1883" s="1">
        <v>95.83</v>
      </c>
      <c r="G1883" s="1">
        <v>95.65</v>
      </c>
    </row>
    <row r="1884" spans="1:7" x14ac:dyDescent="0.25">
      <c r="A1884" t="str">
        <f t="shared" si="29"/>
        <v>NY0733 Question 9D</v>
      </c>
      <c r="B1884" t="s">
        <v>124</v>
      </c>
      <c r="C1884" t="s">
        <v>207</v>
      </c>
      <c r="D1884" s="1" t="s">
        <v>7</v>
      </c>
      <c r="E1884" s="1" t="s">
        <v>7</v>
      </c>
      <c r="F1884" s="1" t="s">
        <v>7</v>
      </c>
      <c r="G1884" s="1" t="s">
        <v>7</v>
      </c>
    </row>
    <row r="1885" spans="1:7" x14ac:dyDescent="0.25">
      <c r="A1885" t="str">
        <f t="shared" si="29"/>
        <v>NY0733 Question 10A</v>
      </c>
      <c r="B1885" t="s">
        <v>124</v>
      </c>
      <c r="C1885" t="s">
        <v>201</v>
      </c>
      <c r="D1885" s="1">
        <v>0</v>
      </c>
      <c r="E1885" s="1">
        <v>0</v>
      </c>
      <c r="F1885" s="1">
        <v>0</v>
      </c>
      <c r="G1885" s="1">
        <v>0</v>
      </c>
    </row>
    <row r="1886" spans="1:7" x14ac:dyDescent="0.25">
      <c r="A1886" t="str">
        <f t="shared" si="29"/>
        <v>NY0733 Question 10B</v>
      </c>
      <c r="B1886" t="s">
        <v>124</v>
      </c>
      <c r="C1886" t="s">
        <v>202</v>
      </c>
      <c r="D1886" s="1">
        <v>0</v>
      </c>
      <c r="E1886" s="1">
        <v>0</v>
      </c>
      <c r="F1886" s="1">
        <v>0</v>
      </c>
      <c r="G1886" s="1">
        <v>0</v>
      </c>
    </row>
    <row r="1887" spans="1:7" x14ac:dyDescent="0.25">
      <c r="A1887" t="str">
        <f t="shared" si="29"/>
        <v>NY0733 Question 10C</v>
      </c>
      <c r="B1887" t="s">
        <v>124</v>
      </c>
      <c r="C1887" t="s">
        <v>203</v>
      </c>
      <c r="D1887" s="1">
        <v>0</v>
      </c>
      <c r="E1887" s="1">
        <v>0</v>
      </c>
      <c r="F1887" s="1">
        <v>0</v>
      </c>
      <c r="G1887" s="1">
        <v>0</v>
      </c>
    </row>
    <row r="1888" spans="1:7" x14ac:dyDescent="0.25">
      <c r="A1888" t="str">
        <f t="shared" si="29"/>
        <v>NY0733 Question 10D</v>
      </c>
      <c r="B1888" t="s">
        <v>124</v>
      </c>
      <c r="C1888" t="s">
        <v>204</v>
      </c>
      <c r="D1888" s="1">
        <v>2</v>
      </c>
      <c r="E1888" s="1">
        <v>4</v>
      </c>
      <c r="F1888" s="1">
        <v>0</v>
      </c>
      <c r="G1888" s="1">
        <v>4.17</v>
      </c>
    </row>
    <row r="1889" spans="1:7" x14ac:dyDescent="0.25">
      <c r="A1889" t="str">
        <f t="shared" si="29"/>
        <v>NY0733 Question 11</v>
      </c>
      <c r="B1889" t="s">
        <v>124</v>
      </c>
      <c r="C1889" t="s">
        <v>200</v>
      </c>
      <c r="D1889" s="1">
        <v>11</v>
      </c>
      <c r="E1889" s="1">
        <v>12</v>
      </c>
      <c r="F1889" s="1">
        <v>10</v>
      </c>
      <c r="G1889" s="1">
        <v>12</v>
      </c>
    </row>
    <row r="1890" spans="1:7" x14ac:dyDescent="0.25">
      <c r="A1890" t="str">
        <f t="shared" si="29"/>
        <v>NY0785 Question 1</v>
      </c>
      <c r="B1890" t="s">
        <v>125</v>
      </c>
      <c r="C1890" t="s">
        <v>192</v>
      </c>
      <c r="D1890" s="1">
        <v>100</v>
      </c>
      <c r="E1890" s="1">
        <v>100</v>
      </c>
      <c r="F1890" s="1">
        <v>99.47</v>
      </c>
      <c r="G1890" s="1">
        <v>94.53</v>
      </c>
    </row>
    <row r="1891" spans="1:7" x14ac:dyDescent="0.25">
      <c r="A1891" t="str">
        <f t="shared" si="29"/>
        <v>NY0785 Question 2</v>
      </c>
      <c r="B1891" t="s">
        <v>125</v>
      </c>
      <c r="C1891" t="s">
        <v>193</v>
      </c>
      <c r="D1891" s="1">
        <v>100</v>
      </c>
      <c r="E1891" s="1">
        <v>100</v>
      </c>
      <c r="F1891" s="1">
        <v>100</v>
      </c>
      <c r="G1891" s="1">
        <v>100</v>
      </c>
    </row>
    <row r="1892" spans="1:7" x14ac:dyDescent="0.25">
      <c r="A1892" t="str">
        <f t="shared" si="29"/>
        <v>NY0785 Question 3</v>
      </c>
      <c r="B1892" t="s">
        <v>125</v>
      </c>
      <c r="C1892" t="s">
        <v>194</v>
      </c>
      <c r="D1892" s="1">
        <v>100</v>
      </c>
      <c r="E1892" s="1">
        <v>95.45</v>
      </c>
      <c r="F1892" s="1">
        <v>100</v>
      </c>
      <c r="G1892" s="1">
        <v>100</v>
      </c>
    </row>
    <row r="1893" spans="1:7" x14ac:dyDescent="0.25">
      <c r="A1893" t="str">
        <f t="shared" si="29"/>
        <v>NY0785 Question 4</v>
      </c>
      <c r="B1893" t="s">
        <v>125</v>
      </c>
      <c r="C1893" t="s">
        <v>195</v>
      </c>
      <c r="D1893" s="1">
        <v>78</v>
      </c>
      <c r="E1893" s="1">
        <v>90.18</v>
      </c>
      <c r="F1893" s="1">
        <v>101.54</v>
      </c>
      <c r="G1893" s="1">
        <v>95.85</v>
      </c>
    </row>
    <row r="1894" spans="1:7" x14ac:dyDescent="0.25">
      <c r="A1894" t="str">
        <f t="shared" si="29"/>
        <v>NY0785 Question 5</v>
      </c>
      <c r="B1894" t="s">
        <v>125</v>
      </c>
      <c r="C1894" t="s">
        <v>196</v>
      </c>
      <c r="D1894" s="1">
        <v>13</v>
      </c>
      <c r="E1894" s="1">
        <v>77.78</v>
      </c>
      <c r="F1894" s="1">
        <v>11.29</v>
      </c>
      <c r="G1894" s="1">
        <v>6.45</v>
      </c>
    </row>
    <row r="1895" spans="1:7" x14ac:dyDescent="0.25">
      <c r="A1895" t="str">
        <f t="shared" si="29"/>
        <v>NY0785 Question 6</v>
      </c>
      <c r="B1895" t="s">
        <v>125</v>
      </c>
      <c r="C1895" t="s">
        <v>197</v>
      </c>
      <c r="D1895" s="1">
        <v>68</v>
      </c>
      <c r="E1895" s="1">
        <v>77.78</v>
      </c>
      <c r="F1895" s="1">
        <v>79.03</v>
      </c>
      <c r="G1895" s="1">
        <v>77.42</v>
      </c>
    </row>
    <row r="1896" spans="1:7" x14ac:dyDescent="0.25">
      <c r="A1896" t="str">
        <f t="shared" si="29"/>
        <v>NY0785 Question 7</v>
      </c>
      <c r="B1896" t="s">
        <v>125</v>
      </c>
      <c r="C1896" t="s">
        <v>198</v>
      </c>
      <c r="D1896" s="1">
        <v>95</v>
      </c>
      <c r="E1896" s="1">
        <v>96.83</v>
      </c>
      <c r="F1896" s="1">
        <v>93.55</v>
      </c>
      <c r="G1896" s="1">
        <v>93.55</v>
      </c>
    </row>
    <row r="1897" spans="1:7" x14ac:dyDescent="0.25">
      <c r="A1897" t="str">
        <f t="shared" si="29"/>
        <v>NY0785 Question 8</v>
      </c>
      <c r="B1897" t="s">
        <v>125</v>
      </c>
      <c r="C1897" t="s">
        <v>199</v>
      </c>
      <c r="D1897" s="1">
        <v>99</v>
      </c>
      <c r="E1897" s="1">
        <v>98.7</v>
      </c>
      <c r="F1897" s="1">
        <v>100</v>
      </c>
      <c r="G1897" s="1">
        <v>100</v>
      </c>
    </row>
    <row r="1898" spans="1:7" x14ac:dyDescent="0.25">
      <c r="A1898" t="str">
        <f t="shared" si="29"/>
        <v>NY0785 Question 9AB</v>
      </c>
      <c r="B1898" t="s">
        <v>125</v>
      </c>
      <c r="C1898" t="s">
        <v>205</v>
      </c>
      <c r="D1898" s="1">
        <v>100</v>
      </c>
      <c r="E1898" s="1">
        <v>0</v>
      </c>
      <c r="F1898" s="1">
        <v>100</v>
      </c>
      <c r="G1898" s="1">
        <v>55.56</v>
      </c>
    </row>
    <row r="1899" spans="1:7" x14ac:dyDescent="0.25">
      <c r="A1899" t="str">
        <f t="shared" si="29"/>
        <v>NY0785 Question 9C</v>
      </c>
      <c r="B1899" t="s">
        <v>125</v>
      </c>
      <c r="C1899" t="s">
        <v>206</v>
      </c>
      <c r="D1899" s="1">
        <v>100</v>
      </c>
      <c r="E1899" s="1">
        <v>100</v>
      </c>
      <c r="F1899" s="1">
        <v>100</v>
      </c>
      <c r="G1899" s="1">
        <v>95.06</v>
      </c>
    </row>
    <row r="1900" spans="1:7" x14ac:dyDescent="0.25">
      <c r="A1900" t="str">
        <f t="shared" si="29"/>
        <v>NY0785 Question 9D</v>
      </c>
      <c r="B1900" t="s">
        <v>125</v>
      </c>
      <c r="C1900" t="s">
        <v>207</v>
      </c>
      <c r="D1900" s="1" t="s">
        <v>7</v>
      </c>
      <c r="E1900" s="1" t="s">
        <v>7</v>
      </c>
      <c r="F1900" s="1" t="s">
        <v>7</v>
      </c>
      <c r="G1900" s="1" t="s">
        <v>7</v>
      </c>
    </row>
    <row r="1901" spans="1:7" x14ac:dyDescent="0.25">
      <c r="A1901" t="str">
        <f t="shared" si="29"/>
        <v>NY0785 Question 10A</v>
      </c>
      <c r="B1901" t="s">
        <v>125</v>
      </c>
      <c r="C1901" t="s">
        <v>201</v>
      </c>
      <c r="D1901" s="1">
        <v>0</v>
      </c>
      <c r="E1901" s="1">
        <v>0</v>
      </c>
      <c r="F1901" s="1">
        <v>0</v>
      </c>
      <c r="G1901" s="1">
        <v>1.1599999999999999</v>
      </c>
    </row>
    <row r="1902" spans="1:7" x14ac:dyDescent="0.25">
      <c r="A1902" t="str">
        <f t="shared" si="29"/>
        <v>NY0785 Question 10B</v>
      </c>
      <c r="B1902" t="s">
        <v>125</v>
      </c>
      <c r="C1902" t="s">
        <v>202</v>
      </c>
      <c r="D1902" s="1">
        <v>0</v>
      </c>
      <c r="E1902" s="1">
        <v>0</v>
      </c>
      <c r="F1902" s="1">
        <v>0</v>
      </c>
      <c r="G1902" s="1">
        <v>0</v>
      </c>
    </row>
    <row r="1903" spans="1:7" x14ac:dyDescent="0.25">
      <c r="A1903" t="str">
        <f t="shared" si="29"/>
        <v>NY0785 Question 10C</v>
      </c>
      <c r="B1903" t="s">
        <v>125</v>
      </c>
      <c r="C1903" t="s">
        <v>203</v>
      </c>
      <c r="D1903" s="1">
        <v>0</v>
      </c>
      <c r="E1903" s="1">
        <v>0</v>
      </c>
      <c r="F1903" s="1">
        <v>0</v>
      </c>
      <c r="G1903" s="1">
        <v>0</v>
      </c>
    </row>
    <row r="1904" spans="1:7" x14ac:dyDescent="0.25">
      <c r="A1904" t="str">
        <f t="shared" si="29"/>
        <v>NY0785 Question 10D</v>
      </c>
      <c r="B1904" t="s">
        <v>125</v>
      </c>
      <c r="C1904" t="s">
        <v>204</v>
      </c>
      <c r="D1904" s="1">
        <v>0</v>
      </c>
      <c r="E1904" s="1">
        <v>0</v>
      </c>
      <c r="F1904" s="1">
        <v>0</v>
      </c>
      <c r="G1904" s="1">
        <v>0</v>
      </c>
    </row>
    <row r="1905" spans="1:7" x14ac:dyDescent="0.25">
      <c r="A1905" t="str">
        <f t="shared" si="29"/>
        <v>NY0785 Question 11</v>
      </c>
      <c r="B1905" t="s">
        <v>125</v>
      </c>
      <c r="C1905" t="s">
        <v>200</v>
      </c>
      <c r="D1905" s="1">
        <v>12</v>
      </c>
      <c r="E1905" s="1">
        <v>12</v>
      </c>
      <c r="F1905" s="1">
        <v>12</v>
      </c>
      <c r="G1905" s="1">
        <v>12</v>
      </c>
    </row>
    <row r="1906" spans="1:7" x14ac:dyDescent="0.25">
      <c r="A1906" t="str">
        <f t="shared" si="29"/>
        <v>NY0786 Question 1</v>
      </c>
      <c r="B1906" t="s">
        <v>126</v>
      </c>
      <c r="C1906" t="s">
        <v>192</v>
      </c>
      <c r="D1906" s="1">
        <v>84</v>
      </c>
      <c r="E1906" s="1">
        <v>94.62</v>
      </c>
      <c r="F1906" s="1">
        <v>82.42</v>
      </c>
      <c r="G1906" s="1">
        <v>78.78</v>
      </c>
    </row>
    <row r="1907" spans="1:7" x14ac:dyDescent="0.25">
      <c r="A1907" t="str">
        <f t="shared" si="29"/>
        <v>NY0786 Question 2</v>
      </c>
      <c r="B1907" t="s">
        <v>126</v>
      </c>
      <c r="C1907" t="s">
        <v>193</v>
      </c>
      <c r="D1907" s="1">
        <v>100</v>
      </c>
      <c r="E1907" s="1">
        <v>100</v>
      </c>
      <c r="F1907" s="1">
        <v>100</v>
      </c>
      <c r="G1907" s="1">
        <v>100</v>
      </c>
    </row>
    <row r="1908" spans="1:7" x14ac:dyDescent="0.25">
      <c r="A1908" t="str">
        <f t="shared" si="29"/>
        <v>NY0786 Question 3</v>
      </c>
      <c r="B1908" t="s">
        <v>126</v>
      </c>
      <c r="C1908" t="s">
        <v>194</v>
      </c>
      <c r="D1908" s="1">
        <v>100</v>
      </c>
      <c r="E1908" s="1">
        <v>100</v>
      </c>
      <c r="F1908" s="1">
        <v>100</v>
      </c>
      <c r="G1908" s="1">
        <v>100</v>
      </c>
    </row>
    <row r="1909" spans="1:7" x14ac:dyDescent="0.25">
      <c r="A1909" t="str">
        <f t="shared" si="29"/>
        <v>NY0786 Question 4</v>
      </c>
      <c r="B1909" t="s">
        <v>126</v>
      </c>
      <c r="C1909" t="s">
        <v>195</v>
      </c>
      <c r="D1909" s="1">
        <v>57</v>
      </c>
      <c r="E1909" s="1">
        <v>61.48</v>
      </c>
      <c r="F1909" s="1">
        <v>72.09</v>
      </c>
      <c r="G1909" s="1">
        <v>69.73</v>
      </c>
    </row>
    <row r="1910" spans="1:7" x14ac:dyDescent="0.25">
      <c r="A1910" t="str">
        <f t="shared" si="29"/>
        <v>NY0786 Question 5</v>
      </c>
      <c r="B1910" t="s">
        <v>126</v>
      </c>
      <c r="C1910" t="s">
        <v>196</v>
      </c>
      <c r="D1910" s="1">
        <v>17</v>
      </c>
      <c r="E1910" s="1">
        <v>73.91</v>
      </c>
      <c r="F1910" s="1">
        <v>9.52</v>
      </c>
      <c r="G1910" s="1">
        <v>15.38</v>
      </c>
    </row>
    <row r="1911" spans="1:7" x14ac:dyDescent="0.25">
      <c r="A1911" t="str">
        <f t="shared" si="29"/>
        <v>NY0786 Question 6</v>
      </c>
      <c r="B1911" t="s">
        <v>126</v>
      </c>
      <c r="C1911" t="s">
        <v>197</v>
      </c>
      <c r="D1911" s="1">
        <v>57</v>
      </c>
      <c r="E1911" s="1">
        <v>73.91</v>
      </c>
      <c r="F1911" s="1">
        <v>80.95</v>
      </c>
      <c r="G1911" s="1">
        <v>94.74</v>
      </c>
    </row>
    <row r="1912" spans="1:7" x14ac:dyDescent="0.25">
      <c r="A1912" t="str">
        <f t="shared" si="29"/>
        <v>NY0786 Question 7</v>
      </c>
      <c r="B1912" t="s">
        <v>126</v>
      </c>
      <c r="C1912" t="s">
        <v>198</v>
      </c>
      <c r="D1912" s="1">
        <v>100</v>
      </c>
      <c r="E1912" s="1">
        <v>91.67</v>
      </c>
      <c r="F1912" s="1">
        <v>90.48</v>
      </c>
      <c r="G1912" s="1">
        <v>100</v>
      </c>
    </row>
    <row r="1913" spans="1:7" x14ac:dyDescent="0.25">
      <c r="A1913" t="str">
        <f t="shared" si="29"/>
        <v>NY0786 Question 8</v>
      </c>
      <c r="B1913" t="s">
        <v>126</v>
      </c>
      <c r="C1913" t="s">
        <v>199</v>
      </c>
      <c r="D1913" s="1">
        <v>100</v>
      </c>
      <c r="E1913" s="1">
        <v>95.83</v>
      </c>
      <c r="F1913" s="1">
        <v>100</v>
      </c>
      <c r="G1913" s="1">
        <v>100</v>
      </c>
    </row>
    <row r="1914" spans="1:7" x14ac:dyDescent="0.25">
      <c r="A1914" t="str">
        <f t="shared" si="29"/>
        <v>NY0786 Question 9AB</v>
      </c>
      <c r="B1914" t="s">
        <v>126</v>
      </c>
      <c r="C1914" t="s">
        <v>205</v>
      </c>
      <c r="D1914" s="1">
        <v>50</v>
      </c>
      <c r="E1914" s="1">
        <v>100</v>
      </c>
      <c r="F1914" s="1">
        <v>0</v>
      </c>
      <c r="G1914" s="1">
        <v>0</v>
      </c>
    </row>
    <row r="1915" spans="1:7" x14ac:dyDescent="0.25">
      <c r="A1915" t="str">
        <f t="shared" si="29"/>
        <v>NY0786 Question 9C</v>
      </c>
      <c r="B1915" t="s">
        <v>126</v>
      </c>
      <c r="C1915" t="s">
        <v>206</v>
      </c>
      <c r="D1915" s="1">
        <v>96</v>
      </c>
      <c r="E1915" s="1">
        <v>100</v>
      </c>
      <c r="F1915" s="1">
        <v>95</v>
      </c>
      <c r="G1915" s="1">
        <v>100</v>
      </c>
    </row>
    <row r="1916" spans="1:7" x14ac:dyDescent="0.25">
      <c r="A1916" t="str">
        <f t="shared" si="29"/>
        <v>NY0786 Question 9D</v>
      </c>
      <c r="B1916" t="s">
        <v>126</v>
      </c>
      <c r="C1916" t="s">
        <v>207</v>
      </c>
      <c r="D1916" s="1" t="s">
        <v>7</v>
      </c>
      <c r="E1916" s="1" t="s">
        <v>7</v>
      </c>
      <c r="F1916" s="1" t="s">
        <v>7</v>
      </c>
      <c r="G1916" s="1" t="s">
        <v>7</v>
      </c>
    </row>
    <row r="1917" spans="1:7" x14ac:dyDescent="0.25">
      <c r="A1917" t="str">
        <f t="shared" si="29"/>
        <v>NY0786 Question 10A</v>
      </c>
      <c r="B1917" t="s">
        <v>126</v>
      </c>
      <c r="C1917" t="s">
        <v>201</v>
      </c>
      <c r="D1917" s="1">
        <v>1</v>
      </c>
      <c r="E1917" s="1">
        <v>0</v>
      </c>
      <c r="F1917" s="1">
        <v>0</v>
      </c>
      <c r="G1917" s="1">
        <v>0</v>
      </c>
    </row>
    <row r="1918" spans="1:7" x14ac:dyDescent="0.25">
      <c r="A1918" t="str">
        <f t="shared" si="29"/>
        <v>NY0786 Question 10B</v>
      </c>
      <c r="B1918" t="s">
        <v>126</v>
      </c>
      <c r="C1918" t="s">
        <v>202</v>
      </c>
      <c r="D1918" s="1">
        <v>0</v>
      </c>
      <c r="E1918" s="1">
        <v>0</v>
      </c>
      <c r="F1918" s="1">
        <v>0</v>
      </c>
      <c r="G1918" s="1">
        <v>0</v>
      </c>
    </row>
    <row r="1919" spans="1:7" x14ac:dyDescent="0.25">
      <c r="A1919" t="str">
        <f t="shared" si="29"/>
        <v>NY0786 Question 10C</v>
      </c>
      <c r="B1919" t="s">
        <v>126</v>
      </c>
      <c r="C1919" t="s">
        <v>203</v>
      </c>
      <c r="D1919" s="1">
        <v>8</v>
      </c>
      <c r="E1919" s="1">
        <v>1.32</v>
      </c>
      <c r="F1919" s="1">
        <v>8.33</v>
      </c>
      <c r="G1919" s="1">
        <v>0</v>
      </c>
    </row>
    <row r="1920" spans="1:7" x14ac:dyDescent="0.25">
      <c r="A1920" t="str">
        <f t="shared" si="29"/>
        <v>NY0786 Question 10D</v>
      </c>
      <c r="B1920" t="s">
        <v>126</v>
      </c>
      <c r="C1920" t="s">
        <v>204</v>
      </c>
      <c r="D1920" s="1">
        <v>0</v>
      </c>
      <c r="E1920" s="1">
        <v>0</v>
      </c>
      <c r="F1920" s="1">
        <v>0</v>
      </c>
      <c r="G1920" s="1">
        <v>0</v>
      </c>
    </row>
    <row r="1921" spans="1:7" x14ac:dyDescent="0.25">
      <c r="A1921" t="str">
        <f t="shared" si="29"/>
        <v>NY0786 Question 11</v>
      </c>
      <c r="B1921" t="s">
        <v>126</v>
      </c>
      <c r="C1921" t="s">
        <v>200</v>
      </c>
      <c r="D1921" s="1">
        <v>12</v>
      </c>
      <c r="E1921" s="1">
        <v>12</v>
      </c>
      <c r="F1921" s="1">
        <v>12</v>
      </c>
      <c r="G1921" s="1">
        <v>12</v>
      </c>
    </row>
    <row r="1922" spans="1:7" x14ac:dyDescent="0.25">
      <c r="A1922" t="str">
        <f t="shared" si="29"/>
        <v>NY0787 Question 1</v>
      </c>
      <c r="B1922" t="s">
        <v>127</v>
      </c>
      <c r="C1922" t="s">
        <v>192</v>
      </c>
      <c r="D1922" s="1">
        <v>85</v>
      </c>
      <c r="E1922" s="1">
        <v>88.77</v>
      </c>
      <c r="F1922" s="1">
        <v>91.53</v>
      </c>
      <c r="G1922" s="1">
        <v>95.6</v>
      </c>
    </row>
    <row r="1923" spans="1:7" x14ac:dyDescent="0.25">
      <c r="A1923" t="str">
        <f t="shared" ref="A1923:A1986" si="30">B1923&amp;" "&amp;C1923</f>
        <v>NY0787 Question 2</v>
      </c>
      <c r="B1923" t="s">
        <v>127</v>
      </c>
      <c r="C1923" t="s">
        <v>193</v>
      </c>
      <c r="D1923" s="1">
        <v>100</v>
      </c>
      <c r="E1923" s="1">
        <v>100</v>
      </c>
      <c r="F1923" s="1">
        <v>100</v>
      </c>
      <c r="G1923" s="1">
        <v>100</v>
      </c>
    </row>
    <row r="1924" spans="1:7" x14ac:dyDescent="0.25">
      <c r="A1924" t="str">
        <f t="shared" si="30"/>
        <v>NY0787 Question 3</v>
      </c>
      <c r="B1924" t="s">
        <v>127</v>
      </c>
      <c r="C1924" t="s">
        <v>194</v>
      </c>
      <c r="D1924" s="1">
        <v>100</v>
      </c>
      <c r="E1924" s="1">
        <v>100</v>
      </c>
      <c r="F1924" s="1">
        <v>100</v>
      </c>
      <c r="G1924" s="1">
        <v>100</v>
      </c>
    </row>
    <row r="1925" spans="1:7" x14ac:dyDescent="0.25">
      <c r="A1925" t="str">
        <f t="shared" si="30"/>
        <v>NY0787 Question 4</v>
      </c>
      <c r="B1925" t="s">
        <v>127</v>
      </c>
      <c r="C1925" t="s">
        <v>195</v>
      </c>
      <c r="D1925" s="1">
        <v>26</v>
      </c>
      <c r="E1925" s="1">
        <v>36.409999999999997</v>
      </c>
      <c r="F1925" s="1">
        <v>35.9</v>
      </c>
      <c r="G1925" s="1">
        <v>48.7</v>
      </c>
    </row>
    <row r="1926" spans="1:7" x14ac:dyDescent="0.25">
      <c r="A1926" t="str">
        <f t="shared" si="30"/>
        <v>NY0787 Question 5</v>
      </c>
      <c r="B1926" t="s">
        <v>127</v>
      </c>
      <c r="C1926" t="s">
        <v>196</v>
      </c>
      <c r="D1926" s="1">
        <v>40</v>
      </c>
      <c r="E1926" s="1">
        <v>72.73</v>
      </c>
      <c r="F1926" s="1">
        <v>27.27</v>
      </c>
      <c r="G1926" s="1">
        <v>58.33</v>
      </c>
    </row>
    <row r="1927" spans="1:7" x14ac:dyDescent="0.25">
      <c r="A1927" t="str">
        <f t="shared" si="30"/>
        <v>NY0787 Question 6</v>
      </c>
      <c r="B1927" t="s">
        <v>127</v>
      </c>
      <c r="C1927" t="s">
        <v>197</v>
      </c>
      <c r="D1927" s="1">
        <v>70</v>
      </c>
      <c r="E1927" s="1">
        <v>72.73</v>
      </c>
      <c r="F1927" s="1">
        <v>54.55</v>
      </c>
      <c r="G1927" s="1">
        <v>50</v>
      </c>
    </row>
    <row r="1928" spans="1:7" x14ac:dyDescent="0.25">
      <c r="A1928" t="str">
        <f t="shared" si="30"/>
        <v>NY0787 Question 7</v>
      </c>
      <c r="B1928" t="s">
        <v>127</v>
      </c>
      <c r="C1928" t="s">
        <v>198</v>
      </c>
      <c r="D1928" s="1">
        <v>80</v>
      </c>
      <c r="E1928" s="1">
        <v>90.91</v>
      </c>
      <c r="F1928" s="1">
        <v>90.91</v>
      </c>
      <c r="G1928" s="1">
        <v>58.33</v>
      </c>
    </row>
    <row r="1929" spans="1:7" x14ac:dyDescent="0.25">
      <c r="A1929" t="str">
        <f t="shared" si="30"/>
        <v>NY0787 Question 8</v>
      </c>
      <c r="B1929" t="s">
        <v>127</v>
      </c>
      <c r="C1929" t="s">
        <v>199</v>
      </c>
      <c r="D1929" s="1">
        <v>100</v>
      </c>
      <c r="E1929" s="1">
        <v>100</v>
      </c>
      <c r="F1929" s="1">
        <v>100</v>
      </c>
      <c r="G1929" s="1">
        <v>91.67</v>
      </c>
    </row>
    <row r="1930" spans="1:7" x14ac:dyDescent="0.25">
      <c r="A1930" t="str">
        <f t="shared" si="30"/>
        <v>NY0787 Question 9AB</v>
      </c>
      <c r="B1930" t="s">
        <v>127</v>
      </c>
      <c r="C1930" t="s">
        <v>205</v>
      </c>
      <c r="D1930" s="1">
        <v>100</v>
      </c>
      <c r="E1930" s="1">
        <v>100</v>
      </c>
      <c r="F1930" s="1">
        <v>100</v>
      </c>
      <c r="G1930" s="1">
        <v>33.33</v>
      </c>
    </row>
    <row r="1931" spans="1:7" x14ac:dyDescent="0.25">
      <c r="A1931" t="str">
        <f t="shared" si="30"/>
        <v>NY0787 Question 9C</v>
      </c>
      <c r="B1931" t="s">
        <v>127</v>
      </c>
      <c r="C1931" t="s">
        <v>206</v>
      </c>
      <c r="D1931" s="1">
        <v>100</v>
      </c>
      <c r="E1931" s="1">
        <v>100</v>
      </c>
      <c r="F1931" s="1">
        <v>100</v>
      </c>
      <c r="G1931" s="1">
        <v>83.33</v>
      </c>
    </row>
    <row r="1932" spans="1:7" x14ac:dyDescent="0.25">
      <c r="A1932" t="str">
        <f t="shared" si="30"/>
        <v>NY0787 Question 9D</v>
      </c>
      <c r="B1932" t="s">
        <v>127</v>
      </c>
      <c r="C1932" t="s">
        <v>207</v>
      </c>
      <c r="D1932" s="1" t="s">
        <v>7</v>
      </c>
      <c r="E1932" s="1" t="s">
        <v>7</v>
      </c>
      <c r="F1932" s="1" t="s">
        <v>7</v>
      </c>
      <c r="G1932" s="1" t="s">
        <v>7</v>
      </c>
    </row>
    <row r="1933" spans="1:7" x14ac:dyDescent="0.25">
      <c r="A1933" t="str">
        <f t="shared" si="30"/>
        <v>NY0787 Question 10A</v>
      </c>
      <c r="B1933" t="s">
        <v>127</v>
      </c>
      <c r="C1933" t="s">
        <v>201</v>
      </c>
      <c r="D1933" s="1">
        <v>0</v>
      </c>
      <c r="E1933" s="1">
        <v>0</v>
      </c>
      <c r="F1933" s="1">
        <v>0</v>
      </c>
      <c r="G1933" s="1">
        <v>0</v>
      </c>
    </row>
    <row r="1934" spans="1:7" x14ac:dyDescent="0.25">
      <c r="A1934" t="str">
        <f t="shared" si="30"/>
        <v>NY0787 Question 10B</v>
      </c>
      <c r="B1934" t="s">
        <v>127</v>
      </c>
      <c r="C1934" t="s">
        <v>202</v>
      </c>
      <c r="D1934" s="1">
        <v>0</v>
      </c>
      <c r="E1934" s="1">
        <v>0</v>
      </c>
      <c r="F1934" s="1">
        <v>0</v>
      </c>
      <c r="G1934" s="1">
        <v>0</v>
      </c>
    </row>
    <row r="1935" spans="1:7" x14ac:dyDescent="0.25">
      <c r="A1935" t="str">
        <f t="shared" si="30"/>
        <v>NY0787 Question 10C</v>
      </c>
      <c r="B1935" t="s">
        <v>127</v>
      </c>
      <c r="C1935" t="s">
        <v>203</v>
      </c>
      <c r="D1935" s="1">
        <v>1.1000000000000001</v>
      </c>
      <c r="E1935" s="1">
        <v>0</v>
      </c>
      <c r="F1935" s="1">
        <v>0</v>
      </c>
      <c r="G1935" s="1">
        <v>0</v>
      </c>
    </row>
    <row r="1936" spans="1:7" x14ac:dyDescent="0.25">
      <c r="A1936" t="str">
        <f t="shared" si="30"/>
        <v>NY0787 Question 10D</v>
      </c>
      <c r="B1936" t="s">
        <v>127</v>
      </c>
      <c r="C1936" t="s">
        <v>204</v>
      </c>
      <c r="D1936" s="1">
        <v>0</v>
      </c>
      <c r="E1936" s="1">
        <v>0</v>
      </c>
      <c r="F1936" s="1">
        <v>0</v>
      </c>
      <c r="G1936" s="1">
        <v>0</v>
      </c>
    </row>
    <row r="1937" spans="1:7" x14ac:dyDescent="0.25">
      <c r="A1937" t="str">
        <f t="shared" si="30"/>
        <v>NY0787 Question 11</v>
      </c>
      <c r="B1937" t="s">
        <v>127</v>
      </c>
      <c r="C1937" t="s">
        <v>200</v>
      </c>
      <c r="D1937" s="1">
        <v>12</v>
      </c>
      <c r="E1937" s="1">
        <v>12</v>
      </c>
      <c r="F1937" s="1">
        <v>12</v>
      </c>
      <c r="G1937" s="1">
        <v>12</v>
      </c>
    </row>
    <row r="1938" spans="1:7" x14ac:dyDescent="0.25">
      <c r="A1938" t="str">
        <f t="shared" si="30"/>
        <v>NY0810 Question 1</v>
      </c>
      <c r="B1938" t="s">
        <v>128</v>
      </c>
      <c r="C1938" t="s">
        <v>192</v>
      </c>
      <c r="D1938" s="1">
        <v>91</v>
      </c>
      <c r="E1938" s="1">
        <v>95.61</v>
      </c>
      <c r="F1938" s="1">
        <v>91.13</v>
      </c>
      <c r="G1938" s="1">
        <v>87.78</v>
      </c>
    </row>
    <row r="1939" spans="1:7" x14ac:dyDescent="0.25">
      <c r="A1939" t="str">
        <f t="shared" si="30"/>
        <v>NY0810 Question 2</v>
      </c>
      <c r="B1939" t="s">
        <v>128</v>
      </c>
      <c r="C1939" t="s">
        <v>193</v>
      </c>
      <c r="D1939" s="1">
        <v>100</v>
      </c>
      <c r="E1939" s="1">
        <v>100</v>
      </c>
      <c r="F1939" s="1">
        <v>100</v>
      </c>
      <c r="G1939" s="1">
        <v>100</v>
      </c>
    </row>
    <row r="1940" spans="1:7" x14ac:dyDescent="0.25">
      <c r="A1940" t="str">
        <f t="shared" si="30"/>
        <v>NY0810 Question 3</v>
      </c>
      <c r="B1940" t="s">
        <v>128</v>
      </c>
      <c r="C1940" t="s">
        <v>194</v>
      </c>
      <c r="D1940" s="1">
        <v>100</v>
      </c>
      <c r="E1940" s="1">
        <v>100</v>
      </c>
      <c r="F1940" s="1">
        <v>100</v>
      </c>
      <c r="G1940" s="1">
        <v>100</v>
      </c>
    </row>
    <row r="1941" spans="1:7" x14ac:dyDescent="0.25">
      <c r="A1941" t="str">
        <f t="shared" si="30"/>
        <v>NY0810 Question 4</v>
      </c>
      <c r="B1941" t="s">
        <v>128</v>
      </c>
      <c r="C1941" t="s">
        <v>195</v>
      </c>
      <c r="D1941" s="1">
        <v>102</v>
      </c>
      <c r="E1941" s="1">
        <v>95.73</v>
      </c>
      <c r="F1941" s="1">
        <v>103.55</v>
      </c>
      <c r="G1941" s="1">
        <v>103.99</v>
      </c>
    </row>
    <row r="1942" spans="1:7" x14ac:dyDescent="0.25">
      <c r="A1942" t="str">
        <f t="shared" si="30"/>
        <v>NY0810 Question 5</v>
      </c>
      <c r="B1942" t="s">
        <v>128</v>
      </c>
      <c r="C1942" t="s">
        <v>196</v>
      </c>
      <c r="D1942" s="1">
        <v>8</v>
      </c>
      <c r="E1942" s="1">
        <v>86</v>
      </c>
      <c r="F1942" s="1">
        <v>5.56</v>
      </c>
      <c r="G1942" s="1">
        <v>12.82</v>
      </c>
    </row>
    <row r="1943" spans="1:7" x14ac:dyDescent="0.25">
      <c r="A1943" t="str">
        <f t="shared" si="30"/>
        <v>NY0810 Question 6</v>
      </c>
      <c r="B1943" t="s">
        <v>128</v>
      </c>
      <c r="C1943" t="s">
        <v>197</v>
      </c>
      <c r="D1943" s="1">
        <v>66</v>
      </c>
      <c r="E1943" s="1">
        <v>86</v>
      </c>
      <c r="F1943" s="1">
        <v>90.74</v>
      </c>
      <c r="G1943" s="1">
        <v>87.5</v>
      </c>
    </row>
    <row r="1944" spans="1:7" x14ac:dyDescent="0.25">
      <c r="A1944" t="str">
        <f t="shared" si="30"/>
        <v>NY0810 Question 7</v>
      </c>
      <c r="B1944" t="s">
        <v>128</v>
      </c>
      <c r="C1944" t="s">
        <v>198</v>
      </c>
      <c r="D1944" s="1">
        <v>88</v>
      </c>
      <c r="E1944" s="1">
        <v>92</v>
      </c>
      <c r="F1944" s="1">
        <v>94.44</v>
      </c>
      <c r="G1944" s="1">
        <v>100</v>
      </c>
    </row>
    <row r="1945" spans="1:7" x14ac:dyDescent="0.25">
      <c r="A1945" t="str">
        <f t="shared" si="30"/>
        <v>NY0810 Question 8</v>
      </c>
      <c r="B1945" t="s">
        <v>128</v>
      </c>
      <c r="C1945" t="s">
        <v>199</v>
      </c>
      <c r="D1945" s="1">
        <v>96</v>
      </c>
      <c r="E1945" s="1">
        <v>100</v>
      </c>
      <c r="F1945" s="1">
        <v>100</v>
      </c>
      <c r="G1945" s="1">
        <v>100</v>
      </c>
    </row>
    <row r="1946" spans="1:7" x14ac:dyDescent="0.25">
      <c r="A1946" t="str">
        <f t="shared" si="30"/>
        <v>NY0810 Question 9AB</v>
      </c>
      <c r="B1946" t="s">
        <v>128</v>
      </c>
      <c r="C1946" t="s">
        <v>205</v>
      </c>
      <c r="D1946" s="1">
        <v>100</v>
      </c>
      <c r="E1946" s="1">
        <v>0</v>
      </c>
      <c r="F1946" s="1">
        <v>100</v>
      </c>
      <c r="G1946" s="1">
        <v>0</v>
      </c>
    </row>
    <row r="1947" spans="1:7" x14ac:dyDescent="0.25">
      <c r="A1947" t="str">
        <f t="shared" si="30"/>
        <v>NY0810 Question 9C</v>
      </c>
      <c r="B1947" t="s">
        <v>128</v>
      </c>
      <c r="C1947" t="s">
        <v>206</v>
      </c>
      <c r="D1947" s="1">
        <v>100</v>
      </c>
      <c r="E1947" s="1">
        <v>100</v>
      </c>
      <c r="F1947" s="1">
        <v>100</v>
      </c>
      <c r="G1947" s="1">
        <v>100</v>
      </c>
    </row>
    <row r="1948" spans="1:7" x14ac:dyDescent="0.25">
      <c r="A1948" t="str">
        <f t="shared" si="30"/>
        <v>NY0810 Question 9D</v>
      </c>
      <c r="B1948" t="s">
        <v>128</v>
      </c>
      <c r="C1948" t="s">
        <v>207</v>
      </c>
      <c r="D1948" s="1" t="s">
        <v>7</v>
      </c>
      <c r="E1948" s="1" t="s">
        <v>7</v>
      </c>
      <c r="F1948" s="1" t="s">
        <v>7</v>
      </c>
      <c r="G1948" s="1" t="s">
        <v>7</v>
      </c>
    </row>
    <row r="1949" spans="1:7" x14ac:dyDescent="0.25">
      <c r="A1949" t="str">
        <f t="shared" si="30"/>
        <v>NY0810 Question 10A</v>
      </c>
      <c r="B1949" t="s">
        <v>128</v>
      </c>
      <c r="C1949" t="s">
        <v>201</v>
      </c>
      <c r="D1949" s="1">
        <v>0</v>
      </c>
      <c r="E1949" s="1">
        <v>0</v>
      </c>
      <c r="F1949" s="1">
        <v>0</v>
      </c>
      <c r="G1949" s="1">
        <v>0</v>
      </c>
    </row>
    <row r="1950" spans="1:7" x14ac:dyDescent="0.25">
      <c r="A1950" t="str">
        <f t="shared" si="30"/>
        <v>NY0810 Question 10B</v>
      </c>
      <c r="B1950" t="s">
        <v>128</v>
      </c>
      <c r="C1950" t="s">
        <v>202</v>
      </c>
      <c r="D1950" s="1">
        <v>0</v>
      </c>
      <c r="E1950" s="1">
        <v>0</v>
      </c>
      <c r="F1950" s="1">
        <v>0</v>
      </c>
      <c r="G1950" s="1">
        <v>0</v>
      </c>
    </row>
    <row r="1951" spans="1:7" x14ac:dyDescent="0.25">
      <c r="A1951" t="str">
        <f t="shared" si="30"/>
        <v>NY0810 Question 10C</v>
      </c>
      <c r="B1951" t="s">
        <v>128</v>
      </c>
      <c r="C1951" t="s">
        <v>203</v>
      </c>
      <c r="D1951" s="1">
        <v>0</v>
      </c>
      <c r="E1951" s="1">
        <v>0</v>
      </c>
      <c r="F1951" s="1">
        <v>0</v>
      </c>
      <c r="G1951" s="1">
        <v>0</v>
      </c>
    </row>
    <row r="1952" spans="1:7" x14ac:dyDescent="0.25">
      <c r="A1952" t="str">
        <f t="shared" si="30"/>
        <v>NY0810 Question 10D</v>
      </c>
      <c r="B1952" t="s">
        <v>128</v>
      </c>
      <c r="C1952" t="s">
        <v>204</v>
      </c>
      <c r="D1952" s="1">
        <v>0</v>
      </c>
      <c r="E1952" s="1">
        <v>0</v>
      </c>
      <c r="F1952" s="1">
        <v>0</v>
      </c>
      <c r="G1952" s="1">
        <v>0</v>
      </c>
    </row>
    <row r="1953" spans="1:7" x14ac:dyDescent="0.25">
      <c r="A1953" t="str">
        <f t="shared" si="30"/>
        <v>NY0810 Question 11</v>
      </c>
      <c r="B1953" t="s">
        <v>128</v>
      </c>
      <c r="C1953" t="s">
        <v>200</v>
      </c>
      <c r="D1953" s="1">
        <v>12</v>
      </c>
      <c r="E1953" s="1">
        <v>12</v>
      </c>
      <c r="F1953" s="1">
        <v>12</v>
      </c>
      <c r="G1953" s="1">
        <v>12</v>
      </c>
    </row>
    <row r="1954" spans="1:7" x14ac:dyDescent="0.25">
      <c r="A1954" t="str">
        <f t="shared" si="30"/>
        <v>NY0852 Question 1</v>
      </c>
      <c r="B1954" t="s">
        <v>129</v>
      </c>
      <c r="C1954" t="s">
        <v>192</v>
      </c>
      <c r="D1954" s="1">
        <v>96</v>
      </c>
      <c r="E1954" s="1">
        <v>90.05</v>
      </c>
      <c r="F1954" s="1">
        <v>87.26</v>
      </c>
      <c r="G1954" s="1">
        <v>92.26</v>
      </c>
    </row>
    <row r="1955" spans="1:7" x14ac:dyDescent="0.25">
      <c r="A1955" t="str">
        <f t="shared" si="30"/>
        <v>NY0852 Question 2</v>
      </c>
      <c r="B1955" t="s">
        <v>129</v>
      </c>
      <c r="C1955" t="s">
        <v>193</v>
      </c>
      <c r="D1955" s="1">
        <v>100</v>
      </c>
      <c r="E1955" s="1">
        <v>100</v>
      </c>
      <c r="F1955" s="1">
        <v>100</v>
      </c>
      <c r="G1955" s="1">
        <v>100</v>
      </c>
    </row>
    <row r="1956" spans="1:7" x14ac:dyDescent="0.25">
      <c r="A1956" t="str">
        <f t="shared" si="30"/>
        <v>NY0852 Question 3</v>
      </c>
      <c r="B1956" t="s">
        <v>129</v>
      </c>
      <c r="C1956" t="s">
        <v>194</v>
      </c>
      <c r="D1956" s="1">
        <v>100</v>
      </c>
      <c r="E1956" s="1">
        <v>100</v>
      </c>
      <c r="F1956" s="1">
        <v>100</v>
      </c>
      <c r="G1956" s="1">
        <v>100</v>
      </c>
    </row>
    <row r="1957" spans="1:7" x14ac:dyDescent="0.25">
      <c r="A1957" t="str">
        <f t="shared" si="30"/>
        <v>NY0852 Question 4</v>
      </c>
      <c r="B1957" t="s">
        <v>129</v>
      </c>
      <c r="C1957" t="s">
        <v>195</v>
      </c>
      <c r="D1957" s="1">
        <v>40</v>
      </c>
      <c r="E1957" s="1">
        <v>47.69</v>
      </c>
      <c r="F1957" s="1">
        <v>56.86</v>
      </c>
      <c r="G1957" s="1">
        <v>62.86</v>
      </c>
    </row>
    <row r="1958" spans="1:7" x14ac:dyDescent="0.25">
      <c r="A1958" t="str">
        <f t="shared" si="30"/>
        <v>NY0852 Question 5</v>
      </c>
      <c r="B1958" t="s">
        <v>129</v>
      </c>
      <c r="C1958" t="s">
        <v>196</v>
      </c>
      <c r="D1958" s="1">
        <v>5</v>
      </c>
      <c r="E1958" s="1">
        <v>79.17</v>
      </c>
      <c r="F1958" s="1">
        <v>4.76</v>
      </c>
      <c r="G1958" s="1">
        <v>4.55</v>
      </c>
    </row>
    <row r="1959" spans="1:7" x14ac:dyDescent="0.25">
      <c r="A1959" t="str">
        <f t="shared" si="30"/>
        <v>NY0852 Question 6</v>
      </c>
      <c r="B1959" t="s">
        <v>129</v>
      </c>
      <c r="C1959" t="s">
        <v>197</v>
      </c>
      <c r="D1959" s="1">
        <v>77</v>
      </c>
      <c r="E1959" s="1">
        <v>79.17</v>
      </c>
      <c r="F1959" s="1">
        <v>90.48</v>
      </c>
      <c r="G1959" s="1">
        <v>90.91</v>
      </c>
    </row>
    <row r="1960" spans="1:7" x14ac:dyDescent="0.25">
      <c r="A1960" t="str">
        <f t="shared" si="30"/>
        <v>NY0852 Question 7</v>
      </c>
      <c r="B1960" t="s">
        <v>129</v>
      </c>
      <c r="C1960" t="s">
        <v>198</v>
      </c>
      <c r="D1960" s="1">
        <v>88</v>
      </c>
      <c r="E1960" s="1">
        <v>91.67</v>
      </c>
      <c r="F1960" s="1">
        <v>90.91</v>
      </c>
      <c r="G1960" s="1">
        <v>100</v>
      </c>
    </row>
    <row r="1961" spans="1:7" x14ac:dyDescent="0.25">
      <c r="A1961" t="str">
        <f t="shared" si="30"/>
        <v>NY0852 Question 8</v>
      </c>
      <c r="B1961" t="s">
        <v>129</v>
      </c>
      <c r="C1961" t="s">
        <v>199</v>
      </c>
      <c r="D1961" s="1">
        <v>96</v>
      </c>
      <c r="E1961" s="1">
        <v>100</v>
      </c>
      <c r="F1961" s="1">
        <v>95.45</v>
      </c>
      <c r="G1961" s="1">
        <v>100</v>
      </c>
    </row>
    <row r="1962" spans="1:7" x14ac:dyDescent="0.25">
      <c r="A1962" t="str">
        <f t="shared" si="30"/>
        <v>NY0852 Question 9AB</v>
      </c>
      <c r="B1962" t="s">
        <v>129</v>
      </c>
      <c r="C1962" t="s">
        <v>205</v>
      </c>
      <c r="D1962" s="1">
        <v>100</v>
      </c>
      <c r="E1962" s="1">
        <v>75</v>
      </c>
      <c r="F1962" s="1">
        <v>0</v>
      </c>
      <c r="G1962" s="1">
        <v>100</v>
      </c>
    </row>
    <row r="1963" spans="1:7" x14ac:dyDescent="0.25">
      <c r="A1963" t="str">
        <f t="shared" si="30"/>
        <v>NY0852 Question 9C</v>
      </c>
      <c r="B1963" t="s">
        <v>129</v>
      </c>
      <c r="C1963" t="s">
        <v>206</v>
      </c>
      <c r="D1963" s="1">
        <v>100</v>
      </c>
      <c r="E1963" s="1">
        <v>96</v>
      </c>
      <c r="F1963" s="1">
        <v>100</v>
      </c>
      <c r="G1963" s="1">
        <v>100</v>
      </c>
    </row>
    <row r="1964" spans="1:7" x14ac:dyDescent="0.25">
      <c r="A1964" t="str">
        <f t="shared" si="30"/>
        <v>NY0852 Question 9D</v>
      </c>
      <c r="B1964" t="s">
        <v>129</v>
      </c>
      <c r="C1964" t="s">
        <v>207</v>
      </c>
      <c r="D1964" s="1" t="s">
        <v>7</v>
      </c>
      <c r="E1964" s="1" t="s">
        <v>7</v>
      </c>
      <c r="F1964" s="1" t="s">
        <v>7</v>
      </c>
      <c r="G1964" s="1" t="s">
        <v>7</v>
      </c>
    </row>
    <row r="1965" spans="1:7" x14ac:dyDescent="0.25">
      <c r="A1965" t="str">
        <f t="shared" si="30"/>
        <v>NY0852 Question 10A</v>
      </c>
      <c r="B1965" t="s">
        <v>129</v>
      </c>
      <c r="C1965" t="s">
        <v>201</v>
      </c>
      <c r="D1965" s="1">
        <v>0</v>
      </c>
      <c r="E1965" s="1">
        <v>0</v>
      </c>
      <c r="F1965" s="1">
        <v>0</v>
      </c>
      <c r="G1965" s="1">
        <v>0</v>
      </c>
    </row>
    <row r="1966" spans="1:7" x14ac:dyDescent="0.25">
      <c r="A1966" t="str">
        <f t="shared" si="30"/>
        <v>NY0852 Question 10B</v>
      </c>
      <c r="B1966" t="s">
        <v>129</v>
      </c>
      <c r="C1966" t="s">
        <v>202</v>
      </c>
      <c r="D1966" s="1">
        <v>0</v>
      </c>
      <c r="E1966" s="1">
        <v>0</v>
      </c>
      <c r="F1966" s="1">
        <v>0</v>
      </c>
      <c r="G1966" s="1">
        <v>0</v>
      </c>
    </row>
    <row r="1967" spans="1:7" x14ac:dyDescent="0.25">
      <c r="A1967" t="str">
        <f t="shared" si="30"/>
        <v>NY0852 Question 10C</v>
      </c>
      <c r="B1967" t="s">
        <v>129</v>
      </c>
      <c r="C1967" t="s">
        <v>203</v>
      </c>
      <c r="D1967" s="1">
        <v>1</v>
      </c>
      <c r="E1967" s="1">
        <v>0</v>
      </c>
      <c r="F1967" s="1">
        <v>1.19</v>
      </c>
      <c r="G1967" s="1">
        <v>0</v>
      </c>
    </row>
    <row r="1968" spans="1:7" x14ac:dyDescent="0.25">
      <c r="A1968" t="str">
        <f t="shared" si="30"/>
        <v>NY0852 Question 10D</v>
      </c>
      <c r="B1968" t="s">
        <v>129</v>
      </c>
      <c r="C1968" t="s">
        <v>204</v>
      </c>
      <c r="D1968" s="1">
        <v>0</v>
      </c>
      <c r="E1968" s="1">
        <v>0</v>
      </c>
      <c r="F1968" s="1">
        <v>4.3499999999999996</v>
      </c>
      <c r="G1968" s="1">
        <v>0</v>
      </c>
    </row>
    <row r="1969" spans="1:7" x14ac:dyDescent="0.25">
      <c r="A1969" t="str">
        <f t="shared" si="30"/>
        <v>NY0852 Question 11</v>
      </c>
      <c r="B1969" t="s">
        <v>129</v>
      </c>
      <c r="C1969" t="s">
        <v>200</v>
      </c>
      <c r="D1969" s="1">
        <v>12</v>
      </c>
      <c r="E1969" s="1">
        <v>11</v>
      </c>
      <c r="F1969" s="1">
        <v>12</v>
      </c>
      <c r="G1969" s="1">
        <v>12</v>
      </c>
    </row>
    <row r="1970" spans="1:7" x14ac:dyDescent="0.25">
      <c r="A1970" t="str">
        <f t="shared" si="30"/>
        <v>NY0854 Question 1</v>
      </c>
      <c r="B1970" t="s">
        <v>130</v>
      </c>
      <c r="C1970" t="s">
        <v>192</v>
      </c>
      <c r="D1970" s="1">
        <v>92</v>
      </c>
      <c r="E1970" s="1">
        <v>92.86</v>
      </c>
      <c r="F1970" s="1">
        <v>91.99</v>
      </c>
      <c r="G1970" s="1">
        <v>89.83</v>
      </c>
    </row>
    <row r="1971" spans="1:7" x14ac:dyDescent="0.25">
      <c r="A1971" t="str">
        <f t="shared" si="30"/>
        <v>NY0854 Question 2</v>
      </c>
      <c r="B1971" t="s">
        <v>130</v>
      </c>
      <c r="C1971" t="s">
        <v>193</v>
      </c>
      <c r="D1971" s="1">
        <v>100</v>
      </c>
      <c r="E1971" s="1">
        <v>100</v>
      </c>
      <c r="F1971" s="1">
        <v>100</v>
      </c>
      <c r="G1971" s="1">
        <v>100</v>
      </c>
    </row>
    <row r="1972" spans="1:7" x14ac:dyDescent="0.25">
      <c r="A1972" t="str">
        <f t="shared" si="30"/>
        <v>NY0854 Question 3</v>
      </c>
      <c r="B1972" t="s">
        <v>130</v>
      </c>
      <c r="C1972" t="s">
        <v>194</v>
      </c>
      <c r="D1972" s="1">
        <v>100</v>
      </c>
      <c r="E1972" s="1">
        <v>100</v>
      </c>
      <c r="F1972" s="1">
        <v>100</v>
      </c>
      <c r="G1972" s="1">
        <v>100</v>
      </c>
    </row>
    <row r="1973" spans="1:7" x14ac:dyDescent="0.25">
      <c r="A1973" t="str">
        <f t="shared" si="30"/>
        <v>NY0854 Question 4</v>
      </c>
      <c r="B1973" t="s">
        <v>130</v>
      </c>
      <c r="C1973" t="s">
        <v>195</v>
      </c>
      <c r="D1973" s="1">
        <v>50</v>
      </c>
      <c r="E1973" s="1">
        <v>54.88</v>
      </c>
      <c r="F1973" s="1">
        <v>65.599999999999994</v>
      </c>
      <c r="G1973" s="1">
        <v>75.88</v>
      </c>
    </row>
    <row r="1974" spans="1:7" x14ac:dyDescent="0.25">
      <c r="A1974" t="str">
        <f t="shared" si="30"/>
        <v>NY0854 Question 5</v>
      </c>
      <c r="B1974" t="s">
        <v>130</v>
      </c>
      <c r="C1974" t="s">
        <v>196</v>
      </c>
      <c r="D1974" s="1">
        <v>1</v>
      </c>
      <c r="E1974" s="1">
        <v>76.81</v>
      </c>
      <c r="F1974" s="1">
        <v>2.56</v>
      </c>
      <c r="G1974" s="1">
        <v>4.4400000000000004</v>
      </c>
    </row>
    <row r="1975" spans="1:7" x14ac:dyDescent="0.25">
      <c r="A1975" t="str">
        <f t="shared" si="30"/>
        <v>NY0854 Question 6</v>
      </c>
      <c r="B1975" t="s">
        <v>130</v>
      </c>
      <c r="C1975" t="s">
        <v>197</v>
      </c>
      <c r="D1975" s="1">
        <v>82</v>
      </c>
      <c r="E1975" s="1">
        <v>76.81</v>
      </c>
      <c r="F1975" s="1">
        <v>83.76</v>
      </c>
      <c r="G1975" s="1">
        <v>83.05</v>
      </c>
    </row>
    <row r="1976" spans="1:7" x14ac:dyDescent="0.25">
      <c r="A1976" t="str">
        <f t="shared" si="30"/>
        <v>NY0854 Question 7</v>
      </c>
      <c r="B1976" t="s">
        <v>130</v>
      </c>
      <c r="C1976" t="s">
        <v>198</v>
      </c>
      <c r="D1976" s="1">
        <v>100</v>
      </c>
      <c r="E1976" s="1">
        <v>100</v>
      </c>
      <c r="F1976" s="1">
        <v>100</v>
      </c>
      <c r="G1976" s="1">
        <v>100</v>
      </c>
    </row>
    <row r="1977" spans="1:7" x14ac:dyDescent="0.25">
      <c r="A1977" t="str">
        <f t="shared" si="30"/>
        <v>NY0854 Question 8</v>
      </c>
      <c r="B1977" t="s">
        <v>130</v>
      </c>
      <c r="C1977" t="s">
        <v>199</v>
      </c>
      <c r="D1977" s="1">
        <v>100</v>
      </c>
      <c r="E1977" s="1">
        <v>100</v>
      </c>
      <c r="F1977" s="1">
        <v>100</v>
      </c>
      <c r="G1977" s="1">
        <v>100</v>
      </c>
    </row>
    <row r="1978" spans="1:7" x14ac:dyDescent="0.25">
      <c r="A1978" t="str">
        <f t="shared" si="30"/>
        <v>NY0854 Question 9AB</v>
      </c>
      <c r="B1978" t="s">
        <v>130</v>
      </c>
      <c r="C1978" t="s">
        <v>205</v>
      </c>
      <c r="D1978" s="1">
        <v>100</v>
      </c>
      <c r="E1978" s="1">
        <v>100</v>
      </c>
      <c r="F1978" s="1">
        <v>100</v>
      </c>
      <c r="G1978" s="1">
        <v>100</v>
      </c>
    </row>
    <row r="1979" spans="1:7" x14ac:dyDescent="0.25">
      <c r="A1979" t="str">
        <f t="shared" si="30"/>
        <v>NY0854 Question 9C</v>
      </c>
      <c r="B1979" t="s">
        <v>130</v>
      </c>
      <c r="C1979" t="s">
        <v>206</v>
      </c>
      <c r="D1979" s="1">
        <v>100</v>
      </c>
      <c r="E1979" s="1">
        <v>100</v>
      </c>
      <c r="F1979" s="1">
        <v>100</v>
      </c>
      <c r="G1979" s="1">
        <v>100</v>
      </c>
    </row>
    <row r="1980" spans="1:7" x14ac:dyDescent="0.25">
      <c r="A1980" t="str">
        <f t="shared" si="30"/>
        <v>NY0854 Question 9D</v>
      </c>
      <c r="B1980" t="s">
        <v>130</v>
      </c>
      <c r="C1980" t="s">
        <v>207</v>
      </c>
      <c r="D1980" s="1" t="s">
        <v>7</v>
      </c>
      <c r="E1980" s="1" t="s">
        <v>7</v>
      </c>
      <c r="F1980" s="1" t="s">
        <v>7</v>
      </c>
      <c r="G1980" s="1" t="s">
        <v>7</v>
      </c>
    </row>
    <row r="1981" spans="1:7" x14ac:dyDescent="0.25">
      <c r="A1981" t="str">
        <f t="shared" si="30"/>
        <v>NY0854 Question 10A</v>
      </c>
      <c r="B1981" t="s">
        <v>130</v>
      </c>
      <c r="C1981" t="s">
        <v>201</v>
      </c>
      <c r="D1981" s="1">
        <v>0</v>
      </c>
      <c r="E1981" s="1">
        <v>0</v>
      </c>
      <c r="F1981" s="1">
        <v>0</v>
      </c>
      <c r="G1981" s="1">
        <v>0</v>
      </c>
    </row>
    <row r="1982" spans="1:7" x14ac:dyDescent="0.25">
      <c r="A1982" t="str">
        <f t="shared" si="30"/>
        <v>NY0854 Question 10B</v>
      </c>
      <c r="B1982" t="s">
        <v>130</v>
      </c>
      <c r="C1982" t="s">
        <v>202</v>
      </c>
      <c r="D1982" s="1">
        <v>0</v>
      </c>
      <c r="E1982" s="1">
        <v>0</v>
      </c>
      <c r="F1982" s="1">
        <v>0</v>
      </c>
      <c r="G1982" s="1">
        <v>0</v>
      </c>
    </row>
    <row r="1983" spans="1:7" x14ac:dyDescent="0.25">
      <c r="A1983" t="str">
        <f t="shared" si="30"/>
        <v>NY0854 Question 10C</v>
      </c>
      <c r="B1983" t="s">
        <v>130</v>
      </c>
      <c r="C1983" t="s">
        <v>203</v>
      </c>
      <c r="D1983" s="1">
        <v>0</v>
      </c>
      <c r="E1983" s="1">
        <v>0</v>
      </c>
      <c r="F1983" s="1">
        <v>0</v>
      </c>
      <c r="G1983" s="1">
        <v>0</v>
      </c>
    </row>
    <row r="1984" spans="1:7" x14ac:dyDescent="0.25">
      <c r="A1984" t="str">
        <f t="shared" si="30"/>
        <v>NY0854 Question 10D</v>
      </c>
      <c r="B1984" t="s">
        <v>130</v>
      </c>
      <c r="C1984" t="s">
        <v>204</v>
      </c>
      <c r="D1984" s="1">
        <v>0</v>
      </c>
      <c r="E1984" s="1">
        <v>0</v>
      </c>
      <c r="F1984" s="1">
        <v>0</v>
      </c>
      <c r="G1984" s="1">
        <v>0</v>
      </c>
    </row>
    <row r="1985" spans="1:7" x14ac:dyDescent="0.25">
      <c r="A1985" t="str">
        <f t="shared" si="30"/>
        <v>NY0854 Question 11</v>
      </c>
      <c r="B1985" t="s">
        <v>130</v>
      </c>
      <c r="C1985" t="s">
        <v>200</v>
      </c>
      <c r="D1985" s="1">
        <v>12</v>
      </c>
      <c r="E1985" s="1">
        <v>12</v>
      </c>
      <c r="F1985" s="1">
        <v>12</v>
      </c>
      <c r="G1985" s="1">
        <v>12</v>
      </c>
    </row>
    <row r="1986" spans="1:7" x14ac:dyDescent="0.25">
      <c r="A1986" t="str">
        <f t="shared" si="30"/>
        <v>NY0877 Question 1</v>
      </c>
      <c r="B1986" t="s">
        <v>131</v>
      </c>
      <c r="C1986" t="s">
        <v>192</v>
      </c>
      <c r="D1986" s="1">
        <v>99</v>
      </c>
      <c r="E1986" s="1">
        <v>99.92</v>
      </c>
      <c r="F1986" s="1">
        <v>96.28</v>
      </c>
      <c r="G1986" s="1">
        <v>91.52</v>
      </c>
    </row>
    <row r="1987" spans="1:7" x14ac:dyDescent="0.25">
      <c r="A1987" t="str">
        <f t="shared" ref="A1987:A2050" si="31">B1987&amp;" "&amp;C1987</f>
        <v>NY0877 Question 2</v>
      </c>
      <c r="B1987" t="s">
        <v>131</v>
      </c>
      <c r="C1987" t="s">
        <v>193</v>
      </c>
      <c r="D1987" s="1">
        <v>100</v>
      </c>
      <c r="E1987" s="1">
        <v>100</v>
      </c>
      <c r="F1987" s="1">
        <v>100</v>
      </c>
      <c r="G1987" s="1">
        <v>100</v>
      </c>
    </row>
    <row r="1988" spans="1:7" x14ac:dyDescent="0.25">
      <c r="A1988" t="str">
        <f t="shared" si="31"/>
        <v>NY0877 Question 3</v>
      </c>
      <c r="B1988" t="s">
        <v>131</v>
      </c>
      <c r="C1988" t="s">
        <v>194</v>
      </c>
      <c r="D1988" s="1">
        <v>100</v>
      </c>
      <c r="E1988" s="1">
        <v>100</v>
      </c>
      <c r="F1988" s="1">
        <v>100</v>
      </c>
      <c r="G1988" s="1">
        <v>100</v>
      </c>
    </row>
    <row r="1989" spans="1:7" x14ac:dyDescent="0.25">
      <c r="A1989" t="str">
        <f t="shared" si="31"/>
        <v>NY0877 Question 4</v>
      </c>
      <c r="B1989" t="s">
        <v>131</v>
      </c>
      <c r="C1989" t="s">
        <v>195</v>
      </c>
      <c r="D1989" s="1">
        <v>94</v>
      </c>
      <c r="E1989" s="1">
        <v>106.79</v>
      </c>
      <c r="F1989" s="1">
        <v>115.55</v>
      </c>
      <c r="G1989" s="1">
        <v>115.2</v>
      </c>
    </row>
    <row r="1990" spans="1:7" x14ac:dyDescent="0.25">
      <c r="A1990" t="str">
        <f t="shared" si="31"/>
        <v>NY0877 Question 5</v>
      </c>
      <c r="B1990" t="s">
        <v>131</v>
      </c>
      <c r="C1990" t="s">
        <v>196</v>
      </c>
      <c r="D1990" s="1">
        <v>2</v>
      </c>
      <c r="E1990" s="1">
        <v>88.89</v>
      </c>
      <c r="F1990" s="1">
        <v>2.27</v>
      </c>
      <c r="G1990" s="1">
        <v>2.33</v>
      </c>
    </row>
    <row r="1991" spans="1:7" x14ac:dyDescent="0.25">
      <c r="A1991" t="str">
        <f t="shared" si="31"/>
        <v>NY0877 Question 6</v>
      </c>
      <c r="B1991" t="s">
        <v>131</v>
      </c>
      <c r="C1991" t="s">
        <v>197</v>
      </c>
      <c r="D1991" s="1">
        <v>84</v>
      </c>
      <c r="E1991" s="1">
        <v>88.89</v>
      </c>
      <c r="F1991" s="1">
        <v>90.91</v>
      </c>
      <c r="G1991" s="1">
        <v>90.7</v>
      </c>
    </row>
    <row r="1992" spans="1:7" x14ac:dyDescent="0.25">
      <c r="A1992" t="str">
        <f t="shared" si="31"/>
        <v>NY0877 Question 7</v>
      </c>
      <c r="B1992" t="s">
        <v>131</v>
      </c>
      <c r="C1992" t="s">
        <v>198</v>
      </c>
      <c r="D1992" s="1">
        <v>100</v>
      </c>
      <c r="E1992" s="1">
        <v>97.78</v>
      </c>
      <c r="F1992" s="1">
        <v>97.73</v>
      </c>
      <c r="G1992" s="1">
        <v>100</v>
      </c>
    </row>
    <row r="1993" spans="1:7" x14ac:dyDescent="0.25">
      <c r="A1993" t="str">
        <f t="shared" si="31"/>
        <v>NY0877 Question 8</v>
      </c>
      <c r="B1993" t="s">
        <v>131</v>
      </c>
      <c r="C1993" t="s">
        <v>199</v>
      </c>
      <c r="D1993" s="1">
        <v>100</v>
      </c>
      <c r="E1993" s="1">
        <v>100</v>
      </c>
      <c r="F1993" s="1">
        <v>100</v>
      </c>
      <c r="G1993" s="1">
        <v>100</v>
      </c>
    </row>
    <row r="1994" spans="1:7" x14ac:dyDescent="0.25">
      <c r="A1994" t="str">
        <f t="shared" si="31"/>
        <v>NY0877 Question 9AB</v>
      </c>
      <c r="B1994" t="s">
        <v>131</v>
      </c>
      <c r="C1994" t="s">
        <v>205</v>
      </c>
      <c r="D1994" s="1">
        <v>0</v>
      </c>
      <c r="E1994" s="1">
        <v>0</v>
      </c>
      <c r="F1994" s="1">
        <v>100</v>
      </c>
      <c r="G1994" s="1">
        <v>100</v>
      </c>
    </row>
    <row r="1995" spans="1:7" x14ac:dyDescent="0.25">
      <c r="A1995" t="str">
        <f t="shared" si="31"/>
        <v>NY0877 Question 9C</v>
      </c>
      <c r="B1995" t="s">
        <v>131</v>
      </c>
      <c r="C1995" t="s">
        <v>206</v>
      </c>
      <c r="D1995" s="1">
        <v>100</v>
      </c>
      <c r="E1995" s="1">
        <v>100</v>
      </c>
      <c r="F1995" s="1">
        <v>100</v>
      </c>
      <c r="G1995" s="1">
        <v>100</v>
      </c>
    </row>
    <row r="1996" spans="1:7" x14ac:dyDescent="0.25">
      <c r="A1996" t="str">
        <f t="shared" si="31"/>
        <v>NY0877 Question 9D</v>
      </c>
      <c r="B1996" t="s">
        <v>131</v>
      </c>
      <c r="C1996" t="s">
        <v>207</v>
      </c>
      <c r="D1996" s="1" t="s">
        <v>7</v>
      </c>
      <c r="E1996" s="1" t="s">
        <v>7</v>
      </c>
      <c r="F1996" s="1" t="s">
        <v>7</v>
      </c>
      <c r="G1996" s="1" t="s">
        <v>7</v>
      </c>
    </row>
    <row r="1997" spans="1:7" x14ac:dyDescent="0.25">
      <c r="A1997" t="str">
        <f t="shared" si="31"/>
        <v>NY0877 Question 10A</v>
      </c>
      <c r="B1997" t="s">
        <v>131</v>
      </c>
      <c r="C1997" t="s">
        <v>201</v>
      </c>
      <c r="D1997" s="1">
        <v>0</v>
      </c>
      <c r="E1997" s="1">
        <v>0</v>
      </c>
      <c r="F1997" s="1">
        <v>0</v>
      </c>
      <c r="G1997" s="1">
        <v>0</v>
      </c>
    </row>
    <row r="1998" spans="1:7" x14ac:dyDescent="0.25">
      <c r="A1998" t="str">
        <f t="shared" si="31"/>
        <v>NY0877 Question 10B</v>
      </c>
      <c r="B1998" t="s">
        <v>131</v>
      </c>
      <c r="C1998" t="s">
        <v>202</v>
      </c>
      <c r="D1998" s="1">
        <v>0</v>
      </c>
      <c r="E1998" s="1">
        <v>0</v>
      </c>
      <c r="F1998" s="1">
        <v>0</v>
      </c>
      <c r="G1998" s="1">
        <v>0</v>
      </c>
    </row>
    <row r="1999" spans="1:7" x14ac:dyDescent="0.25">
      <c r="A1999" t="str">
        <f t="shared" si="31"/>
        <v>NY0877 Question 10C</v>
      </c>
      <c r="B1999" t="s">
        <v>131</v>
      </c>
      <c r="C1999" t="s">
        <v>203</v>
      </c>
      <c r="D1999" s="1">
        <v>0</v>
      </c>
      <c r="E1999" s="1">
        <v>0</v>
      </c>
      <c r="F1999" s="1">
        <v>0</v>
      </c>
      <c r="G1999" s="1">
        <v>0</v>
      </c>
    </row>
    <row r="2000" spans="1:7" x14ac:dyDescent="0.25">
      <c r="A2000" t="str">
        <f t="shared" si="31"/>
        <v>NY0877 Question 10D</v>
      </c>
      <c r="B2000" t="s">
        <v>131</v>
      </c>
      <c r="C2000" t="s">
        <v>204</v>
      </c>
      <c r="D2000" s="1">
        <v>0</v>
      </c>
      <c r="E2000" s="1">
        <v>0</v>
      </c>
      <c r="F2000" s="1">
        <v>0</v>
      </c>
      <c r="G2000" s="1">
        <v>0</v>
      </c>
    </row>
    <row r="2001" spans="1:7" x14ac:dyDescent="0.25">
      <c r="A2001" t="str">
        <f t="shared" si="31"/>
        <v>NY0877 Question 11</v>
      </c>
      <c r="B2001" t="s">
        <v>131</v>
      </c>
      <c r="C2001" t="s">
        <v>200</v>
      </c>
      <c r="D2001" s="1">
        <v>12</v>
      </c>
      <c r="E2001" s="1">
        <v>12</v>
      </c>
      <c r="F2001" s="1">
        <v>12</v>
      </c>
      <c r="G2001" s="1">
        <v>12</v>
      </c>
    </row>
    <row r="2002" spans="1:7" x14ac:dyDescent="0.25">
      <c r="A2002" t="str">
        <f t="shared" si="31"/>
        <v>NY0882 Question 1</v>
      </c>
      <c r="B2002" t="s">
        <v>132</v>
      </c>
      <c r="C2002" t="s">
        <v>192</v>
      </c>
      <c r="D2002" s="1">
        <v>99</v>
      </c>
      <c r="E2002" s="1">
        <v>97.07</v>
      </c>
      <c r="F2002" s="1">
        <v>95.66</v>
      </c>
      <c r="G2002" s="1">
        <v>87.94</v>
      </c>
    </row>
    <row r="2003" spans="1:7" x14ac:dyDescent="0.25">
      <c r="A2003" t="str">
        <f t="shared" si="31"/>
        <v>NY0882 Question 2</v>
      </c>
      <c r="B2003" t="s">
        <v>132</v>
      </c>
      <c r="C2003" t="s">
        <v>193</v>
      </c>
      <c r="D2003" s="1">
        <v>100</v>
      </c>
      <c r="E2003" s="1">
        <v>100</v>
      </c>
      <c r="F2003" s="1">
        <v>100</v>
      </c>
      <c r="G2003" s="1">
        <v>100</v>
      </c>
    </row>
    <row r="2004" spans="1:7" x14ac:dyDescent="0.25">
      <c r="A2004" t="str">
        <f t="shared" si="31"/>
        <v>NY0882 Question 3</v>
      </c>
      <c r="B2004" t="s">
        <v>132</v>
      </c>
      <c r="C2004" t="s">
        <v>194</v>
      </c>
      <c r="D2004" s="1">
        <v>100</v>
      </c>
      <c r="E2004" s="1">
        <v>100</v>
      </c>
      <c r="F2004" s="1">
        <v>100</v>
      </c>
      <c r="G2004" s="1">
        <v>100</v>
      </c>
    </row>
    <row r="2005" spans="1:7" x14ac:dyDescent="0.25">
      <c r="A2005" t="str">
        <f t="shared" si="31"/>
        <v>NY0882 Question 4</v>
      </c>
      <c r="B2005" t="s">
        <v>132</v>
      </c>
      <c r="C2005" t="s">
        <v>195</v>
      </c>
      <c r="D2005" s="1">
        <v>64</v>
      </c>
      <c r="E2005" s="1">
        <v>72.83</v>
      </c>
      <c r="F2005" s="1">
        <v>80</v>
      </c>
      <c r="G2005" s="1">
        <v>91.01</v>
      </c>
    </row>
    <row r="2006" spans="1:7" x14ac:dyDescent="0.25">
      <c r="A2006" t="str">
        <f t="shared" si="31"/>
        <v>NY0882 Question 5</v>
      </c>
      <c r="B2006" t="s">
        <v>132</v>
      </c>
      <c r="C2006" t="s">
        <v>196</v>
      </c>
      <c r="D2006" s="1">
        <v>4</v>
      </c>
      <c r="E2006" s="1">
        <v>57.69</v>
      </c>
      <c r="F2006" s="1">
        <v>4</v>
      </c>
      <c r="G2006" s="1">
        <v>5.88</v>
      </c>
    </row>
    <row r="2007" spans="1:7" x14ac:dyDescent="0.25">
      <c r="A2007" t="str">
        <f t="shared" si="31"/>
        <v>NY0882 Question 6</v>
      </c>
      <c r="B2007" t="s">
        <v>132</v>
      </c>
      <c r="C2007" t="s">
        <v>197</v>
      </c>
      <c r="D2007" s="1">
        <v>58</v>
      </c>
      <c r="E2007" s="1">
        <v>57.69</v>
      </c>
      <c r="F2007" s="1">
        <v>68</v>
      </c>
      <c r="G2007" s="1">
        <v>72</v>
      </c>
    </row>
    <row r="2008" spans="1:7" x14ac:dyDescent="0.25">
      <c r="A2008" t="str">
        <f t="shared" si="31"/>
        <v>NY0882 Question 7</v>
      </c>
      <c r="B2008" t="s">
        <v>132</v>
      </c>
      <c r="C2008" t="s">
        <v>198</v>
      </c>
      <c r="D2008" s="1">
        <v>92</v>
      </c>
      <c r="E2008" s="1">
        <v>92.31</v>
      </c>
      <c r="F2008" s="1">
        <v>92</v>
      </c>
      <c r="G2008" s="1">
        <v>80</v>
      </c>
    </row>
    <row r="2009" spans="1:7" x14ac:dyDescent="0.25">
      <c r="A2009" t="str">
        <f t="shared" si="31"/>
        <v>NY0882 Question 8</v>
      </c>
      <c r="B2009" t="s">
        <v>132</v>
      </c>
      <c r="C2009" t="s">
        <v>199</v>
      </c>
      <c r="D2009" s="1">
        <v>100</v>
      </c>
      <c r="E2009" s="1">
        <v>100</v>
      </c>
      <c r="F2009" s="1">
        <v>100</v>
      </c>
      <c r="G2009" s="1">
        <v>100</v>
      </c>
    </row>
    <row r="2010" spans="1:7" x14ac:dyDescent="0.25">
      <c r="A2010" t="str">
        <f t="shared" si="31"/>
        <v>NY0882 Question 9AB</v>
      </c>
      <c r="B2010" t="s">
        <v>132</v>
      </c>
      <c r="C2010" t="s">
        <v>205</v>
      </c>
      <c r="D2010" s="1">
        <v>100</v>
      </c>
      <c r="E2010" s="1">
        <v>0</v>
      </c>
      <c r="F2010" s="1">
        <v>100</v>
      </c>
      <c r="G2010" s="1">
        <v>100</v>
      </c>
    </row>
    <row r="2011" spans="1:7" x14ac:dyDescent="0.25">
      <c r="A2011" t="str">
        <f t="shared" si="31"/>
        <v>NY0882 Question 9C</v>
      </c>
      <c r="B2011" t="s">
        <v>132</v>
      </c>
      <c r="C2011" t="s">
        <v>206</v>
      </c>
      <c r="D2011" s="1">
        <v>100</v>
      </c>
      <c r="E2011" s="1">
        <v>100</v>
      </c>
      <c r="F2011" s="1">
        <v>100</v>
      </c>
      <c r="G2011" s="1">
        <v>100</v>
      </c>
    </row>
    <row r="2012" spans="1:7" x14ac:dyDescent="0.25">
      <c r="A2012" t="str">
        <f t="shared" si="31"/>
        <v>NY0882 Question 9D</v>
      </c>
      <c r="B2012" t="s">
        <v>132</v>
      </c>
      <c r="C2012" t="s">
        <v>207</v>
      </c>
      <c r="D2012" s="1" t="s">
        <v>7</v>
      </c>
      <c r="E2012" s="1" t="s">
        <v>7</v>
      </c>
      <c r="F2012" s="1" t="s">
        <v>7</v>
      </c>
      <c r="G2012" s="1" t="s">
        <v>7</v>
      </c>
    </row>
    <row r="2013" spans="1:7" x14ac:dyDescent="0.25">
      <c r="A2013" t="str">
        <f t="shared" si="31"/>
        <v>NY0882 Question 10A</v>
      </c>
      <c r="B2013" t="s">
        <v>132</v>
      </c>
      <c r="C2013" t="s">
        <v>201</v>
      </c>
      <c r="D2013" s="1">
        <v>0</v>
      </c>
      <c r="E2013" s="1">
        <v>0</v>
      </c>
      <c r="F2013" s="1">
        <v>0</v>
      </c>
      <c r="G2013" s="1">
        <v>0</v>
      </c>
    </row>
    <row r="2014" spans="1:7" x14ac:dyDescent="0.25">
      <c r="A2014" t="str">
        <f t="shared" si="31"/>
        <v>NY0882 Question 10B</v>
      </c>
      <c r="B2014" t="s">
        <v>132</v>
      </c>
      <c r="C2014" t="s">
        <v>202</v>
      </c>
      <c r="D2014" s="1">
        <v>0</v>
      </c>
      <c r="E2014" s="1">
        <v>0</v>
      </c>
      <c r="F2014" s="1">
        <v>0</v>
      </c>
      <c r="G2014" s="1">
        <v>0</v>
      </c>
    </row>
    <row r="2015" spans="1:7" x14ac:dyDescent="0.25">
      <c r="A2015" t="str">
        <f t="shared" si="31"/>
        <v>NY0882 Question 10C</v>
      </c>
      <c r="B2015" t="s">
        <v>132</v>
      </c>
      <c r="C2015" t="s">
        <v>203</v>
      </c>
      <c r="D2015" s="1">
        <v>0</v>
      </c>
      <c r="E2015" s="1">
        <v>0</v>
      </c>
      <c r="F2015" s="1">
        <v>0</v>
      </c>
      <c r="G2015" s="1">
        <v>0</v>
      </c>
    </row>
    <row r="2016" spans="1:7" x14ac:dyDescent="0.25">
      <c r="A2016" t="str">
        <f t="shared" si="31"/>
        <v>NY0882 Question 10D</v>
      </c>
      <c r="B2016" t="s">
        <v>132</v>
      </c>
      <c r="C2016" t="s">
        <v>204</v>
      </c>
      <c r="D2016" s="1">
        <v>0</v>
      </c>
      <c r="E2016" s="1">
        <v>0</v>
      </c>
      <c r="F2016" s="1">
        <v>0</v>
      </c>
      <c r="G2016" s="1">
        <v>0</v>
      </c>
    </row>
    <row r="2017" spans="1:7" x14ac:dyDescent="0.25">
      <c r="A2017" t="str">
        <f t="shared" si="31"/>
        <v>NY0882 Question 11</v>
      </c>
      <c r="B2017" t="s">
        <v>132</v>
      </c>
      <c r="C2017" t="s">
        <v>200</v>
      </c>
      <c r="D2017" s="1">
        <v>11</v>
      </c>
      <c r="E2017" s="1">
        <v>12</v>
      </c>
      <c r="F2017" s="1">
        <v>12</v>
      </c>
      <c r="G2017" s="1">
        <v>12</v>
      </c>
    </row>
    <row r="2018" spans="1:7" x14ac:dyDescent="0.25">
      <c r="A2018" t="str">
        <f t="shared" si="31"/>
        <v>NY0883 Question 1</v>
      </c>
      <c r="B2018" t="s">
        <v>133</v>
      </c>
      <c r="C2018" t="s">
        <v>192</v>
      </c>
      <c r="D2018" s="1">
        <v>90</v>
      </c>
      <c r="E2018" s="1">
        <v>85.36</v>
      </c>
      <c r="F2018" s="1">
        <v>85.4</v>
      </c>
      <c r="G2018" s="1">
        <v>87.66</v>
      </c>
    </row>
    <row r="2019" spans="1:7" x14ac:dyDescent="0.25">
      <c r="A2019" t="str">
        <f t="shared" si="31"/>
        <v>NY0883 Question 2</v>
      </c>
      <c r="B2019" t="s">
        <v>133</v>
      </c>
      <c r="C2019" t="s">
        <v>193</v>
      </c>
      <c r="D2019" s="1">
        <v>100</v>
      </c>
      <c r="E2019" s="1">
        <v>100</v>
      </c>
      <c r="F2019" s="1">
        <v>100</v>
      </c>
      <c r="G2019" s="1">
        <v>100</v>
      </c>
    </row>
    <row r="2020" spans="1:7" x14ac:dyDescent="0.25">
      <c r="A2020" t="str">
        <f t="shared" si="31"/>
        <v>NY0883 Question 3</v>
      </c>
      <c r="B2020" t="s">
        <v>133</v>
      </c>
      <c r="C2020" t="s">
        <v>194</v>
      </c>
      <c r="D2020" s="1">
        <v>100</v>
      </c>
      <c r="E2020" s="1">
        <v>100</v>
      </c>
      <c r="F2020" s="1">
        <v>100</v>
      </c>
      <c r="G2020" s="1">
        <v>100</v>
      </c>
    </row>
    <row r="2021" spans="1:7" x14ac:dyDescent="0.25">
      <c r="A2021" t="str">
        <f t="shared" si="31"/>
        <v>NY0883 Question 4</v>
      </c>
      <c r="B2021" t="s">
        <v>133</v>
      </c>
      <c r="C2021" t="s">
        <v>195</v>
      </c>
      <c r="D2021" s="1">
        <v>69</v>
      </c>
      <c r="E2021" s="1">
        <v>80.349999999999994</v>
      </c>
      <c r="F2021" s="1">
        <v>90.08</v>
      </c>
      <c r="G2021" s="1">
        <v>101.76</v>
      </c>
    </row>
    <row r="2022" spans="1:7" x14ac:dyDescent="0.25">
      <c r="A2022" t="str">
        <f t="shared" si="31"/>
        <v>NY0883 Question 5</v>
      </c>
      <c r="B2022" t="s">
        <v>133</v>
      </c>
      <c r="C2022" t="s">
        <v>196</v>
      </c>
      <c r="D2022" s="1">
        <v>5</v>
      </c>
      <c r="E2022" s="1">
        <v>88.24</v>
      </c>
      <c r="F2022" s="1">
        <v>0</v>
      </c>
      <c r="G2022" s="1">
        <v>0</v>
      </c>
    </row>
    <row r="2023" spans="1:7" x14ac:dyDescent="0.25">
      <c r="A2023" t="str">
        <f t="shared" si="31"/>
        <v>NY0883 Question 6</v>
      </c>
      <c r="B2023" t="s">
        <v>133</v>
      </c>
      <c r="C2023" t="s">
        <v>197</v>
      </c>
      <c r="D2023" s="1">
        <v>84</v>
      </c>
      <c r="E2023" s="1">
        <v>88.24</v>
      </c>
      <c r="F2023" s="1">
        <v>88.24</v>
      </c>
      <c r="G2023" s="1">
        <v>83.33</v>
      </c>
    </row>
    <row r="2024" spans="1:7" x14ac:dyDescent="0.25">
      <c r="A2024" t="str">
        <f t="shared" si="31"/>
        <v>NY0883 Question 7</v>
      </c>
      <c r="B2024" t="s">
        <v>133</v>
      </c>
      <c r="C2024" t="s">
        <v>198</v>
      </c>
      <c r="D2024" s="1">
        <v>95</v>
      </c>
      <c r="E2024" s="1">
        <v>100</v>
      </c>
      <c r="F2024" s="1">
        <v>100</v>
      </c>
      <c r="G2024" s="1">
        <v>100</v>
      </c>
    </row>
    <row r="2025" spans="1:7" x14ac:dyDescent="0.25">
      <c r="A2025" t="str">
        <f t="shared" si="31"/>
        <v>NY0883 Question 8</v>
      </c>
      <c r="B2025" t="s">
        <v>133</v>
      </c>
      <c r="C2025" t="s">
        <v>199</v>
      </c>
      <c r="D2025" s="1">
        <v>100</v>
      </c>
      <c r="E2025" s="1">
        <v>100</v>
      </c>
      <c r="F2025" s="1">
        <v>100</v>
      </c>
      <c r="G2025" s="1">
        <v>100</v>
      </c>
    </row>
    <row r="2026" spans="1:7" x14ac:dyDescent="0.25">
      <c r="A2026" t="str">
        <f t="shared" si="31"/>
        <v>NY0883 Question 9AB</v>
      </c>
      <c r="B2026" t="s">
        <v>133</v>
      </c>
      <c r="C2026" t="s">
        <v>205</v>
      </c>
      <c r="D2026" s="1">
        <v>50</v>
      </c>
      <c r="E2026" s="1">
        <v>0</v>
      </c>
      <c r="F2026" s="1">
        <v>0</v>
      </c>
      <c r="G2026" s="1">
        <v>0</v>
      </c>
    </row>
    <row r="2027" spans="1:7" x14ac:dyDescent="0.25">
      <c r="A2027" t="str">
        <f t="shared" si="31"/>
        <v>NY0883 Question 9C</v>
      </c>
      <c r="B2027" t="s">
        <v>133</v>
      </c>
      <c r="C2027" t="s">
        <v>206</v>
      </c>
      <c r="D2027" s="1">
        <v>95</v>
      </c>
      <c r="E2027" s="1">
        <v>100</v>
      </c>
      <c r="F2027" s="1">
        <v>100</v>
      </c>
      <c r="G2027" s="1">
        <v>94.44</v>
      </c>
    </row>
    <row r="2028" spans="1:7" x14ac:dyDescent="0.25">
      <c r="A2028" t="str">
        <f t="shared" si="31"/>
        <v>NY0883 Question 9D</v>
      </c>
      <c r="B2028" t="s">
        <v>133</v>
      </c>
      <c r="C2028" t="s">
        <v>207</v>
      </c>
      <c r="D2028" s="1" t="s">
        <v>7</v>
      </c>
      <c r="E2028" s="1" t="s">
        <v>7</v>
      </c>
      <c r="F2028" s="1" t="s">
        <v>7</v>
      </c>
      <c r="G2028" s="1" t="s">
        <v>7</v>
      </c>
    </row>
    <row r="2029" spans="1:7" x14ac:dyDescent="0.25">
      <c r="A2029" t="str">
        <f t="shared" si="31"/>
        <v>NY0883 Question 10A</v>
      </c>
      <c r="B2029" t="s">
        <v>133</v>
      </c>
      <c r="C2029" t="s">
        <v>201</v>
      </c>
      <c r="D2029" s="1">
        <v>1</v>
      </c>
      <c r="E2029" s="1">
        <v>0</v>
      </c>
      <c r="F2029" s="1">
        <v>0</v>
      </c>
      <c r="G2029" s="1">
        <v>0</v>
      </c>
    </row>
    <row r="2030" spans="1:7" x14ac:dyDescent="0.25">
      <c r="A2030" t="str">
        <f t="shared" si="31"/>
        <v>NY0883 Question 10B</v>
      </c>
      <c r="B2030" t="s">
        <v>133</v>
      </c>
      <c r="C2030" t="s">
        <v>202</v>
      </c>
      <c r="D2030" s="1">
        <v>2</v>
      </c>
      <c r="E2030" s="1">
        <v>0</v>
      </c>
      <c r="F2030" s="1">
        <v>0</v>
      </c>
      <c r="G2030" s="1">
        <v>0</v>
      </c>
    </row>
    <row r="2031" spans="1:7" x14ac:dyDescent="0.25">
      <c r="A2031" t="str">
        <f t="shared" si="31"/>
        <v>NY0883 Question 10C</v>
      </c>
      <c r="B2031" t="s">
        <v>133</v>
      </c>
      <c r="C2031" t="s">
        <v>203</v>
      </c>
      <c r="D2031" s="1">
        <v>1.6</v>
      </c>
      <c r="E2031" s="1">
        <v>0</v>
      </c>
      <c r="F2031" s="1">
        <v>0</v>
      </c>
      <c r="G2031" s="1">
        <v>0</v>
      </c>
    </row>
    <row r="2032" spans="1:7" x14ac:dyDescent="0.25">
      <c r="A2032" t="str">
        <f t="shared" si="31"/>
        <v>NY0883 Question 10D</v>
      </c>
      <c r="B2032" t="s">
        <v>133</v>
      </c>
      <c r="C2032" t="s">
        <v>204</v>
      </c>
      <c r="D2032" s="1">
        <v>2</v>
      </c>
      <c r="E2032" s="1">
        <v>0</v>
      </c>
      <c r="F2032" s="1">
        <v>0</v>
      </c>
      <c r="G2032" s="1">
        <v>0</v>
      </c>
    </row>
    <row r="2033" spans="1:7" x14ac:dyDescent="0.25">
      <c r="A2033" t="str">
        <f t="shared" si="31"/>
        <v>NY0883 Question 11</v>
      </c>
      <c r="B2033" t="s">
        <v>133</v>
      </c>
      <c r="C2033" t="s">
        <v>200</v>
      </c>
      <c r="D2033" s="1">
        <v>12</v>
      </c>
      <c r="E2033" s="1">
        <v>11</v>
      </c>
      <c r="F2033" s="1">
        <v>12</v>
      </c>
      <c r="G2033" s="1">
        <v>11</v>
      </c>
    </row>
    <row r="2034" spans="1:7" x14ac:dyDescent="0.25">
      <c r="A2034" t="str">
        <f t="shared" si="31"/>
        <v>NY0884 Question 1</v>
      </c>
      <c r="B2034" t="s">
        <v>134</v>
      </c>
      <c r="C2034" t="s">
        <v>192</v>
      </c>
      <c r="D2034" s="1">
        <v>98</v>
      </c>
      <c r="E2034" s="1">
        <v>99.16</v>
      </c>
      <c r="F2034" s="1">
        <v>98.73</v>
      </c>
      <c r="G2034" s="1">
        <v>95.4</v>
      </c>
    </row>
    <row r="2035" spans="1:7" x14ac:dyDescent="0.25">
      <c r="A2035" t="str">
        <f t="shared" si="31"/>
        <v>NY0884 Question 2</v>
      </c>
      <c r="B2035" t="s">
        <v>134</v>
      </c>
      <c r="C2035" t="s">
        <v>193</v>
      </c>
      <c r="D2035" s="1">
        <v>100</v>
      </c>
      <c r="E2035" s="1">
        <v>100</v>
      </c>
      <c r="F2035" s="1">
        <v>100</v>
      </c>
      <c r="G2035" s="1">
        <v>100</v>
      </c>
    </row>
    <row r="2036" spans="1:7" x14ac:dyDescent="0.25">
      <c r="A2036" t="str">
        <f t="shared" si="31"/>
        <v>NY0884 Question 3</v>
      </c>
      <c r="B2036" t="s">
        <v>134</v>
      </c>
      <c r="C2036" t="s">
        <v>194</v>
      </c>
      <c r="D2036" s="1">
        <v>100</v>
      </c>
      <c r="E2036" s="1">
        <v>93.33</v>
      </c>
      <c r="F2036" s="1">
        <v>100</v>
      </c>
      <c r="G2036" s="1">
        <v>100</v>
      </c>
    </row>
    <row r="2037" spans="1:7" x14ac:dyDescent="0.25">
      <c r="A2037" t="str">
        <f t="shared" si="31"/>
        <v>NY0884 Question 4</v>
      </c>
      <c r="B2037" t="s">
        <v>134</v>
      </c>
      <c r="C2037" t="s">
        <v>195</v>
      </c>
      <c r="D2037" s="1">
        <v>75</v>
      </c>
      <c r="E2037" s="1">
        <v>83.28</v>
      </c>
      <c r="F2037" s="1">
        <v>92.29</v>
      </c>
      <c r="G2037" s="1">
        <v>98.98</v>
      </c>
    </row>
    <row r="2038" spans="1:7" x14ac:dyDescent="0.25">
      <c r="A2038" t="str">
        <f t="shared" si="31"/>
        <v>NY0884 Question 5</v>
      </c>
      <c r="B2038" t="s">
        <v>134</v>
      </c>
      <c r="C2038" t="s">
        <v>196</v>
      </c>
      <c r="D2038" s="1">
        <v>9</v>
      </c>
      <c r="E2038" s="1">
        <v>84.85</v>
      </c>
      <c r="F2038" s="1">
        <v>11.43</v>
      </c>
      <c r="G2038" s="1">
        <v>8.82</v>
      </c>
    </row>
    <row r="2039" spans="1:7" x14ac:dyDescent="0.25">
      <c r="A2039" t="str">
        <f t="shared" si="31"/>
        <v>NY0884 Question 6</v>
      </c>
      <c r="B2039" t="s">
        <v>134</v>
      </c>
      <c r="C2039" t="s">
        <v>197</v>
      </c>
      <c r="D2039" s="1">
        <v>69</v>
      </c>
      <c r="E2039" s="1">
        <v>84.85</v>
      </c>
      <c r="F2039" s="1">
        <v>85.71</v>
      </c>
      <c r="G2039" s="1">
        <v>91.18</v>
      </c>
    </row>
    <row r="2040" spans="1:7" x14ac:dyDescent="0.25">
      <c r="A2040" t="str">
        <f t="shared" si="31"/>
        <v>NY0884 Question 7</v>
      </c>
      <c r="B2040" t="s">
        <v>134</v>
      </c>
      <c r="C2040" t="s">
        <v>198</v>
      </c>
      <c r="D2040" s="1">
        <v>91</v>
      </c>
      <c r="E2040" s="1">
        <v>96.67</v>
      </c>
      <c r="F2040" s="1">
        <v>97.14</v>
      </c>
      <c r="G2040" s="1">
        <v>91.18</v>
      </c>
    </row>
    <row r="2041" spans="1:7" x14ac:dyDescent="0.25">
      <c r="A2041" t="str">
        <f t="shared" si="31"/>
        <v>NY0884 Question 8</v>
      </c>
      <c r="B2041" t="s">
        <v>134</v>
      </c>
      <c r="C2041" t="s">
        <v>199</v>
      </c>
      <c r="D2041" s="1">
        <v>97</v>
      </c>
      <c r="E2041" s="1">
        <v>96.67</v>
      </c>
      <c r="F2041" s="1">
        <v>97.14</v>
      </c>
      <c r="G2041" s="1">
        <v>97.06</v>
      </c>
    </row>
    <row r="2042" spans="1:7" x14ac:dyDescent="0.25">
      <c r="A2042" t="str">
        <f t="shared" si="31"/>
        <v>NY0884 Question 9AB</v>
      </c>
      <c r="B2042" t="s">
        <v>134</v>
      </c>
      <c r="C2042" t="s">
        <v>205</v>
      </c>
      <c r="D2042" s="1">
        <v>100</v>
      </c>
      <c r="E2042" s="1">
        <v>0</v>
      </c>
      <c r="F2042" s="1">
        <v>0</v>
      </c>
      <c r="G2042" s="1">
        <v>100</v>
      </c>
    </row>
    <row r="2043" spans="1:7" x14ac:dyDescent="0.25">
      <c r="A2043" t="str">
        <f t="shared" si="31"/>
        <v>NY0884 Question 9C</v>
      </c>
      <c r="B2043" t="s">
        <v>134</v>
      </c>
      <c r="C2043" t="s">
        <v>206</v>
      </c>
      <c r="D2043" s="1">
        <v>100</v>
      </c>
      <c r="E2043" s="1">
        <v>100</v>
      </c>
      <c r="F2043" s="1">
        <v>100</v>
      </c>
      <c r="G2043" s="1">
        <v>100</v>
      </c>
    </row>
    <row r="2044" spans="1:7" x14ac:dyDescent="0.25">
      <c r="A2044" t="str">
        <f t="shared" si="31"/>
        <v>NY0884 Question 9D</v>
      </c>
      <c r="B2044" t="s">
        <v>134</v>
      </c>
      <c r="C2044" t="s">
        <v>207</v>
      </c>
      <c r="D2044" s="1" t="s">
        <v>7</v>
      </c>
      <c r="E2044" s="1" t="s">
        <v>7</v>
      </c>
      <c r="F2044" s="1" t="s">
        <v>7</v>
      </c>
      <c r="G2044" s="1" t="s">
        <v>7</v>
      </c>
    </row>
    <row r="2045" spans="1:7" x14ac:dyDescent="0.25">
      <c r="A2045" t="str">
        <f t="shared" si="31"/>
        <v>NY0884 Question 10A</v>
      </c>
      <c r="B2045" t="s">
        <v>134</v>
      </c>
      <c r="C2045" t="s">
        <v>201</v>
      </c>
      <c r="D2045" s="1">
        <v>0</v>
      </c>
      <c r="E2045" s="1">
        <v>0</v>
      </c>
      <c r="F2045" s="1">
        <v>0</v>
      </c>
      <c r="G2045" s="1">
        <v>0</v>
      </c>
    </row>
    <row r="2046" spans="1:7" x14ac:dyDescent="0.25">
      <c r="A2046" t="str">
        <f t="shared" si="31"/>
        <v>NY0884 Question 10B</v>
      </c>
      <c r="B2046" t="s">
        <v>134</v>
      </c>
      <c r="C2046" t="s">
        <v>202</v>
      </c>
      <c r="D2046" s="1">
        <v>0</v>
      </c>
      <c r="E2046" s="1">
        <v>0</v>
      </c>
      <c r="F2046" s="1">
        <v>0</v>
      </c>
      <c r="G2046" s="1">
        <v>0</v>
      </c>
    </row>
    <row r="2047" spans="1:7" x14ac:dyDescent="0.25">
      <c r="A2047" t="str">
        <f t="shared" si="31"/>
        <v>NY0884 Question 10C</v>
      </c>
      <c r="B2047" t="s">
        <v>134</v>
      </c>
      <c r="C2047" t="s">
        <v>203</v>
      </c>
      <c r="D2047" s="1">
        <v>0</v>
      </c>
      <c r="E2047" s="1">
        <v>0</v>
      </c>
      <c r="F2047" s="1">
        <v>0</v>
      </c>
      <c r="G2047" s="1">
        <v>0</v>
      </c>
    </row>
    <row r="2048" spans="1:7" x14ac:dyDescent="0.25">
      <c r="A2048" t="str">
        <f t="shared" si="31"/>
        <v>NY0884 Question 10D</v>
      </c>
      <c r="B2048" t="s">
        <v>134</v>
      </c>
      <c r="C2048" t="s">
        <v>204</v>
      </c>
      <c r="D2048" s="1">
        <v>1</v>
      </c>
      <c r="E2048" s="1">
        <v>2.86</v>
      </c>
      <c r="F2048" s="1">
        <v>0</v>
      </c>
      <c r="G2048" s="1">
        <v>0</v>
      </c>
    </row>
    <row r="2049" spans="1:7" x14ac:dyDescent="0.25">
      <c r="A2049" t="str">
        <f t="shared" si="31"/>
        <v>NY0884 Question 11</v>
      </c>
      <c r="B2049" t="s">
        <v>134</v>
      </c>
      <c r="C2049" t="s">
        <v>200</v>
      </c>
      <c r="D2049" s="1">
        <v>10</v>
      </c>
      <c r="E2049" s="1">
        <v>12</v>
      </c>
      <c r="F2049" s="1">
        <v>12</v>
      </c>
      <c r="G2049" s="1">
        <v>12</v>
      </c>
    </row>
    <row r="2050" spans="1:7" x14ac:dyDescent="0.25">
      <c r="A2050" t="str">
        <f t="shared" si="31"/>
        <v>NY0901 Question 1</v>
      </c>
      <c r="B2050" t="s">
        <v>135</v>
      </c>
      <c r="C2050" t="s">
        <v>192</v>
      </c>
      <c r="D2050" s="1">
        <v>99</v>
      </c>
      <c r="E2050" s="1">
        <v>99.6</v>
      </c>
      <c r="F2050" s="1">
        <v>105.06</v>
      </c>
      <c r="G2050" s="1" t="s">
        <v>185</v>
      </c>
    </row>
    <row r="2051" spans="1:7" x14ac:dyDescent="0.25">
      <c r="A2051" t="str">
        <f t="shared" ref="A2051:A2114" si="32">B2051&amp;" "&amp;C2051</f>
        <v>NY0901 Question 2</v>
      </c>
      <c r="B2051" t="s">
        <v>135</v>
      </c>
      <c r="C2051" t="s">
        <v>193</v>
      </c>
      <c r="D2051" s="1">
        <v>33</v>
      </c>
      <c r="E2051" s="1">
        <v>100</v>
      </c>
      <c r="F2051" s="1">
        <v>88.89</v>
      </c>
      <c r="G2051" s="1" t="s">
        <v>185</v>
      </c>
    </row>
    <row r="2052" spans="1:7" x14ac:dyDescent="0.25">
      <c r="A2052" t="str">
        <f t="shared" si="32"/>
        <v>NY0901 Question 3</v>
      </c>
      <c r="B2052" t="s">
        <v>135</v>
      </c>
      <c r="C2052" t="s">
        <v>194</v>
      </c>
      <c r="D2052" s="1">
        <v>100</v>
      </c>
      <c r="E2052" s="1">
        <v>100</v>
      </c>
      <c r="F2052" s="1">
        <v>100</v>
      </c>
      <c r="G2052" s="1" t="s">
        <v>185</v>
      </c>
    </row>
    <row r="2053" spans="1:7" x14ac:dyDescent="0.25">
      <c r="A2053" t="str">
        <f t="shared" si="32"/>
        <v>NY0901 Question 4</v>
      </c>
      <c r="B2053" t="s">
        <v>135</v>
      </c>
      <c r="C2053" t="s">
        <v>195</v>
      </c>
      <c r="D2053" s="1">
        <v>35</v>
      </c>
      <c r="E2053" s="1">
        <v>36.54</v>
      </c>
      <c r="F2053" s="1">
        <v>36.94</v>
      </c>
      <c r="G2053" s="1" t="s">
        <v>185</v>
      </c>
    </row>
    <row r="2054" spans="1:7" x14ac:dyDescent="0.25">
      <c r="A2054" t="str">
        <f t="shared" si="32"/>
        <v>NY0901 Question 5</v>
      </c>
      <c r="B2054" t="s">
        <v>135</v>
      </c>
      <c r="C2054" t="s">
        <v>196</v>
      </c>
      <c r="D2054" s="1">
        <v>32</v>
      </c>
      <c r="E2054" s="1">
        <v>68.97</v>
      </c>
      <c r="F2054" s="1">
        <v>55.56</v>
      </c>
      <c r="G2054" s="1" t="s">
        <v>185</v>
      </c>
    </row>
    <row r="2055" spans="1:7" x14ac:dyDescent="0.25">
      <c r="A2055" t="str">
        <f t="shared" si="32"/>
        <v>NY0901 Question 6</v>
      </c>
      <c r="B2055" t="s">
        <v>135</v>
      </c>
      <c r="C2055" t="s">
        <v>197</v>
      </c>
      <c r="D2055" s="1">
        <v>18</v>
      </c>
      <c r="E2055" s="1">
        <v>68.97</v>
      </c>
      <c r="F2055" s="1">
        <v>88.89</v>
      </c>
      <c r="G2055" s="1" t="s">
        <v>185</v>
      </c>
    </row>
    <row r="2056" spans="1:7" x14ac:dyDescent="0.25">
      <c r="A2056" t="str">
        <f t="shared" si="32"/>
        <v>NY0901 Question 7</v>
      </c>
      <c r="B2056" t="s">
        <v>135</v>
      </c>
      <c r="C2056" t="s">
        <v>198</v>
      </c>
      <c r="D2056" s="1">
        <v>48</v>
      </c>
      <c r="E2056" s="1">
        <v>73.33</v>
      </c>
      <c r="F2056" s="1">
        <v>96.3</v>
      </c>
      <c r="G2056" s="1" t="s">
        <v>185</v>
      </c>
    </row>
    <row r="2057" spans="1:7" x14ac:dyDescent="0.25">
      <c r="A2057" t="str">
        <f t="shared" si="32"/>
        <v>NY0901 Question 8</v>
      </c>
      <c r="B2057" t="s">
        <v>135</v>
      </c>
      <c r="C2057" t="s">
        <v>199</v>
      </c>
      <c r="D2057" s="1">
        <v>77</v>
      </c>
      <c r="E2057" s="1">
        <v>94.12</v>
      </c>
      <c r="F2057" s="1">
        <v>100</v>
      </c>
      <c r="G2057" s="1" t="s">
        <v>185</v>
      </c>
    </row>
    <row r="2058" spans="1:7" x14ac:dyDescent="0.25">
      <c r="A2058" t="str">
        <f t="shared" si="32"/>
        <v>NY0901 Question 9AB</v>
      </c>
      <c r="B2058" t="s">
        <v>135</v>
      </c>
      <c r="C2058" t="s">
        <v>205</v>
      </c>
      <c r="D2058" s="1">
        <v>40</v>
      </c>
      <c r="E2058" s="1">
        <v>100</v>
      </c>
      <c r="F2058" s="1">
        <v>100</v>
      </c>
      <c r="G2058" s="1" t="s">
        <v>185</v>
      </c>
    </row>
    <row r="2059" spans="1:7" x14ac:dyDescent="0.25">
      <c r="A2059" t="str">
        <f t="shared" si="32"/>
        <v>NY0901 Question 9C</v>
      </c>
      <c r="B2059" t="s">
        <v>135</v>
      </c>
      <c r="C2059" t="s">
        <v>206</v>
      </c>
      <c r="D2059" s="1">
        <v>86</v>
      </c>
      <c r="E2059" s="1">
        <v>100</v>
      </c>
      <c r="F2059" s="1">
        <v>100</v>
      </c>
      <c r="G2059" s="1" t="s">
        <v>185</v>
      </c>
    </row>
    <row r="2060" spans="1:7" x14ac:dyDescent="0.25">
      <c r="A2060" t="str">
        <f t="shared" si="32"/>
        <v>NY0901 Question 9D</v>
      </c>
      <c r="B2060" t="s">
        <v>135</v>
      </c>
      <c r="C2060" t="s">
        <v>207</v>
      </c>
      <c r="D2060" s="1" t="s">
        <v>7</v>
      </c>
      <c r="E2060" s="1" t="s">
        <v>7</v>
      </c>
      <c r="F2060" s="1" t="s">
        <v>7</v>
      </c>
      <c r="G2060" s="1" t="s">
        <v>185</v>
      </c>
    </row>
    <row r="2061" spans="1:7" x14ac:dyDescent="0.25">
      <c r="A2061" t="str">
        <f t="shared" si="32"/>
        <v>NY0901 Question 10A</v>
      </c>
      <c r="B2061" t="s">
        <v>135</v>
      </c>
      <c r="C2061" t="s">
        <v>201</v>
      </c>
      <c r="D2061" s="1">
        <v>0</v>
      </c>
      <c r="E2061" s="1">
        <v>6.98</v>
      </c>
      <c r="F2061" s="1">
        <v>7.14</v>
      </c>
      <c r="G2061" s="1" t="s">
        <v>185</v>
      </c>
    </row>
    <row r="2062" spans="1:7" x14ac:dyDescent="0.25">
      <c r="A2062" t="str">
        <f t="shared" si="32"/>
        <v>NY0901 Question 10B</v>
      </c>
      <c r="B2062" t="s">
        <v>135</v>
      </c>
      <c r="C2062" t="s">
        <v>202</v>
      </c>
      <c r="D2062" s="1">
        <v>4</v>
      </c>
      <c r="E2062" s="1">
        <v>0.47</v>
      </c>
      <c r="F2062" s="1">
        <v>0</v>
      </c>
      <c r="G2062" s="1" t="s">
        <v>185</v>
      </c>
    </row>
    <row r="2063" spans="1:7" x14ac:dyDescent="0.25">
      <c r="A2063" t="str">
        <f t="shared" si="32"/>
        <v>NY0901 Question 10C</v>
      </c>
      <c r="B2063" t="s">
        <v>135</v>
      </c>
      <c r="C2063" t="s">
        <v>203</v>
      </c>
      <c r="D2063" s="1">
        <v>8</v>
      </c>
      <c r="E2063" s="1">
        <v>2.5</v>
      </c>
      <c r="F2063" s="1">
        <v>0</v>
      </c>
      <c r="G2063" s="1" t="s">
        <v>185</v>
      </c>
    </row>
    <row r="2064" spans="1:7" x14ac:dyDescent="0.25">
      <c r="A2064" t="str">
        <f t="shared" si="32"/>
        <v>NY0901 Question 10D</v>
      </c>
      <c r="B2064" t="s">
        <v>135</v>
      </c>
      <c r="C2064" t="s">
        <v>204</v>
      </c>
      <c r="D2064" s="1">
        <v>1</v>
      </c>
      <c r="E2064" s="1">
        <v>2.78</v>
      </c>
      <c r="F2064" s="1">
        <v>0</v>
      </c>
      <c r="G2064" s="1" t="s">
        <v>185</v>
      </c>
    </row>
    <row r="2065" spans="1:7" x14ac:dyDescent="0.25">
      <c r="A2065" t="str">
        <f t="shared" si="32"/>
        <v>NY0901 Question 11</v>
      </c>
      <c r="B2065" t="s">
        <v>135</v>
      </c>
      <c r="C2065" t="s">
        <v>200</v>
      </c>
      <c r="D2065" s="1">
        <v>12</v>
      </c>
      <c r="E2065" s="1">
        <v>12</v>
      </c>
      <c r="F2065" s="1">
        <v>12</v>
      </c>
      <c r="G2065" s="1" t="s">
        <v>185</v>
      </c>
    </row>
    <row r="2066" spans="1:7" x14ac:dyDescent="0.25">
      <c r="A2066" t="str">
        <f t="shared" si="32"/>
        <v>NY0912 Question 1</v>
      </c>
      <c r="B2066" t="s">
        <v>136</v>
      </c>
      <c r="C2066" t="s">
        <v>192</v>
      </c>
      <c r="D2066" s="1">
        <v>98</v>
      </c>
      <c r="E2066" s="1">
        <v>96.12</v>
      </c>
      <c r="F2066" s="1">
        <v>94.97</v>
      </c>
      <c r="G2066" s="1">
        <v>96.51</v>
      </c>
    </row>
    <row r="2067" spans="1:7" x14ac:dyDescent="0.25">
      <c r="A2067" t="str">
        <f t="shared" si="32"/>
        <v>NY0912 Question 2</v>
      </c>
      <c r="B2067" t="s">
        <v>136</v>
      </c>
      <c r="C2067" t="s">
        <v>193</v>
      </c>
      <c r="D2067" s="1">
        <v>100</v>
      </c>
      <c r="E2067" s="1">
        <v>100</v>
      </c>
      <c r="F2067" s="1">
        <v>100</v>
      </c>
      <c r="G2067" s="1">
        <v>100</v>
      </c>
    </row>
    <row r="2068" spans="1:7" x14ac:dyDescent="0.25">
      <c r="A2068" t="str">
        <f t="shared" si="32"/>
        <v>NY0912 Question 3</v>
      </c>
      <c r="B2068" t="s">
        <v>136</v>
      </c>
      <c r="C2068" t="s">
        <v>194</v>
      </c>
      <c r="D2068" s="1">
        <v>100</v>
      </c>
      <c r="E2068" s="1">
        <v>100</v>
      </c>
      <c r="F2068" s="1">
        <v>100</v>
      </c>
      <c r="G2068" s="1">
        <v>96.55</v>
      </c>
    </row>
    <row r="2069" spans="1:7" x14ac:dyDescent="0.25">
      <c r="A2069" t="str">
        <f t="shared" si="32"/>
        <v>NY0912 Question 4</v>
      </c>
      <c r="B2069" t="s">
        <v>136</v>
      </c>
      <c r="C2069" t="s">
        <v>195</v>
      </c>
      <c r="D2069" s="1">
        <v>78</v>
      </c>
      <c r="E2069" s="1">
        <v>86.48</v>
      </c>
      <c r="F2069" s="1">
        <v>93.21</v>
      </c>
      <c r="G2069" s="1">
        <v>94.42</v>
      </c>
    </row>
    <row r="2070" spans="1:7" x14ac:dyDescent="0.25">
      <c r="A2070" t="str">
        <f t="shared" si="32"/>
        <v>NY0912 Question 5</v>
      </c>
      <c r="B2070" t="s">
        <v>136</v>
      </c>
      <c r="C2070" t="s">
        <v>196</v>
      </c>
      <c r="D2070" s="1">
        <v>3</v>
      </c>
      <c r="E2070" s="1">
        <v>84.06</v>
      </c>
      <c r="F2070" s="1">
        <v>3.73</v>
      </c>
      <c r="G2070" s="1">
        <v>3.03</v>
      </c>
    </row>
    <row r="2071" spans="1:7" x14ac:dyDescent="0.25">
      <c r="A2071" t="str">
        <f t="shared" si="32"/>
        <v>NY0912 Question 6</v>
      </c>
      <c r="B2071" t="s">
        <v>136</v>
      </c>
      <c r="C2071" t="s">
        <v>197</v>
      </c>
      <c r="D2071" s="1">
        <v>79</v>
      </c>
      <c r="E2071" s="1">
        <v>84.06</v>
      </c>
      <c r="F2071" s="1">
        <v>89.18</v>
      </c>
      <c r="G2071" s="1">
        <v>88.26</v>
      </c>
    </row>
    <row r="2072" spans="1:7" x14ac:dyDescent="0.25">
      <c r="A2072" t="str">
        <f t="shared" si="32"/>
        <v>NY0912 Question 7</v>
      </c>
      <c r="B2072" t="s">
        <v>136</v>
      </c>
      <c r="C2072" t="s">
        <v>198</v>
      </c>
      <c r="D2072" s="1">
        <v>93</v>
      </c>
      <c r="E2072" s="1">
        <v>93.84</v>
      </c>
      <c r="F2072" s="1">
        <v>91.58</v>
      </c>
      <c r="G2072" s="1">
        <v>90.71</v>
      </c>
    </row>
    <row r="2073" spans="1:7" x14ac:dyDescent="0.25">
      <c r="A2073" t="str">
        <f t="shared" si="32"/>
        <v>NY0912 Question 8</v>
      </c>
      <c r="B2073" t="s">
        <v>136</v>
      </c>
      <c r="C2073" t="s">
        <v>199</v>
      </c>
      <c r="D2073" s="1">
        <v>97</v>
      </c>
      <c r="E2073" s="1">
        <v>98.19</v>
      </c>
      <c r="F2073" s="1">
        <v>97.44</v>
      </c>
      <c r="G2073" s="1">
        <v>96.28</v>
      </c>
    </row>
    <row r="2074" spans="1:7" x14ac:dyDescent="0.25">
      <c r="A2074" t="str">
        <f t="shared" si="32"/>
        <v>NY0912 Question 9AB</v>
      </c>
      <c r="B2074" t="s">
        <v>136</v>
      </c>
      <c r="C2074" t="s">
        <v>205</v>
      </c>
      <c r="D2074" s="1">
        <v>50</v>
      </c>
      <c r="E2074" s="1">
        <v>40</v>
      </c>
      <c r="F2074" s="1">
        <v>33.33</v>
      </c>
      <c r="G2074" s="1">
        <v>44.44</v>
      </c>
    </row>
    <row r="2075" spans="1:7" x14ac:dyDescent="0.25">
      <c r="A2075" t="str">
        <f t="shared" si="32"/>
        <v>NY0912 Question 9C</v>
      </c>
      <c r="B2075" t="s">
        <v>136</v>
      </c>
      <c r="C2075" t="s">
        <v>206</v>
      </c>
      <c r="D2075" s="1">
        <v>99</v>
      </c>
      <c r="E2075" s="1">
        <v>97.83</v>
      </c>
      <c r="F2075" s="1">
        <v>98.53</v>
      </c>
      <c r="G2075" s="1">
        <v>98.26</v>
      </c>
    </row>
    <row r="2076" spans="1:7" x14ac:dyDescent="0.25">
      <c r="A2076" t="str">
        <f t="shared" si="32"/>
        <v>NY0912 Question 9D</v>
      </c>
      <c r="B2076" t="s">
        <v>136</v>
      </c>
      <c r="C2076" t="s">
        <v>207</v>
      </c>
      <c r="D2076" s="1" t="s">
        <v>7</v>
      </c>
      <c r="E2076" s="1" t="s">
        <v>7</v>
      </c>
      <c r="F2076" s="1" t="s">
        <v>7</v>
      </c>
      <c r="G2076" s="1" t="s">
        <v>7</v>
      </c>
    </row>
    <row r="2077" spans="1:7" x14ac:dyDescent="0.25">
      <c r="A2077" t="str">
        <f t="shared" si="32"/>
        <v>NY0912 Question 10A</v>
      </c>
      <c r="B2077" t="s">
        <v>136</v>
      </c>
      <c r="C2077" t="s">
        <v>201</v>
      </c>
      <c r="D2077" s="1">
        <v>0</v>
      </c>
      <c r="E2077" s="1">
        <v>0.69</v>
      </c>
      <c r="F2077" s="1">
        <v>0.7</v>
      </c>
      <c r="G2077" s="1">
        <v>0.34</v>
      </c>
    </row>
    <row r="2078" spans="1:7" x14ac:dyDescent="0.25">
      <c r="A2078" t="str">
        <f t="shared" si="32"/>
        <v>NY0912 Question 10B</v>
      </c>
      <c r="B2078" t="s">
        <v>136</v>
      </c>
      <c r="C2078" t="s">
        <v>202</v>
      </c>
      <c r="D2078" s="1">
        <v>0</v>
      </c>
      <c r="E2078" s="1">
        <v>0</v>
      </c>
      <c r="F2078" s="1">
        <v>0</v>
      </c>
      <c r="G2078" s="1">
        <v>0</v>
      </c>
    </row>
    <row r="2079" spans="1:7" x14ac:dyDescent="0.25">
      <c r="A2079" t="str">
        <f t="shared" si="32"/>
        <v>NY0912 Question 10C</v>
      </c>
      <c r="B2079" t="s">
        <v>136</v>
      </c>
      <c r="C2079" t="s">
        <v>203</v>
      </c>
      <c r="D2079" s="1">
        <v>0</v>
      </c>
      <c r="E2079" s="1">
        <v>2.1800000000000002</v>
      </c>
      <c r="F2079" s="1">
        <v>0.49</v>
      </c>
      <c r="G2079" s="1">
        <v>0.5</v>
      </c>
    </row>
    <row r="2080" spans="1:7" x14ac:dyDescent="0.25">
      <c r="A2080" t="str">
        <f t="shared" si="32"/>
        <v>NY0912 Question 10D</v>
      </c>
      <c r="B2080" t="s">
        <v>136</v>
      </c>
      <c r="C2080" t="s">
        <v>204</v>
      </c>
      <c r="D2080" s="1">
        <v>0</v>
      </c>
      <c r="E2080" s="1">
        <v>0</v>
      </c>
      <c r="F2080" s="1">
        <v>0.35</v>
      </c>
      <c r="G2080" s="1">
        <v>0.34</v>
      </c>
    </row>
    <row r="2081" spans="1:7" x14ac:dyDescent="0.25">
      <c r="A2081" t="str">
        <f t="shared" si="32"/>
        <v>NY0912 Question 11</v>
      </c>
      <c r="B2081" t="s">
        <v>136</v>
      </c>
      <c r="C2081" t="s">
        <v>200</v>
      </c>
      <c r="D2081" s="1">
        <v>11</v>
      </c>
      <c r="E2081" s="1">
        <v>11</v>
      </c>
      <c r="F2081" s="1">
        <v>12</v>
      </c>
      <c r="G2081" s="1">
        <v>12</v>
      </c>
    </row>
    <row r="2082" spans="1:7" x14ac:dyDescent="0.25">
      <c r="A2082" t="str">
        <f t="shared" si="32"/>
        <v>NY0920 Question 1</v>
      </c>
      <c r="B2082" t="s">
        <v>137</v>
      </c>
      <c r="C2082" t="s">
        <v>192</v>
      </c>
      <c r="D2082" s="1">
        <v>99</v>
      </c>
      <c r="E2082" s="1">
        <v>97.52</v>
      </c>
      <c r="F2082" s="1">
        <v>98.12</v>
      </c>
      <c r="G2082" s="1">
        <v>76.08</v>
      </c>
    </row>
    <row r="2083" spans="1:7" x14ac:dyDescent="0.25">
      <c r="A2083" t="str">
        <f t="shared" si="32"/>
        <v>NY0920 Question 2</v>
      </c>
      <c r="B2083" t="s">
        <v>137</v>
      </c>
      <c r="C2083" t="s">
        <v>193</v>
      </c>
      <c r="D2083" s="1">
        <v>100</v>
      </c>
      <c r="E2083" s="1">
        <v>100</v>
      </c>
      <c r="F2083" s="1">
        <v>100</v>
      </c>
      <c r="G2083" s="1">
        <v>100</v>
      </c>
    </row>
    <row r="2084" spans="1:7" x14ac:dyDescent="0.25">
      <c r="A2084" t="str">
        <f t="shared" si="32"/>
        <v>NY0920 Question 3</v>
      </c>
      <c r="B2084" t="s">
        <v>137</v>
      </c>
      <c r="C2084" t="s">
        <v>194</v>
      </c>
      <c r="D2084" s="1">
        <v>100</v>
      </c>
      <c r="E2084" s="1">
        <v>100</v>
      </c>
      <c r="F2084" s="1">
        <v>100</v>
      </c>
      <c r="G2084" s="1">
        <v>100</v>
      </c>
    </row>
    <row r="2085" spans="1:7" x14ac:dyDescent="0.25">
      <c r="A2085" t="str">
        <f t="shared" si="32"/>
        <v>NY0920 Question 4</v>
      </c>
      <c r="B2085" t="s">
        <v>137</v>
      </c>
      <c r="C2085" t="s">
        <v>195</v>
      </c>
      <c r="D2085" s="1">
        <v>38</v>
      </c>
      <c r="E2085" s="1">
        <v>45.45</v>
      </c>
      <c r="F2085" s="1">
        <v>56.82</v>
      </c>
      <c r="G2085" s="1">
        <v>67.59</v>
      </c>
    </row>
    <row r="2086" spans="1:7" x14ac:dyDescent="0.25">
      <c r="A2086" t="str">
        <f t="shared" si="32"/>
        <v>NY0920 Question 5</v>
      </c>
      <c r="B2086" t="s">
        <v>137</v>
      </c>
      <c r="C2086" t="s">
        <v>196</v>
      </c>
      <c r="D2086" s="1">
        <v>13</v>
      </c>
      <c r="E2086" s="1">
        <v>67.739999999999995</v>
      </c>
      <c r="F2086" s="1">
        <v>12.5</v>
      </c>
      <c r="G2086" s="1">
        <v>11.76</v>
      </c>
    </row>
    <row r="2087" spans="1:7" x14ac:dyDescent="0.25">
      <c r="A2087" t="str">
        <f t="shared" si="32"/>
        <v>NY0920 Question 6</v>
      </c>
      <c r="B2087" t="s">
        <v>137</v>
      </c>
      <c r="C2087" t="s">
        <v>197</v>
      </c>
      <c r="D2087" s="1">
        <v>71</v>
      </c>
      <c r="E2087" s="1">
        <v>67.739999999999995</v>
      </c>
      <c r="F2087" s="1">
        <v>75</v>
      </c>
      <c r="G2087" s="1">
        <v>73.53</v>
      </c>
    </row>
    <row r="2088" spans="1:7" x14ac:dyDescent="0.25">
      <c r="A2088" t="str">
        <f t="shared" si="32"/>
        <v>NY0920 Question 7</v>
      </c>
      <c r="B2088" t="s">
        <v>137</v>
      </c>
      <c r="C2088" t="s">
        <v>198</v>
      </c>
      <c r="D2088" s="1">
        <v>100</v>
      </c>
      <c r="E2088" s="1">
        <v>88.24</v>
      </c>
      <c r="F2088" s="1">
        <v>85.71</v>
      </c>
      <c r="G2088" s="1">
        <v>100</v>
      </c>
    </row>
    <row r="2089" spans="1:7" x14ac:dyDescent="0.25">
      <c r="A2089" t="str">
        <f t="shared" si="32"/>
        <v>NY0920 Question 8</v>
      </c>
      <c r="B2089" t="s">
        <v>137</v>
      </c>
      <c r="C2089" t="s">
        <v>199</v>
      </c>
      <c r="D2089" s="1">
        <v>96</v>
      </c>
      <c r="E2089" s="1">
        <v>95.92</v>
      </c>
      <c r="F2089" s="1">
        <v>96.08</v>
      </c>
      <c r="G2089" s="1">
        <v>97.87</v>
      </c>
    </row>
    <row r="2090" spans="1:7" x14ac:dyDescent="0.25">
      <c r="A2090" t="str">
        <f t="shared" si="32"/>
        <v>NY0920 Question 9AB</v>
      </c>
      <c r="B2090" t="s">
        <v>137</v>
      </c>
      <c r="C2090" t="s">
        <v>205</v>
      </c>
      <c r="D2090" s="1">
        <v>100</v>
      </c>
      <c r="E2090" s="1">
        <v>50</v>
      </c>
      <c r="F2090" s="1">
        <v>100</v>
      </c>
      <c r="G2090" s="1">
        <v>0</v>
      </c>
    </row>
    <row r="2091" spans="1:7" x14ac:dyDescent="0.25">
      <c r="A2091" t="str">
        <f t="shared" si="32"/>
        <v>NY0920 Question 9C</v>
      </c>
      <c r="B2091" t="s">
        <v>137</v>
      </c>
      <c r="C2091" t="s">
        <v>206</v>
      </c>
      <c r="D2091" s="1">
        <v>100</v>
      </c>
      <c r="E2091" s="1">
        <v>98.11</v>
      </c>
      <c r="F2091" s="1">
        <v>100</v>
      </c>
      <c r="G2091" s="1">
        <v>100</v>
      </c>
    </row>
    <row r="2092" spans="1:7" x14ac:dyDescent="0.25">
      <c r="A2092" t="str">
        <f t="shared" si="32"/>
        <v>NY0920 Question 9D</v>
      </c>
      <c r="B2092" t="s">
        <v>137</v>
      </c>
      <c r="C2092" t="s">
        <v>207</v>
      </c>
      <c r="D2092" s="1" t="s">
        <v>7</v>
      </c>
      <c r="E2092" s="1" t="s">
        <v>7</v>
      </c>
      <c r="F2092" s="1" t="s">
        <v>7</v>
      </c>
      <c r="G2092" s="1" t="s">
        <v>7</v>
      </c>
    </row>
    <row r="2093" spans="1:7" x14ac:dyDescent="0.25">
      <c r="A2093" t="str">
        <f t="shared" si="32"/>
        <v>NY0920 Question 10A</v>
      </c>
      <c r="B2093" t="s">
        <v>137</v>
      </c>
      <c r="C2093" t="s">
        <v>201</v>
      </c>
      <c r="D2093" s="1">
        <v>0</v>
      </c>
      <c r="E2093" s="1">
        <v>0</v>
      </c>
      <c r="F2093" s="1">
        <v>0</v>
      </c>
      <c r="G2093" s="1">
        <v>0</v>
      </c>
    </row>
    <row r="2094" spans="1:7" x14ac:dyDescent="0.25">
      <c r="A2094" t="str">
        <f t="shared" si="32"/>
        <v>NY0920 Question 10B</v>
      </c>
      <c r="B2094" t="s">
        <v>137</v>
      </c>
      <c r="C2094" t="s">
        <v>202</v>
      </c>
      <c r="D2094" s="1">
        <v>0</v>
      </c>
      <c r="E2094" s="1">
        <v>0</v>
      </c>
      <c r="F2094" s="1">
        <v>0</v>
      </c>
      <c r="G2094" s="1">
        <v>0</v>
      </c>
    </row>
    <row r="2095" spans="1:7" x14ac:dyDescent="0.25">
      <c r="A2095" t="str">
        <f t="shared" si="32"/>
        <v>NY0920 Question 10C</v>
      </c>
      <c r="B2095" t="s">
        <v>137</v>
      </c>
      <c r="C2095" t="s">
        <v>203</v>
      </c>
      <c r="D2095" s="1">
        <v>0</v>
      </c>
      <c r="E2095" s="1">
        <v>2.31</v>
      </c>
      <c r="F2095" s="1">
        <v>2.23</v>
      </c>
      <c r="G2095" s="1">
        <v>1.41</v>
      </c>
    </row>
    <row r="2096" spans="1:7" x14ac:dyDescent="0.25">
      <c r="A2096" t="str">
        <f t="shared" si="32"/>
        <v>NY0920 Question 10D</v>
      </c>
      <c r="B2096" t="s">
        <v>137</v>
      </c>
      <c r="C2096" t="s">
        <v>204</v>
      </c>
      <c r="D2096" s="1">
        <v>0</v>
      </c>
      <c r="E2096" s="1">
        <v>0</v>
      </c>
      <c r="F2096" s="1">
        <v>0</v>
      </c>
      <c r="G2096" s="1">
        <v>2.78</v>
      </c>
    </row>
    <row r="2097" spans="1:7" x14ac:dyDescent="0.25">
      <c r="A2097" t="str">
        <f t="shared" si="32"/>
        <v>NY0920 Question 11</v>
      </c>
      <c r="B2097" t="s">
        <v>137</v>
      </c>
      <c r="C2097" t="s">
        <v>200</v>
      </c>
      <c r="D2097" s="1">
        <v>12</v>
      </c>
      <c r="E2097" s="1">
        <v>12</v>
      </c>
      <c r="F2097" s="1">
        <v>12</v>
      </c>
      <c r="G2097" s="1">
        <v>12</v>
      </c>
    </row>
    <row r="2098" spans="1:7" x14ac:dyDescent="0.25">
      <c r="A2098" t="str">
        <f t="shared" si="32"/>
        <v>NY0927 Question 1</v>
      </c>
      <c r="B2098" t="s">
        <v>138</v>
      </c>
      <c r="C2098" t="s">
        <v>192</v>
      </c>
      <c r="D2098" s="1">
        <v>82</v>
      </c>
      <c r="E2098" s="1">
        <v>88.49</v>
      </c>
      <c r="F2098" s="1">
        <v>98.13</v>
      </c>
      <c r="G2098" s="1">
        <v>100</v>
      </c>
    </row>
    <row r="2099" spans="1:7" x14ac:dyDescent="0.25">
      <c r="A2099" t="str">
        <f t="shared" si="32"/>
        <v>NY0927 Question 2</v>
      </c>
      <c r="B2099" t="s">
        <v>138</v>
      </c>
      <c r="C2099" t="s">
        <v>193</v>
      </c>
      <c r="D2099" s="1">
        <v>100</v>
      </c>
      <c r="E2099" s="1">
        <v>100</v>
      </c>
      <c r="F2099" s="1">
        <v>100</v>
      </c>
      <c r="G2099" s="1">
        <v>100</v>
      </c>
    </row>
    <row r="2100" spans="1:7" x14ac:dyDescent="0.25">
      <c r="A2100" t="str">
        <f t="shared" si="32"/>
        <v>NY0927 Question 3</v>
      </c>
      <c r="B2100" t="s">
        <v>138</v>
      </c>
      <c r="C2100" t="s">
        <v>194</v>
      </c>
      <c r="D2100" s="1">
        <v>100</v>
      </c>
      <c r="E2100" s="1">
        <v>100</v>
      </c>
      <c r="F2100" s="1">
        <v>100</v>
      </c>
      <c r="G2100" s="1">
        <v>100</v>
      </c>
    </row>
    <row r="2101" spans="1:7" x14ac:dyDescent="0.25">
      <c r="A2101" t="str">
        <f t="shared" si="32"/>
        <v>NY0927 Question 4</v>
      </c>
      <c r="B2101" t="s">
        <v>138</v>
      </c>
      <c r="C2101" t="s">
        <v>195</v>
      </c>
      <c r="D2101" s="1">
        <v>49</v>
      </c>
      <c r="E2101" s="1">
        <v>49.93</v>
      </c>
      <c r="F2101" s="1">
        <v>57.67</v>
      </c>
      <c r="G2101" s="1">
        <v>69.67</v>
      </c>
    </row>
    <row r="2102" spans="1:7" x14ac:dyDescent="0.25">
      <c r="A2102" t="str">
        <f t="shared" si="32"/>
        <v>NY0927 Question 5</v>
      </c>
      <c r="B2102" t="s">
        <v>138</v>
      </c>
      <c r="C2102" t="s">
        <v>196</v>
      </c>
      <c r="D2102" s="1">
        <v>83</v>
      </c>
      <c r="E2102" s="1">
        <v>100</v>
      </c>
      <c r="F2102" s="1">
        <v>35.71</v>
      </c>
      <c r="G2102" s="1">
        <v>46.67</v>
      </c>
    </row>
    <row r="2103" spans="1:7" x14ac:dyDescent="0.25">
      <c r="A2103" t="str">
        <f t="shared" si="32"/>
        <v>NY0927 Question 6</v>
      </c>
      <c r="B2103" t="s">
        <v>138</v>
      </c>
      <c r="C2103" t="s">
        <v>197</v>
      </c>
      <c r="D2103" s="1">
        <v>83</v>
      </c>
      <c r="E2103" s="1">
        <v>100</v>
      </c>
      <c r="F2103" s="1">
        <v>100</v>
      </c>
      <c r="G2103" s="1">
        <v>93.33</v>
      </c>
    </row>
    <row r="2104" spans="1:7" x14ac:dyDescent="0.25">
      <c r="A2104" t="str">
        <f t="shared" si="32"/>
        <v>NY0927 Question 7</v>
      </c>
      <c r="B2104" t="s">
        <v>138</v>
      </c>
      <c r="C2104" t="s">
        <v>198</v>
      </c>
      <c r="D2104" s="1">
        <v>100</v>
      </c>
      <c r="E2104" s="1">
        <v>100</v>
      </c>
      <c r="F2104" s="1">
        <v>100</v>
      </c>
      <c r="G2104" s="1">
        <v>100</v>
      </c>
    </row>
    <row r="2105" spans="1:7" x14ac:dyDescent="0.25">
      <c r="A2105" t="str">
        <f t="shared" si="32"/>
        <v>NY0927 Question 8</v>
      </c>
      <c r="B2105" t="s">
        <v>138</v>
      </c>
      <c r="C2105" t="s">
        <v>199</v>
      </c>
      <c r="D2105" s="1">
        <v>100</v>
      </c>
      <c r="E2105" s="1">
        <v>100</v>
      </c>
      <c r="F2105" s="1">
        <v>100</v>
      </c>
      <c r="G2105" s="1">
        <v>100</v>
      </c>
    </row>
    <row r="2106" spans="1:7" x14ac:dyDescent="0.25">
      <c r="A2106" t="str">
        <f t="shared" si="32"/>
        <v>NY0927 Question 9AB</v>
      </c>
      <c r="B2106" t="s">
        <v>138</v>
      </c>
      <c r="C2106" t="s">
        <v>205</v>
      </c>
      <c r="D2106" s="1">
        <v>0</v>
      </c>
      <c r="E2106" s="1">
        <v>100</v>
      </c>
      <c r="F2106" s="1">
        <v>0</v>
      </c>
      <c r="G2106" s="1">
        <v>0</v>
      </c>
    </row>
    <row r="2107" spans="1:7" x14ac:dyDescent="0.25">
      <c r="A2107" t="str">
        <f t="shared" si="32"/>
        <v>NY0927 Question 9C</v>
      </c>
      <c r="B2107" t="s">
        <v>138</v>
      </c>
      <c r="C2107" t="s">
        <v>206</v>
      </c>
      <c r="D2107" s="1">
        <v>100</v>
      </c>
      <c r="E2107" s="1">
        <v>100</v>
      </c>
      <c r="F2107" s="1">
        <v>100</v>
      </c>
      <c r="G2107" s="1">
        <v>100</v>
      </c>
    </row>
    <row r="2108" spans="1:7" x14ac:dyDescent="0.25">
      <c r="A2108" t="str">
        <f t="shared" si="32"/>
        <v>NY0927 Question 9D</v>
      </c>
      <c r="B2108" t="s">
        <v>138</v>
      </c>
      <c r="C2108" t="s">
        <v>207</v>
      </c>
      <c r="D2108" s="1" t="s">
        <v>7</v>
      </c>
      <c r="E2108" s="1" t="s">
        <v>7</v>
      </c>
      <c r="F2108" s="1" t="s">
        <v>7</v>
      </c>
      <c r="G2108" s="1" t="s">
        <v>7</v>
      </c>
    </row>
    <row r="2109" spans="1:7" x14ac:dyDescent="0.25">
      <c r="A2109" t="str">
        <f t="shared" si="32"/>
        <v>NY0927 Question 10A</v>
      </c>
      <c r="B2109" t="s">
        <v>138</v>
      </c>
      <c r="C2109" t="s">
        <v>201</v>
      </c>
      <c r="D2109" s="1">
        <v>0</v>
      </c>
      <c r="E2109" s="1">
        <v>0</v>
      </c>
      <c r="F2109" s="1">
        <v>0</v>
      </c>
      <c r="G2109" s="1">
        <v>0</v>
      </c>
    </row>
    <row r="2110" spans="1:7" x14ac:dyDescent="0.25">
      <c r="A2110" t="str">
        <f t="shared" si="32"/>
        <v>NY0927 Question 10B</v>
      </c>
      <c r="B2110" t="s">
        <v>138</v>
      </c>
      <c r="C2110" t="s">
        <v>202</v>
      </c>
      <c r="D2110" s="1">
        <v>0</v>
      </c>
      <c r="E2110" s="1">
        <v>0</v>
      </c>
      <c r="F2110" s="1">
        <v>0</v>
      </c>
      <c r="G2110" s="1">
        <v>0</v>
      </c>
    </row>
    <row r="2111" spans="1:7" x14ac:dyDescent="0.25">
      <c r="A2111" t="str">
        <f t="shared" si="32"/>
        <v>NY0927 Question 10C</v>
      </c>
      <c r="B2111" t="s">
        <v>138</v>
      </c>
      <c r="C2111" t="s">
        <v>203</v>
      </c>
      <c r="D2111" s="1">
        <v>0</v>
      </c>
      <c r="E2111" s="1">
        <v>0</v>
      </c>
      <c r="F2111" s="1">
        <v>0</v>
      </c>
      <c r="G2111" s="1">
        <v>0</v>
      </c>
    </row>
    <row r="2112" spans="1:7" x14ac:dyDescent="0.25">
      <c r="A2112" t="str">
        <f t="shared" si="32"/>
        <v>NY0927 Question 10D</v>
      </c>
      <c r="B2112" t="s">
        <v>138</v>
      </c>
      <c r="C2112" t="s">
        <v>204</v>
      </c>
      <c r="D2112" s="1">
        <v>0</v>
      </c>
      <c r="E2112" s="1">
        <v>0</v>
      </c>
      <c r="F2112" s="1">
        <v>0</v>
      </c>
      <c r="G2112" s="1">
        <v>0</v>
      </c>
    </row>
    <row r="2113" spans="1:7" x14ac:dyDescent="0.25">
      <c r="A2113" t="str">
        <f t="shared" si="32"/>
        <v>NY0927 Question 11</v>
      </c>
      <c r="B2113" t="s">
        <v>138</v>
      </c>
      <c r="C2113" t="s">
        <v>200</v>
      </c>
      <c r="D2113" s="1">
        <v>12</v>
      </c>
      <c r="E2113" s="1">
        <v>11</v>
      </c>
      <c r="F2113" s="1">
        <v>12</v>
      </c>
      <c r="G2113" s="1">
        <v>12</v>
      </c>
    </row>
    <row r="2114" spans="1:7" x14ac:dyDescent="0.25">
      <c r="A2114" t="str">
        <f t="shared" si="32"/>
        <v>NY0928 Question 1</v>
      </c>
      <c r="B2114" t="s">
        <v>139</v>
      </c>
      <c r="C2114" t="s">
        <v>192</v>
      </c>
      <c r="D2114" s="1">
        <v>91</v>
      </c>
      <c r="E2114" s="1">
        <v>93.63</v>
      </c>
      <c r="F2114" s="1">
        <v>100</v>
      </c>
      <c r="G2114" s="1">
        <v>96.18</v>
      </c>
    </row>
    <row r="2115" spans="1:7" x14ac:dyDescent="0.25">
      <c r="A2115" t="str">
        <f t="shared" ref="A2115:A2178" si="33">B2115&amp;" "&amp;C2115</f>
        <v>NY0928 Question 2</v>
      </c>
      <c r="B2115" t="s">
        <v>139</v>
      </c>
      <c r="C2115" t="s">
        <v>193</v>
      </c>
      <c r="D2115" s="1">
        <v>100</v>
      </c>
      <c r="E2115" s="1">
        <v>100</v>
      </c>
      <c r="F2115" s="1">
        <v>100</v>
      </c>
      <c r="G2115" s="1">
        <v>100</v>
      </c>
    </row>
    <row r="2116" spans="1:7" x14ac:dyDescent="0.25">
      <c r="A2116" t="str">
        <f t="shared" si="33"/>
        <v>NY0928 Question 3</v>
      </c>
      <c r="B2116" t="s">
        <v>139</v>
      </c>
      <c r="C2116" t="s">
        <v>194</v>
      </c>
      <c r="D2116" s="1">
        <v>100</v>
      </c>
      <c r="E2116" s="1">
        <v>100</v>
      </c>
      <c r="F2116" s="1">
        <v>100</v>
      </c>
      <c r="G2116" s="1">
        <v>100</v>
      </c>
    </row>
    <row r="2117" spans="1:7" x14ac:dyDescent="0.25">
      <c r="A2117" t="str">
        <f t="shared" si="33"/>
        <v>NY0928 Question 4</v>
      </c>
      <c r="B2117" t="s">
        <v>139</v>
      </c>
      <c r="C2117" t="s">
        <v>195</v>
      </c>
      <c r="D2117" s="1">
        <v>33</v>
      </c>
      <c r="E2117" s="1">
        <v>40.54</v>
      </c>
      <c r="F2117" s="1">
        <v>53.49</v>
      </c>
      <c r="G2117" s="1">
        <v>65.02</v>
      </c>
    </row>
    <row r="2118" spans="1:7" x14ac:dyDescent="0.25">
      <c r="A2118" t="str">
        <f t="shared" si="33"/>
        <v>NY0928 Question 5</v>
      </c>
      <c r="B2118" t="s">
        <v>139</v>
      </c>
      <c r="C2118" t="s">
        <v>196</v>
      </c>
      <c r="D2118" s="1">
        <v>0</v>
      </c>
      <c r="E2118" s="1">
        <v>78.569999999999993</v>
      </c>
      <c r="F2118" s="1">
        <v>0</v>
      </c>
      <c r="G2118" s="1">
        <v>0</v>
      </c>
    </row>
    <row r="2119" spans="1:7" x14ac:dyDescent="0.25">
      <c r="A2119" t="str">
        <f t="shared" si="33"/>
        <v>NY0928 Question 6</v>
      </c>
      <c r="B2119" t="s">
        <v>139</v>
      </c>
      <c r="C2119" t="s">
        <v>197</v>
      </c>
      <c r="D2119" s="1">
        <v>81</v>
      </c>
      <c r="E2119" s="1">
        <v>78.569999999999993</v>
      </c>
      <c r="F2119" s="1">
        <v>83.33</v>
      </c>
      <c r="G2119" s="1">
        <v>80</v>
      </c>
    </row>
    <row r="2120" spans="1:7" x14ac:dyDescent="0.25">
      <c r="A2120" t="str">
        <f t="shared" si="33"/>
        <v>NY0928 Question 7</v>
      </c>
      <c r="B2120" t="s">
        <v>139</v>
      </c>
      <c r="C2120" t="s">
        <v>198</v>
      </c>
      <c r="D2120" s="1">
        <v>100</v>
      </c>
      <c r="E2120" s="1">
        <v>100</v>
      </c>
      <c r="F2120" s="1">
        <v>96.67</v>
      </c>
      <c r="G2120" s="1">
        <v>96.67</v>
      </c>
    </row>
    <row r="2121" spans="1:7" x14ac:dyDescent="0.25">
      <c r="A2121" t="str">
        <f t="shared" si="33"/>
        <v>NY0928 Question 8</v>
      </c>
      <c r="B2121" t="s">
        <v>139</v>
      </c>
      <c r="C2121" t="s">
        <v>199</v>
      </c>
      <c r="D2121" s="1">
        <v>100</v>
      </c>
      <c r="E2121" s="1">
        <v>100</v>
      </c>
      <c r="F2121" s="1">
        <v>100</v>
      </c>
      <c r="G2121" s="1">
        <v>100</v>
      </c>
    </row>
    <row r="2122" spans="1:7" x14ac:dyDescent="0.25">
      <c r="A2122" t="str">
        <f t="shared" si="33"/>
        <v>NY0928 Question 9AB</v>
      </c>
      <c r="B2122" t="s">
        <v>139</v>
      </c>
      <c r="C2122" t="s">
        <v>205</v>
      </c>
      <c r="D2122" s="1">
        <v>33</v>
      </c>
      <c r="E2122" s="1">
        <v>100</v>
      </c>
      <c r="F2122" s="1">
        <v>0</v>
      </c>
      <c r="G2122" s="1">
        <v>0</v>
      </c>
    </row>
    <row r="2123" spans="1:7" x14ac:dyDescent="0.25">
      <c r="A2123" t="str">
        <f t="shared" si="33"/>
        <v>NY0928 Question 9C</v>
      </c>
      <c r="B2123" t="s">
        <v>139</v>
      </c>
      <c r="C2123" t="s">
        <v>206</v>
      </c>
      <c r="D2123" s="1">
        <v>94</v>
      </c>
      <c r="E2123" s="1">
        <v>100</v>
      </c>
      <c r="F2123" s="1">
        <v>100</v>
      </c>
      <c r="G2123" s="1">
        <v>96.55</v>
      </c>
    </row>
    <row r="2124" spans="1:7" x14ac:dyDescent="0.25">
      <c r="A2124" t="str">
        <f t="shared" si="33"/>
        <v>NY0928 Question 9D</v>
      </c>
      <c r="B2124" t="s">
        <v>139</v>
      </c>
      <c r="C2124" t="s">
        <v>207</v>
      </c>
      <c r="D2124" s="1" t="s">
        <v>7</v>
      </c>
      <c r="E2124" s="1" t="s">
        <v>7</v>
      </c>
      <c r="F2124" s="1" t="s">
        <v>7</v>
      </c>
      <c r="G2124" s="1" t="s">
        <v>7</v>
      </c>
    </row>
    <row r="2125" spans="1:7" x14ac:dyDescent="0.25">
      <c r="A2125" t="str">
        <f t="shared" si="33"/>
        <v>NY0928 Question 10A</v>
      </c>
      <c r="B2125" t="s">
        <v>139</v>
      </c>
      <c r="C2125" t="s">
        <v>201</v>
      </c>
      <c r="D2125" s="1">
        <v>0</v>
      </c>
      <c r="E2125" s="1">
        <v>0</v>
      </c>
      <c r="F2125" s="1">
        <v>0</v>
      </c>
      <c r="G2125" s="1">
        <v>0</v>
      </c>
    </row>
    <row r="2126" spans="1:7" x14ac:dyDescent="0.25">
      <c r="A2126" t="str">
        <f t="shared" si="33"/>
        <v>NY0928 Question 10B</v>
      </c>
      <c r="B2126" t="s">
        <v>139</v>
      </c>
      <c r="C2126" t="s">
        <v>202</v>
      </c>
      <c r="D2126" s="1">
        <v>0</v>
      </c>
      <c r="E2126" s="1">
        <v>0</v>
      </c>
      <c r="F2126" s="1">
        <v>0</v>
      </c>
      <c r="G2126" s="1">
        <v>0</v>
      </c>
    </row>
    <row r="2127" spans="1:7" x14ac:dyDescent="0.25">
      <c r="A2127" t="str">
        <f t="shared" si="33"/>
        <v>NY0928 Question 10C</v>
      </c>
      <c r="B2127" t="s">
        <v>139</v>
      </c>
      <c r="C2127" t="s">
        <v>203</v>
      </c>
      <c r="D2127" s="1">
        <v>0</v>
      </c>
      <c r="E2127" s="1">
        <v>0</v>
      </c>
      <c r="F2127" s="1">
        <v>0</v>
      </c>
      <c r="G2127" s="1">
        <v>0</v>
      </c>
    </row>
    <row r="2128" spans="1:7" x14ac:dyDescent="0.25">
      <c r="A2128" t="str">
        <f t="shared" si="33"/>
        <v>NY0928 Question 10D</v>
      </c>
      <c r="B2128" t="s">
        <v>139</v>
      </c>
      <c r="C2128" t="s">
        <v>204</v>
      </c>
      <c r="D2128" s="1">
        <v>0</v>
      </c>
      <c r="E2128" s="1">
        <v>0</v>
      </c>
      <c r="F2128" s="1">
        <v>0</v>
      </c>
      <c r="G2128" s="1">
        <v>0</v>
      </c>
    </row>
    <row r="2129" spans="1:7" x14ac:dyDescent="0.25">
      <c r="A2129" t="str">
        <f t="shared" si="33"/>
        <v>NY0928 Question 11</v>
      </c>
      <c r="B2129" t="s">
        <v>139</v>
      </c>
      <c r="C2129" t="s">
        <v>200</v>
      </c>
      <c r="D2129" s="1">
        <v>12</v>
      </c>
      <c r="E2129" s="1">
        <v>12</v>
      </c>
      <c r="F2129" s="1">
        <v>12</v>
      </c>
      <c r="G2129" s="1">
        <v>12</v>
      </c>
    </row>
    <row r="2130" spans="1:7" x14ac:dyDescent="0.25">
      <c r="A2130" t="str">
        <f t="shared" si="33"/>
        <v>NY0929 Question 1</v>
      </c>
      <c r="B2130" t="s">
        <v>140</v>
      </c>
      <c r="C2130" t="s">
        <v>192</v>
      </c>
      <c r="D2130" s="1">
        <v>98</v>
      </c>
      <c r="E2130" s="1">
        <v>94.78</v>
      </c>
      <c r="F2130" s="1">
        <v>93.03</v>
      </c>
      <c r="G2130" s="1">
        <v>85.4</v>
      </c>
    </row>
    <row r="2131" spans="1:7" x14ac:dyDescent="0.25">
      <c r="A2131" t="str">
        <f t="shared" si="33"/>
        <v>NY0929 Question 2</v>
      </c>
      <c r="B2131" t="s">
        <v>140</v>
      </c>
      <c r="C2131" t="s">
        <v>193</v>
      </c>
      <c r="D2131" s="1">
        <v>100</v>
      </c>
      <c r="E2131" s="1">
        <v>100</v>
      </c>
      <c r="F2131" s="1">
        <v>100</v>
      </c>
      <c r="G2131" s="1">
        <v>100</v>
      </c>
    </row>
    <row r="2132" spans="1:7" x14ac:dyDescent="0.25">
      <c r="A2132" t="str">
        <f t="shared" si="33"/>
        <v>NY0929 Question 3</v>
      </c>
      <c r="B2132" t="s">
        <v>140</v>
      </c>
      <c r="C2132" t="s">
        <v>194</v>
      </c>
      <c r="D2132" s="1">
        <v>100</v>
      </c>
      <c r="E2132" s="1">
        <v>100</v>
      </c>
      <c r="F2132" s="1">
        <v>100</v>
      </c>
      <c r="G2132" s="1">
        <v>100</v>
      </c>
    </row>
    <row r="2133" spans="1:7" x14ac:dyDescent="0.25">
      <c r="A2133" t="str">
        <f t="shared" si="33"/>
        <v>NY0929 Question 4</v>
      </c>
      <c r="B2133" t="s">
        <v>140</v>
      </c>
      <c r="C2133" t="s">
        <v>195</v>
      </c>
      <c r="D2133" s="1">
        <v>47</v>
      </c>
      <c r="E2133" s="1">
        <v>56.91</v>
      </c>
      <c r="F2133" s="1">
        <v>69.02</v>
      </c>
      <c r="G2133" s="1">
        <v>70.819999999999993</v>
      </c>
    </row>
    <row r="2134" spans="1:7" x14ac:dyDescent="0.25">
      <c r="A2134" t="str">
        <f t="shared" si="33"/>
        <v>NY0929 Question 5</v>
      </c>
      <c r="B2134" t="s">
        <v>140</v>
      </c>
      <c r="C2134" t="s">
        <v>196</v>
      </c>
      <c r="D2134" s="1">
        <v>0</v>
      </c>
      <c r="E2134" s="1">
        <v>93.33</v>
      </c>
      <c r="F2134" s="1">
        <v>0</v>
      </c>
      <c r="G2134" s="1">
        <v>0</v>
      </c>
    </row>
    <row r="2135" spans="1:7" x14ac:dyDescent="0.25">
      <c r="A2135" t="str">
        <f t="shared" si="33"/>
        <v>NY0929 Question 6</v>
      </c>
      <c r="B2135" t="s">
        <v>140</v>
      </c>
      <c r="C2135" t="s">
        <v>197</v>
      </c>
      <c r="D2135" s="1">
        <v>87</v>
      </c>
      <c r="E2135" s="1">
        <v>93.33</v>
      </c>
      <c r="F2135" s="1">
        <v>95.45</v>
      </c>
      <c r="G2135" s="1">
        <v>97.67</v>
      </c>
    </row>
    <row r="2136" spans="1:7" x14ac:dyDescent="0.25">
      <c r="A2136" t="str">
        <f t="shared" si="33"/>
        <v>NY0929 Question 7</v>
      </c>
      <c r="B2136" t="s">
        <v>140</v>
      </c>
      <c r="C2136" t="s">
        <v>198</v>
      </c>
      <c r="D2136" s="1">
        <v>100</v>
      </c>
      <c r="E2136" s="1">
        <v>100</v>
      </c>
      <c r="F2136" s="1">
        <v>100</v>
      </c>
      <c r="G2136" s="1">
        <v>100</v>
      </c>
    </row>
    <row r="2137" spans="1:7" x14ac:dyDescent="0.25">
      <c r="A2137" t="str">
        <f t="shared" si="33"/>
        <v>NY0929 Question 8</v>
      </c>
      <c r="B2137" t="s">
        <v>140</v>
      </c>
      <c r="C2137" t="s">
        <v>199</v>
      </c>
      <c r="D2137" s="1">
        <v>100</v>
      </c>
      <c r="E2137" s="1">
        <v>100</v>
      </c>
      <c r="F2137" s="1">
        <v>100</v>
      </c>
      <c r="G2137" s="1">
        <v>100</v>
      </c>
    </row>
    <row r="2138" spans="1:7" x14ac:dyDescent="0.25">
      <c r="A2138" t="str">
        <f t="shared" si="33"/>
        <v>NY0929 Question 9AB</v>
      </c>
      <c r="B2138" t="s">
        <v>140</v>
      </c>
      <c r="C2138" t="s">
        <v>205</v>
      </c>
      <c r="D2138" s="1">
        <v>100</v>
      </c>
      <c r="E2138" s="1">
        <v>100</v>
      </c>
      <c r="F2138" s="1">
        <v>0</v>
      </c>
      <c r="G2138" s="1">
        <v>100</v>
      </c>
    </row>
    <row r="2139" spans="1:7" x14ac:dyDescent="0.25">
      <c r="A2139" t="str">
        <f t="shared" si="33"/>
        <v>NY0929 Question 9C</v>
      </c>
      <c r="B2139" t="s">
        <v>140</v>
      </c>
      <c r="C2139" t="s">
        <v>206</v>
      </c>
      <c r="D2139" s="1">
        <v>100</v>
      </c>
      <c r="E2139" s="1">
        <v>100</v>
      </c>
      <c r="F2139" s="1">
        <v>100</v>
      </c>
      <c r="G2139" s="1">
        <v>100</v>
      </c>
    </row>
    <row r="2140" spans="1:7" x14ac:dyDescent="0.25">
      <c r="A2140" t="str">
        <f t="shared" si="33"/>
        <v>NY0929 Question 9D</v>
      </c>
      <c r="B2140" t="s">
        <v>140</v>
      </c>
      <c r="C2140" t="s">
        <v>207</v>
      </c>
      <c r="D2140" s="1" t="s">
        <v>7</v>
      </c>
      <c r="E2140" s="1" t="s">
        <v>7</v>
      </c>
      <c r="F2140" s="1" t="s">
        <v>7</v>
      </c>
      <c r="G2140" s="1" t="s">
        <v>7</v>
      </c>
    </row>
    <row r="2141" spans="1:7" x14ac:dyDescent="0.25">
      <c r="A2141" t="str">
        <f t="shared" si="33"/>
        <v>NY0929 Question 10A</v>
      </c>
      <c r="B2141" t="s">
        <v>140</v>
      </c>
      <c r="C2141" t="s">
        <v>201</v>
      </c>
      <c r="D2141" s="1">
        <v>0</v>
      </c>
      <c r="E2141" s="1">
        <v>0</v>
      </c>
      <c r="F2141" s="1">
        <v>0</v>
      </c>
      <c r="G2141" s="1">
        <v>0</v>
      </c>
    </row>
    <row r="2142" spans="1:7" x14ac:dyDescent="0.25">
      <c r="A2142" t="str">
        <f t="shared" si="33"/>
        <v>NY0929 Question 10B</v>
      </c>
      <c r="B2142" t="s">
        <v>140</v>
      </c>
      <c r="C2142" t="s">
        <v>202</v>
      </c>
      <c r="D2142" s="1">
        <v>0</v>
      </c>
      <c r="E2142" s="1">
        <v>0</v>
      </c>
      <c r="F2142" s="1">
        <v>0</v>
      </c>
      <c r="G2142" s="1">
        <v>0</v>
      </c>
    </row>
    <row r="2143" spans="1:7" x14ac:dyDescent="0.25">
      <c r="A2143" t="str">
        <f t="shared" si="33"/>
        <v>NY0929 Question 10C</v>
      </c>
      <c r="B2143" t="s">
        <v>140</v>
      </c>
      <c r="C2143" t="s">
        <v>203</v>
      </c>
      <c r="D2143" s="1">
        <v>0</v>
      </c>
      <c r="E2143" s="1">
        <v>0</v>
      </c>
      <c r="F2143" s="1">
        <v>0</v>
      </c>
      <c r="G2143" s="1">
        <v>0</v>
      </c>
    </row>
    <row r="2144" spans="1:7" x14ac:dyDescent="0.25">
      <c r="A2144" t="str">
        <f t="shared" si="33"/>
        <v>NY0929 Question 10D</v>
      </c>
      <c r="B2144" t="s">
        <v>140</v>
      </c>
      <c r="C2144" t="s">
        <v>204</v>
      </c>
      <c r="D2144" s="1">
        <v>0</v>
      </c>
      <c r="E2144" s="1">
        <v>0</v>
      </c>
      <c r="F2144" s="1">
        <v>0</v>
      </c>
      <c r="G2144" s="1">
        <v>0</v>
      </c>
    </row>
    <row r="2145" spans="1:7" x14ac:dyDescent="0.25">
      <c r="A2145" t="str">
        <f t="shared" si="33"/>
        <v>NY0929 Question 11</v>
      </c>
      <c r="B2145" t="s">
        <v>140</v>
      </c>
      <c r="C2145" t="s">
        <v>200</v>
      </c>
      <c r="D2145" s="1">
        <v>12</v>
      </c>
      <c r="E2145" s="1">
        <v>12</v>
      </c>
      <c r="F2145" s="1">
        <v>12</v>
      </c>
      <c r="G2145" s="1">
        <v>12</v>
      </c>
    </row>
    <row r="2146" spans="1:7" x14ac:dyDescent="0.25">
      <c r="A2146" t="str">
        <f t="shared" si="33"/>
        <v>NY0936 Question 1</v>
      </c>
      <c r="B2146" s="27" t="s">
        <v>141</v>
      </c>
      <c r="C2146" t="s">
        <v>192</v>
      </c>
      <c r="D2146" s="1">
        <v>101</v>
      </c>
      <c r="E2146" s="1">
        <v>99.83</v>
      </c>
      <c r="F2146" s="1">
        <v>95.88</v>
      </c>
      <c r="G2146" s="1" t="s">
        <v>7</v>
      </c>
    </row>
    <row r="2147" spans="1:7" x14ac:dyDescent="0.25">
      <c r="A2147" t="str">
        <f t="shared" si="33"/>
        <v>NY0936 Question 2</v>
      </c>
      <c r="B2147" s="27" t="s">
        <v>141</v>
      </c>
      <c r="C2147" t="s">
        <v>193</v>
      </c>
      <c r="D2147" s="1">
        <v>100</v>
      </c>
      <c r="E2147" s="1">
        <v>100</v>
      </c>
      <c r="F2147" s="1">
        <v>100</v>
      </c>
      <c r="G2147" s="1" t="s">
        <v>7</v>
      </c>
    </row>
    <row r="2148" spans="1:7" x14ac:dyDescent="0.25">
      <c r="A2148" t="str">
        <f t="shared" si="33"/>
        <v>NY0936 Question 3</v>
      </c>
      <c r="B2148" s="27" t="s">
        <v>141</v>
      </c>
      <c r="C2148" t="s">
        <v>194</v>
      </c>
      <c r="D2148" s="1">
        <v>100</v>
      </c>
      <c r="E2148" s="1">
        <v>100</v>
      </c>
      <c r="F2148" s="1">
        <v>100</v>
      </c>
      <c r="G2148" s="1" t="s">
        <v>7</v>
      </c>
    </row>
    <row r="2149" spans="1:7" x14ac:dyDescent="0.25">
      <c r="A2149" t="str">
        <f t="shared" si="33"/>
        <v>NY0936 Question 4</v>
      </c>
      <c r="B2149" s="27" t="s">
        <v>141</v>
      </c>
      <c r="C2149" t="s">
        <v>195</v>
      </c>
      <c r="D2149" s="1">
        <v>34</v>
      </c>
      <c r="E2149" s="1">
        <v>45.83</v>
      </c>
      <c r="F2149" s="1">
        <v>53.62</v>
      </c>
      <c r="G2149" s="1" t="s">
        <v>7</v>
      </c>
    </row>
    <row r="2150" spans="1:7" x14ac:dyDescent="0.25">
      <c r="A2150" t="str">
        <f t="shared" si="33"/>
        <v>NY0936 Question 5</v>
      </c>
      <c r="B2150" s="27" t="s">
        <v>141</v>
      </c>
      <c r="C2150" t="s">
        <v>196</v>
      </c>
      <c r="D2150" s="1">
        <v>43</v>
      </c>
      <c r="E2150" s="1">
        <v>85.71</v>
      </c>
      <c r="F2150" s="1">
        <v>19.7</v>
      </c>
      <c r="G2150" s="1" t="s">
        <v>7</v>
      </c>
    </row>
    <row r="2151" spans="1:7" x14ac:dyDescent="0.25">
      <c r="A2151" t="str">
        <f t="shared" si="33"/>
        <v>NY0936 Question 6</v>
      </c>
      <c r="B2151" s="27" t="s">
        <v>141</v>
      </c>
      <c r="C2151" t="s">
        <v>197</v>
      </c>
      <c r="D2151" s="1">
        <v>57</v>
      </c>
      <c r="E2151" s="1">
        <v>85.71</v>
      </c>
      <c r="F2151" s="1">
        <v>77.27</v>
      </c>
      <c r="G2151" s="1" t="s">
        <v>7</v>
      </c>
    </row>
    <row r="2152" spans="1:7" x14ac:dyDescent="0.25">
      <c r="A2152" t="str">
        <f t="shared" si="33"/>
        <v>NY0936 Question 7</v>
      </c>
      <c r="B2152" s="27" t="s">
        <v>141</v>
      </c>
      <c r="C2152" t="s">
        <v>198</v>
      </c>
      <c r="D2152" s="1">
        <v>100</v>
      </c>
      <c r="E2152" s="1">
        <v>95.24</v>
      </c>
      <c r="F2152" s="1">
        <v>92.42</v>
      </c>
      <c r="G2152" s="1" t="s">
        <v>7</v>
      </c>
    </row>
    <row r="2153" spans="1:7" x14ac:dyDescent="0.25">
      <c r="A2153" t="str">
        <f t="shared" si="33"/>
        <v>NY0936 Question 8</v>
      </c>
      <c r="B2153" s="27" t="s">
        <v>141</v>
      </c>
      <c r="C2153" t="s">
        <v>199</v>
      </c>
      <c r="D2153" s="1">
        <v>100</v>
      </c>
      <c r="E2153" s="1">
        <v>100</v>
      </c>
      <c r="F2153" s="1">
        <v>100</v>
      </c>
      <c r="G2153" s="1" t="s">
        <v>7</v>
      </c>
    </row>
    <row r="2154" spans="1:7" x14ac:dyDescent="0.25">
      <c r="A2154" t="str">
        <f t="shared" si="33"/>
        <v>NY0936 Question 9AB</v>
      </c>
      <c r="B2154" s="27" t="s">
        <v>141</v>
      </c>
      <c r="C2154" t="s">
        <v>205</v>
      </c>
      <c r="D2154" s="1">
        <v>50</v>
      </c>
      <c r="E2154" s="1">
        <v>0</v>
      </c>
      <c r="F2154" s="1">
        <v>100</v>
      </c>
      <c r="G2154" s="1" t="s">
        <v>7</v>
      </c>
    </row>
    <row r="2155" spans="1:7" x14ac:dyDescent="0.25">
      <c r="A2155" t="str">
        <f t="shared" si="33"/>
        <v>NY0936 Question 9C</v>
      </c>
      <c r="B2155" s="27" t="s">
        <v>141</v>
      </c>
      <c r="C2155" t="s">
        <v>206</v>
      </c>
      <c r="D2155" s="1">
        <v>90</v>
      </c>
      <c r="E2155" s="1">
        <v>98.55</v>
      </c>
      <c r="F2155" s="1">
        <v>100</v>
      </c>
      <c r="G2155" s="1" t="s">
        <v>7</v>
      </c>
    </row>
    <row r="2156" spans="1:7" x14ac:dyDescent="0.25">
      <c r="A2156" t="str">
        <f t="shared" si="33"/>
        <v>NY0936 Question 9D</v>
      </c>
      <c r="B2156" s="27" t="s">
        <v>141</v>
      </c>
      <c r="C2156" t="s">
        <v>207</v>
      </c>
      <c r="D2156" s="1" t="s">
        <v>7</v>
      </c>
      <c r="E2156" s="1" t="s">
        <v>7</v>
      </c>
      <c r="F2156" s="1" t="s">
        <v>7</v>
      </c>
      <c r="G2156" s="1" t="s">
        <v>7</v>
      </c>
    </row>
    <row r="2157" spans="1:7" x14ac:dyDescent="0.25">
      <c r="A2157" t="str">
        <f t="shared" si="33"/>
        <v>NY0936 Question 10A</v>
      </c>
      <c r="B2157" s="27" t="s">
        <v>141</v>
      </c>
      <c r="C2157" t="s">
        <v>201</v>
      </c>
      <c r="D2157" s="1">
        <v>0</v>
      </c>
      <c r="E2157" s="1">
        <v>0</v>
      </c>
      <c r="F2157" s="1">
        <v>0</v>
      </c>
      <c r="G2157" s="1" t="s">
        <v>7</v>
      </c>
    </row>
    <row r="2158" spans="1:7" x14ac:dyDescent="0.25">
      <c r="A2158" t="str">
        <f t="shared" si="33"/>
        <v>NY0936 Question 10B</v>
      </c>
      <c r="B2158" s="27" t="s">
        <v>141</v>
      </c>
      <c r="C2158" t="s">
        <v>202</v>
      </c>
      <c r="D2158" s="1">
        <v>0</v>
      </c>
      <c r="E2158" s="1">
        <v>0</v>
      </c>
      <c r="F2158" s="1">
        <v>0</v>
      </c>
      <c r="G2158" s="1" t="s">
        <v>7</v>
      </c>
    </row>
    <row r="2159" spans="1:7" x14ac:dyDescent="0.25">
      <c r="A2159" t="str">
        <f t="shared" si="33"/>
        <v>NY0936 Question 10C</v>
      </c>
      <c r="B2159" s="27" t="s">
        <v>141</v>
      </c>
      <c r="C2159" t="s">
        <v>203</v>
      </c>
      <c r="D2159" s="1">
        <v>0</v>
      </c>
      <c r="E2159" s="1">
        <v>0</v>
      </c>
      <c r="F2159" s="1">
        <v>0</v>
      </c>
      <c r="G2159" s="1" t="s">
        <v>7</v>
      </c>
    </row>
    <row r="2160" spans="1:7" x14ac:dyDescent="0.25">
      <c r="A2160" t="str">
        <f t="shared" si="33"/>
        <v>NY0936 Question 10D</v>
      </c>
      <c r="B2160" s="27" t="s">
        <v>141</v>
      </c>
      <c r="C2160" t="s">
        <v>204</v>
      </c>
      <c r="D2160" s="1">
        <v>0</v>
      </c>
      <c r="E2160" s="1">
        <v>0</v>
      </c>
      <c r="F2160" s="1">
        <v>0</v>
      </c>
      <c r="G2160" s="1" t="s">
        <v>7</v>
      </c>
    </row>
    <row r="2161" spans="1:7" x14ac:dyDescent="0.25">
      <c r="A2161" t="str">
        <f t="shared" si="33"/>
        <v>NY0936 Question 11</v>
      </c>
      <c r="B2161" s="27" t="s">
        <v>141</v>
      </c>
      <c r="C2161" t="s">
        <v>200</v>
      </c>
      <c r="D2161" s="1">
        <v>12</v>
      </c>
      <c r="E2161" s="1">
        <v>12</v>
      </c>
      <c r="F2161" s="1">
        <v>12</v>
      </c>
      <c r="G2161" s="1" t="s">
        <v>7</v>
      </c>
    </row>
    <row r="2162" spans="1:7" x14ac:dyDescent="0.25">
      <c r="A2162" t="str">
        <f t="shared" si="33"/>
        <v>NY0937 Question 1</v>
      </c>
      <c r="B2162" t="s">
        <v>142</v>
      </c>
      <c r="C2162" t="s">
        <v>192</v>
      </c>
      <c r="D2162" s="1">
        <v>97</v>
      </c>
      <c r="E2162" s="1">
        <v>96.27</v>
      </c>
      <c r="F2162" s="1">
        <v>94.99</v>
      </c>
      <c r="G2162" s="1">
        <v>94.21</v>
      </c>
    </row>
    <row r="2163" spans="1:7" x14ac:dyDescent="0.25">
      <c r="A2163" t="str">
        <f t="shared" si="33"/>
        <v>NY0937 Question 2</v>
      </c>
      <c r="B2163" t="s">
        <v>142</v>
      </c>
      <c r="C2163" t="s">
        <v>193</v>
      </c>
      <c r="D2163" s="1">
        <v>100</v>
      </c>
      <c r="E2163" s="1">
        <v>100</v>
      </c>
      <c r="F2163" s="1">
        <v>100</v>
      </c>
      <c r="G2163" s="1">
        <v>100</v>
      </c>
    </row>
    <row r="2164" spans="1:7" x14ac:dyDescent="0.25">
      <c r="A2164" t="str">
        <f t="shared" si="33"/>
        <v>NY0937 Question 3</v>
      </c>
      <c r="B2164" t="s">
        <v>142</v>
      </c>
      <c r="C2164" t="s">
        <v>194</v>
      </c>
      <c r="D2164" s="1">
        <v>100</v>
      </c>
      <c r="E2164" s="1">
        <v>100</v>
      </c>
      <c r="F2164" s="1">
        <v>100</v>
      </c>
      <c r="G2164" s="1">
        <v>100</v>
      </c>
    </row>
    <row r="2165" spans="1:7" x14ac:dyDescent="0.25">
      <c r="A2165" t="str">
        <f t="shared" si="33"/>
        <v>NY0937 Question 4</v>
      </c>
      <c r="B2165" t="s">
        <v>142</v>
      </c>
      <c r="C2165" t="s">
        <v>195</v>
      </c>
      <c r="D2165" s="1">
        <v>34</v>
      </c>
      <c r="E2165" s="1">
        <v>40.96</v>
      </c>
      <c r="F2165" s="1">
        <v>50.79</v>
      </c>
      <c r="G2165" s="1">
        <v>60.23</v>
      </c>
    </row>
    <row r="2166" spans="1:7" x14ac:dyDescent="0.25">
      <c r="A2166" t="str">
        <f t="shared" si="33"/>
        <v>NY0937 Question 5</v>
      </c>
      <c r="B2166" t="s">
        <v>142</v>
      </c>
      <c r="C2166" t="s">
        <v>196</v>
      </c>
      <c r="D2166" s="1">
        <v>34</v>
      </c>
      <c r="E2166" s="1">
        <v>89.74</v>
      </c>
      <c r="F2166" s="1">
        <v>39.47</v>
      </c>
      <c r="G2166" s="1">
        <v>40.54</v>
      </c>
    </row>
    <row r="2167" spans="1:7" x14ac:dyDescent="0.25">
      <c r="A2167" t="str">
        <f t="shared" si="33"/>
        <v>NY0937 Question 6</v>
      </c>
      <c r="B2167" t="s">
        <v>142</v>
      </c>
      <c r="C2167" t="s">
        <v>197</v>
      </c>
      <c r="D2167" s="1">
        <v>87</v>
      </c>
      <c r="E2167" s="1">
        <v>89.74</v>
      </c>
      <c r="F2167" s="1">
        <v>86.84</v>
      </c>
      <c r="G2167" s="1">
        <v>83.78</v>
      </c>
    </row>
    <row r="2168" spans="1:7" x14ac:dyDescent="0.25">
      <c r="A2168" t="str">
        <f t="shared" si="33"/>
        <v>NY0937 Question 7</v>
      </c>
      <c r="B2168" t="s">
        <v>142</v>
      </c>
      <c r="C2168" t="s">
        <v>198</v>
      </c>
      <c r="D2168" s="1">
        <v>95</v>
      </c>
      <c r="E2168" s="1">
        <v>100</v>
      </c>
      <c r="F2168" s="1">
        <v>97.37</v>
      </c>
      <c r="G2168" s="1">
        <v>94.59</v>
      </c>
    </row>
    <row r="2169" spans="1:7" x14ac:dyDescent="0.25">
      <c r="A2169" t="str">
        <f t="shared" si="33"/>
        <v>NY0937 Question 8</v>
      </c>
      <c r="B2169" t="s">
        <v>142</v>
      </c>
      <c r="C2169" t="s">
        <v>199</v>
      </c>
      <c r="D2169" s="1">
        <v>97</v>
      </c>
      <c r="E2169" s="1">
        <v>100</v>
      </c>
      <c r="F2169" s="1">
        <v>100</v>
      </c>
      <c r="G2169" s="1">
        <v>100</v>
      </c>
    </row>
    <row r="2170" spans="1:7" x14ac:dyDescent="0.25">
      <c r="A2170" t="str">
        <f t="shared" si="33"/>
        <v>NY0937 Question 9AB</v>
      </c>
      <c r="B2170" t="s">
        <v>142</v>
      </c>
      <c r="C2170" t="s">
        <v>205</v>
      </c>
      <c r="D2170" s="1">
        <v>100</v>
      </c>
      <c r="E2170" s="1">
        <v>50</v>
      </c>
      <c r="F2170" s="1">
        <v>0</v>
      </c>
      <c r="G2170" s="1">
        <v>0</v>
      </c>
    </row>
    <row r="2171" spans="1:7" x14ac:dyDescent="0.25">
      <c r="A2171" t="str">
        <f t="shared" si="33"/>
        <v>NY0937 Question 9C</v>
      </c>
      <c r="B2171" t="s">
        <v>142</v>
      </c>
      <c r="C2171" t="s">
        <v>206</v>
      </c>
      <c r="D2171" s="1">
        <v>100</v>
      </c>
      <c r="E2171" s="1">
        <v>95.35</v>
      </c>
      <c r="F2171" s="1">
        <v>100</v>
      </c>
      <c r="G2171" s="1">
        <v>100</v>
      </c>
    </row>
    <row r="2172" spans="1:7" x14ac:dyDescent="0.25">
      <c r="A2172" t="str">
        <f t="shared" si="33"/>
        <v>NY0937 Question 9D</v>
      </c>
      <c r="B2172" t="s">
        <v>142</v>
      </c>
      <c r="C2172" t="s">
        <v>207</v>
      </c>
      <c r="D2172" s="1" t="s">
        <v>7</v>
      </c>
      <c r="E2172" s="1" t="s">
        <v>7</v>
      </c>
      <c r="F2172" s="1" t="s">
        <v>7</v>
      </c>
      <c r="G2172" s="1" t="s">
        <v>7</v>
      </c>
    </row>
    <row r="2173" spans="1:7" x14ac:dyDescent="0.25">
      <c r="A2173" t="str">
        <f t="shared" si="33"/>
        <v>NY0937 Question 10A</v>
      </c>
      <c r="B2173" t="s">
        <v>142</v>
      </c>
      <c r="C2173" t="s">
        <v>201</v>
      </c>
      <c r="D2173" s="1">
        <v>0</v>
      </c>
      <c r="E2173" s="1">
        <v>0</v>
      </c>
      <c r="F2173" s="1">
        <v>0</v>
      </c>
      <c r="G2173" s="1">
        <v>0</v>
      </c>
    </row>
    <row r="2174" spans="1:7" x14ac:dyDescent="0.25">
      <c r="A2174" t="str">
        <f t="shared" si="33"/>
        <v>NY0937 Question 10B</v>
      </c>
      <c r="B2174" t="s">
        <v>142</v>
      </c>
      <c r="C2174" t="s">
        <v>202</v>
      </c>
      <c r="D2174" s="1">
        <v>0</v>
      </c>
      <c r="E2174" s="1">
        <v>0</v>
      </c>
      <c r="F2174" s="1">
        <v>0</v>
      </c>
      <c r="G2174" s="1">
        <v>0</v>
      </c>
    </row>
    <row r="2175" spans="1:7" x14ac:dyDescent="0.25">
      <c r="A2175" t="str">
        <f t="shared" si="33"/>
        <v>NY0937 Question 10C</v>
      </c>
      <c r="B2175" t="s">
        <v>142</v>
      </c>
      <c r="C2175" t="s">
        <v>203</v>
      </c>
      <c r="D2175" s="1">
        <v>1</v>
      </c>
      <c r="E2175" s="1">
        <v>0</v>
      </c>
      <c r="F2175" s="1">
        <v>0</v>
      </c>
      <c r="G2175" s="1">
        <v>0</v>
      </c>
    </row>
    <row r="2176" spans="1:7" x14ac:dyDescent="0.25">
      <c r="A2176" t="str">
        <f t="shared" si="33"/>
        <v>NY0937 Question 10D</v>
      </c>
      <c r="B2176" t="s">
        <v>142</v>
      </c>
      <c r="C2176" t="s">
        <v>204</v>
      </c>
      <c r="D2176" s="1">
        <v>0</v>
      </c>
      <c r="E2176" s="1">
        <v>0</v>
      </c>
      <c r="F2176" s="1">
        <v>2.5</v>
      </c>
      <c r="G2176" s="1">
        <v>0</v>
      </c>
    </row>
    <row r="2177" spans="1:7" x14ac:dyDescent="0.25">
      <c r="A2177" t="str">
        <f t="shared" si="33"/>
        <v>NY0937 Question 11</v>
      </c>
      <c r="B2177" t="s">
        <v>142</v>
      </c>
      <c r="C2177" t="s">
        <v>200</v>
      </c>
      <c r="D2177" s="1">
        <v>12</v>
      </c>
      <c r="E2177" s="1">
        <v>12</v>
      </c>
      <c r="F2177" s="1">
        <v>12</v>
      </c>
      <c r="G2177" s="1">
        <v>12</v>
      </c>
    </row>
    <row r="2178" spans="1:7" x14ac:dyDescent="0.25">
      <c r="A2178" t="str">
        <f t="shared" si="33"/>
        <v>NY0206 Question 1</v>
      </c>
      <c r="B2178" t="s">
        <v>143</v>
      </c>
      <c r="C2178" t="s">
        <v>192</v>
      </c>
      <c r="D2178" s="1">
        <v>94</v>
      </c>
      <c r="E2178" s="1" t="s">
        <v>181</v>
      </c>
      <c r="F2178" s="1" t="s">
        <v>181</v>
      </c>
      <c r="G2178" s="1" t="s">
        <v>181</v>
      </c>
    </row>
    <row r="2179" spans="1:7" x14ac:dyDescent="0.25">
      <c r="A2179" t="str">
        <f t="shared" ref="A2179:A2242" si="34">B2179&amp;" "&amp;C2179</f>
        <v>NY0206 Question 2</v>
      </c>
      <c r="B2179" t="s">
        <v>143</v>
      </c>
      <c r="C2179" t="s">
        <v>193</v>
      </c>
      <c r="D2179" s="1" t="s">
        <v>7</v>
      </c>
      <c r="E2179" s="1" t="s">
        <v>181</v>
      </c>
      <c r="F2179" s="1" t="s">
        <v>181</v>
      </c>
      <c r="G2179" s="1" t="s">
        <v>181</v>
      </c>
    </row>
    <row r="2180" spans="1:7" x14ac:dyDescent="0.25">
      <c r="A2180" t="str">
        <f t="shared" si="34"/>
        <v>NY0206 Question 3</v>
      </c>
      <c r="B2180" t="s">
        <v>143</v>
      </c>
      <c r="C2180" t="s">
        <v>194</v>
      </c>
      <c r="D2180" s="1">
        <v>100</v>
      </c>
      <c r="E2180" s="1" t="s">
        <v>181</v>
      </c>
      <c r="F2180" s="1" t="s">
        <v>181</v>
      </c>
      <c r="G2180" s="1" t="s">
        <v>181</v>
      </c>
    </row>
    <row r="2181" spans="1:7" x14ac:dyDescent="0.25">
      <c r="A2181" t="str">
        <f t="shared" si="34"/>
        <v>NY0206 Question 4</v>
      </c>
      <c r="B2181" t="s">
        <v>143</v>
      </c>
      <c r="C2181" t="s">
        <v>195</v>
      </c>
      <c r="D2181" s="1">
        <v>11</v>
      </c>
      <c r="E2181" s="1" t="s">
        <v>181</v>
      </c>
      <c r="F2181" s="1" t="s">
        <v>181</v>
      </c>
      <c r="G2181" s="1" t="s">
        <v>181</v>
      </c>
    </row>
    <row r="2182" spans="1:7" x14ac:dyDescent="0.25">
      <c r="A2182" t="str">
        <f t="shared" si="34"/>
        <v>NY0206 Question 5</v>
      </c>
      <c r="B2182" t="s">
        <v>143</v>
      </c>
      <c r="C2182" t="s">
        <v>196</v>
      </c>
      <c r="D2182" s="1">
        <v>27</v>
      </c>
      <c r="E2182" s="1" t="s">
        <v>181</v>
      </c>
      <c r="F2182" s="1" t="s">
        <v>181</v>
      </c>
      <c r="G2182" s="1" t="s">
        <v>181</v>
      </c>
    </row>
    <row r="2183" spans="1:7" x14ac:dyDescent="0.25">
      <c r="A2183" t="str">
        <f t="shared" si="34"/>
        <v>NY0206 Question 6</v>
      </c>
      <c r="B2183" t="s">
        <v>143</v>
      </c>
      <c r="C2183" t="s">
        <v>197</v>
      </c>
      <c r="D2183" s="1">
        <v>27</v>
      </c>
      <c r="E2183" s="1" t="s">
        <v>181</v>
      </c>
      <c r="F2183" s="1" t="s">
        <v>181</v>
      </c>
      <c r="G2183" s="1" t="s">
        <v>181</v>
      </c>
    </row>
    <row r="2184" spans="1:7" x14ac:dyDescent="0.25">
      <c r="A2184" t="str">
        <f t="shared" si="34"/>
        <v>NY0206 Question 7</v>
      </c>
      <c r="B2184" t="s">
        <v>143</v>
      </c>
      <c r="C2184" t="s">
        <v>198</v>
      </c>
      <c r="D2184" s="1">
        <v>36</v>
      </c>
      <c r="E2184" s="1" t="s">
        <v>181</v>
      </c>
      <c r="F2184" s="1" t="s">
        <v>181</v>
      </c>
      <c r="G2184" s="1" t="s">
        <v>181</v>
      </c>
    </row>
    <row r="2185" spans="1:7" x14ac:dyDescent="0.25">
      <c r="A2185" t="str">
        <f t="shared" si="34"/>
        <v>NY0206 Question 8</v>
      </c>
      <c r="B2185" t="s">
        <v>143</v>
      </c>
      <c r="C2185" t="s">
        <v>199</v>
      </c>
      <c r="D2185" s="1">
        <v>100</v>
      </c>
      <c r="E2185" s="1" t="s">
        <v>181</v>
      </c>
      <c r="F2185" s="1" t="s">
        <v>181</v>
      </c>
      <c r="G2185" s="1" t="s">
        <v>181</v>
      </c>
    </row>
    <row r="2186" spans="1:7" x14ac:dyDescent="0.25">
      <c r="A2186" t="str">
        <f t="shared" si="34"/>
        <v>NY0206 Question 9AB</v>
      </c>
      <c r="B2186" t="s">
        <v>143</v>
      </c>
      <c r="C2186" t="s">
        <v>205</v>
      </c>
      <c r="D2186" s="1" t="s">
        <v>7</v>
      </c>
      <c r="E2186" s="1" t="s">
        <v>181</v>
      </c>
      <c r="F2186" s="1" t="s">
        <v>181</v>
      </c>
      <c r="G2186" s="1" t="s">
        <v>181</v>
      </c>
    </row>
    <row r="2187" spans="1:7" x14ac:dyDescent="0.25">
      <c r="A2187" t="str">
        <f t="shared" si="34"/>
        <v>NY0206 Question 9C</v>
      </c>
      <c r="B2187" t="s">
        <v>143</v>
      </c>
      <c r="C2187" t="s">
        <v>206</v>
      </c>
      <c r="D2187" s="1">
        <v>71</v>
      </c>
      <c r="E2187" s="1" t="s">
        <v>181</v>
      </c>
      <c r="F2187" s="1" t="s">
        <v>181</v>
      </c>
      <c r="G2187" s="1" t="s">
        <v>181</v>
      </c>
    </row>
    <row r="2188" spans="1:7" x14ac:dyDescent="0.25">
      <c r="A2188" t="str">
        <f t="shared" si="34"/>
        <v>NY0206 Question 9D</v>
      </c>
      <c r="B2188" t="s">
        <v>143</v>
      </c>
      <c r="C2188" t="s">
        <v>207</v>
      </c>
      <c r="D2188" s="1" t="s">
        <v>7</v>
      </c>
      <c r="E2188" s="1" t="s">
        <v>181</v>
      </c>
      <c r="F2188" s="1" t="s">
        <v>181</v>
      </c>
      <c r="G2188" s="1" t="s">
        <v>181</v>
      </c>
    </row>
    <row r="2189" spans="1:7" x14ac:dyDescent="0.25">
      <c r="A2189" t="str">
        <f t="shared" si="34"/>
        <v>NY0206 Question 10A</v>
      </c>
      <c r="B2189" t="s">
        <v>143</v>
      </c>
      <c r="C2189" t="s">
        <v>201</v>
      </c>
      <c r="D2189" s="1">
        <v>0</v>
      </c>
      <c r="E2189" s="1" t="s">
        <v>181</v>
      </c>
      <c r="F2189" s="1" t="s">
        <v>181</v>
      </c>
      <c r="G2189" s="1" t="s">
        <v>181</v>
      </c>
    </row>
    <row r="2190" spans="1:7" x14ac:dyDescent="0.25">
      <c r="A2190" t="str">
        <f t="shared" si="34"/>
        <v>NY0206 Question 10B</v>
      </c>
      <c r="B2190" t="s">
        <v>143</v>
      </c>
      <c r="C2190" t="s">
        <v>202</v>
      </c>
      <c r="D2190" s="1">
        <v>0</v>
      </c>
      <c r="E2190" s="1" t="s">
        <v>181</v>
      </c>
      <c r="F2190" s="1" t="s">
        <v>181</v>
      </c>
      <c r="G2190" s="1" t="s">
        <v>181</v>
      </c>
    </row>
    <row r="2191" spans="1:7" x14ac:dyDescent="0.25">
      <c r="A2191" t="str">
        <f t="shared" si="34"/>
        <v>NY0206 Question 10C</v>
      </c>
      <c r="B2191" t="s">
        <v>143</v>
      </c>
      <c r="C2191" t="s">
        <v>203</v>
      </c>
      <c r="D2191" s="1">
        <v>0</v>
      </c>
      <c r="E2191" s="1" t="s">
        <v>181</v>
      </c>
      <c r="F2191" s="1" t="s">
        <v>181</v>
      </c>
      <c r="G2191" s="1" t="s">
        <v>181</v>
      </c>
    </row>
    <row r="2192" spans="1:7" x14ac:dyDescent="0.25">
      <c r="A2192" t="str">
        <f t="shared" si="34"/>
        <v>NY0206 Question 10D</v>
      </c>
      <c r="B2192" t="s">
        <v>143</v>
      </c>
      <c r="C2192" t="s">
        <v>204</v>
      </c>
      <c r="D2192" s="1">
        <v>0</v>
      </c>
      <c r="E2192" s="1" t="s">
        <v>181</v>
      </c>
      <c r="F2192" s="1" t="s">
        <v>181</v>
      </c>
      <c r="G2192" s="1" t="s">
        <v>181</v>
      </c>
    </row>
    <row r="2193" spans="1:7" x14ac:dyDescent="0.25">
      <c r="A2193" t="str">
        <f t="shared" si="34"/>
        <v>NY0206 Question 11</v>
      </c>
      <c r="B2193" t="s">
        <v>143</v>
      </c>
      <c r="C2193" t="s">
        <v>200</v>
      </c>
      <c r="D2193" s="1">
        <v>10</v>
      </c>
      <c r="E2193" s="1" t="s">
        <v>181</v>
      </c>
      <c r="F2193" s="1" t="s">
        <v>181</v>
      </c>
      <c r="G2193" s="1" t="s">
        <v>181</v>
      </c>
    </row>
    <row r="2194" spans="1:7" x14ac:dyDescent="0.25">
      <c r="A2194" t="str">
        <f t="shared" si="34"/>
        <v>NY0205 Question 1</v>
      </c>
      <c r="B2194" t="s">
        <v>144</v>
      </c>
      <c r="C2194" t="s">
        <v>192</v>
      </c>
      <c r="D2194" s="1">
        <v>93</v>
      </c>
      <c r="E2194" s="1">
        <v>163.38999999999999</v>
      </c>
      <c r="F2194" s="1">
        <v>92.7</v>
      </c>
      <c r="G2194" s="1">
        <v>86.44</v>
      </c>
    </row>
    <row r="2195" spans="1:7" x14ac:dyDescent="0.25">
      <c r="A2195" t="str">
        <f t="shared" si="34"/>
        <v>NY0205 Question 2</v>
      </c>
      <c r="B2195" t="s">
        <v>144</v>
      </c>
      <c r="C2195" t="s">
        <v>193</v>
      </c>
      <c r="D2195" s="1" t="s">
        <v>7</v>
      </c>
      <c r="E2195" s="1" t="s">
        <v>7</v>
      </c>
      <c r="F2195" s="1" t="s">
        <v>7</v>
      </c>
      <c r="G2195" s="1" t="s">
        <v>7</v>
      </c>
    </row>
    <row r="2196" spans="1:7" x14ac:dyDescent="0.25">
      <c r="A2196" t="str">
        <f t="shared" si="34"/>
        <v>NY0205 Question 3</v>
      </c>
      <c r="B2196" t="s">
        <v>144</v>
      </c>
      <c r="C2196" t="s">
        <v>194</v>
      </c>
      <c r="D2196" s="1">
        <v>100</v>
      </c>
      <c r="E2196" s="1">
        <v>100</v>
      </c>
      <c r="F2196" s="1">
        <v>100</v>
      </c>
      <c r="G2196" s="1">
        <v>100</v>
      </c>
    </row>
    <row r="2197" spans="1:7" x14ac:dyDescent="0.25">
      <c r="A2197" t="str">
        <f t="shared" si="34"/>
        <v>NY0205 Question 4</v>
      </c>
      <c r="B2197" t="s">
        <v>144</v>
      </c>
      <c r="C2197" t="s">
        <v>195</v>
      </c>
      <c r="D2197" s="1">
        <v>11</v>
      </c>
      <c r="E2197" s="1">
        <v>9.7899999999999991</v>
      </c>
      <c r="F2197" s="1">
        <v>8.77</v>
      </c>
      <c r="G2197" s="1">
        <v>12.54</v>
      </c>
    </row>
    <row r="2198" spans="1:7" x14ac:dyDescent="0.25">
      <c r="A2198" t="str">
        <f t="shared" si="34"/>
        <v>NY0205 Question 5</v>
      </c>
      <c r="B2198" t="s">
        <v>144</v>
      </c>
      <c r="C2198" t="s">
        <v>196</v>
      </c>
      <c r="D2198" s="1">
        <v>40</v>
      </c>
      <c r="E2198" s="1">
        <v>84.44</v>
      </c>
      <c r="F2198" s="1">
        <v>69.23</v>
      </c>
      <c r="G2198" s="1">
        <v>60.61</v>
      </c>
    </row>
    <row r="2199" spans="1:7" x14ac:dyDescent="0.25">
      <c r="A2199" t="str">
        <f t="shared" si="34"/>
        <v>NY0205 Question 6</v>
      </c>
      <c r="B2199" t="s">
        <v>144</v>
      </c>
      <c r="C2199" t="s">
        <v>197</v>
      </c>
      <c r="D2199" s="1">
        <v>15</v>
      </c>
      <c r="E2199" s="1">
        <v>84.44</v>
      </c>
      <c r="F2199" s="1">
        <v>69.23</v>
      </c>
      <c r="G2199" s="1">
        <v>51.52</v>
      </c>
    </row>
    <row r="2200" spans="1:7" x14ac:dyDescent="0.25">
      <c r="A2200" t="str">
        <f t="shared" si="34"/>
        <v>NY0205 Question 7</v>
      </c>
      <c r="B2200" t="s">
        <v>144</v>
      </c>
      <c r="C2200" t="s">
        <v>198</v>
      </c>
      <c r="D2200" s="1">
        <v>75</v>
      </c>
      <c r="E2200" s="1">
        <v>66.67</v>
      </c>
      <c r="F2200" s="1">
        <v>89.74</v>
      </c>
      <c r="G2200" s="1">
        <v>54.55</v>
      </c>
    </row>
    <row r="2201" spans="1:7" x14ac:dyDescent="0.25">
      <c r="A2201" t="str">
        <f t="shared" si="34"/>
        <v>NY0205 Question 8</v>
      </c>
      <c r="B2201" t="s">
        <v>144</v>
      </c>
      <c r="C2201" t="s">
        <v>199</v>
      </c>
      <c r="D2201" s="1">
        <v>100</v>
      </c>
      <c r="E2201" s="1">
        <v>100</v>
      </c>
      <c r="F2201" s="1">
        <v>97.44</v>
      </c>
      <c r="G2201" s="1">
        <v>90.91</v>
      </c>
    </row>
    <row r="2202" spans="1:7" x14ac:dyDescent="0.25">
      <c r="A2202" t="str">
        <f t="shared" si="34"/>
        <v>NY0205 Question 9AB</v>
      </c>
      <c r="B2202" t="s">
        <v>144</v>
      </c>
      <c r="C2202" t="s">
        <v>205</v>
      </c>
      <c r="D2202" s="1" t="s">
        <v>7</v>
      </c>
      <c r="E2202" s="1" t="s">
        <v>7</v>
      </c>
      <c r="F2202" s="1">
        <v>96.97</v>
      </c>
      <c r="G2202" s="1">
        <v>94.74</v>
      </c>
    </row>
    <row r="2203" spans="1:7" x14ac:dyDescent="0.25">
      <c r="A2203" t="str">
        <f t="shared" si="34"/>
        <v>NY0205 Question 9C</v>
      </c>
      <c r="B2203" t="s">
        <v>144</v>
      </c>
      <c r="C2203" t="s">
        <v>206</v>
      </c>
      <c r="D2203" s="1">
        <v>92</v>
      </c>
      <c r="E2203" s="1">
        <v>86.84</v>
      </c>
      <c r="F2203" s="1" t="s">
        <v>7</v>
      </c>
      <c r="G2203" s="1" t="s">
        <v>7</v>
      </c>
    </row>
    <row r="2204" spans="1:7" x14ac:dyDescent="0.25">
      <c r="A2204" t="str">
        <f t="shared" si="34"/>
        <v>NY0205 Question 9D</v>
      </c>
      <c r="B2204" t="s">
        <v>144</v>
      </c>
      <c r="C2204" t="s">
        <v>207</v>
      </c>
      <c r="D2204" s="1" t="s">
        <v>7</v>
      </c>
      <c r="E2204" s="1" t="s">
        <v>7</v>
      </c>
      <c r="F2204" s="1" t="s">
        <v>7</v>
      </c>
      <c r="G2204" s="1" t="s">
        <v>7</v>
      </c>
    </row>
    <row r="2205" spans="1:7" x14ac:dyDescent="0.25">
      <c r="A2205" t="str">
        <f t="shared" si="34"/>
        <v>NY0205 Question 10A</v>
      </c>
      <c r="B2205" t="s">
        <v>144</v>
      </c>
      <c r="C2205" t="s">
        <v>201</v>
      </c>
      <c r="D2205" s="1">
        <v>0</v>
      </c>
      <c r="E2205" s="1">
        <v>1.52</v>
      </c>
      <c r="F2205" s="1">
        <v>1.59</v>
      </c>
      <c r="G2205" s="1">
        <v>0</v>
      </c>
    </row>
    <row r="2206" spans="1:7" x14ac:dyDescent="0.25">
      <c r="A2206" t="str">
        <f t="shared" si="34"/>
        <v>NY0205 Question 10B</v>
      </c>
      <c r="B2206" t="s">
        <v>144</v>
      </c>
      <c r="C2206" t="s">
        <v>202</v>
      </c>
      <c r="D2206" s="1">
        <v>0</v>
      </c>
      <c r="E2206" s="1">
        <v>0</v>
      </c>
      <c r="F2206" s="1">
        <v>0.32</v>
      </c>
      <c r="G2206" s="1">
        <v>0</v>
      </c>
    </row>
    <row r="2207" spans="1:7" x14ac:dyDescent="0.25">
      <c r="A2207" t="str">
        <f t="shared" si="34"/>
        <v>NY0205 Question 10C</v>
      </c>
      <c r="B2207" t="s">
        <v>144</v>
      </c>
      <c r="C2207" t="s">
        <v>203</v>
      </c>
      <c r="D2207" s="1">
        <v>0</v>
      </c>
      <c r="E2207" s="1">
        <v>0</v>
      </c>
      <c r="F2207" s="1">
        <v>0</v>
      </c>
      <c r="G2207" s="1">
        <v>0</v>
      </c>
    </row>
    <row r="2208" spans="1:7" x14ac:dyDescent="0.25">
      <c r="A2208" t="str">
        <f t="shared" si="34"/>
        <v>NY0205 Question 10D</v>
      </c>
      <c r="B2208" t="s">
        <v>144</v>
      </c>
      <c r="C2208" t="s">
        <v>204</v>
      </c>
      <c r="D2208" s="1">
        <v>0</v>
      </c>
      <c r="E2208" s="1">
        <v>0</v>
      </c>
      <c r="F2208" s="1">
        <v>0</v>
      </c>
      <c r="G2208" s="1">
        <v>2.38</v>
      </c>
    </row>
    <row r="2209" spans="1:7" x14ac:dyDescent="0.25">
      <c r="A2209" t="str">
        <f t="shared" si="34"/>
        <v>NY0205 Question 11</v>
      </c>
      <c r="B2209" t="s">
        <v>144</v>
      </c>
      <c r="C2209" t="s">
        <v>200</v>
      </c>
      <c r="D2209" s="1">
        <v>10</v>
      </c>
      <c r="E2209" s="1">
        <v>11</v>
      </c>
      <c r="F2209" s="1">
        <v>11</v>
      </c>
      <c r="G2209" s="1">
        <v>12</v>
      </c>
    </row>
    <row r="2210" spans="1:7" x14ac:dyDescent="0.25">
      <c r="A2210" t="str">
        <f t="shared" si="34"/>
        <v>NY0938 Question 1</v>
      </c>
      <c r="B2210" t="s">
        <v>145</v>
      </c>
      <c r="C2210" t="s">
        <v>192</v>
      </c>
      <c r="D2210" s="1">
        <v>100</v>
      </c>
      <c r="E2210" s="1">
        <v>95.61</v>
      </c>
      <c r="F2210" s="1">
        <v>94.88</v>
      </c>
      <c r="G2210" s="1">
        <v>92.62</v>
      </c>
    </row>
    <row r="2211" spans="1:7" x14ac:dyDescent="0.25">
      <c r="A2211" t="str">
        <f t="shared" si="34"/>
        <v>NY0938 Question 2</v>
      </c>
      <c r="B2211" t="s">
        <v>145</v>
      </c>
      <c r="C2211" t="s">
        <v>193</v>
      </c>
      <c r="D2211" s="1">
        <v>100</v>
      </c>
      <c r="E2211" s="1">
        <v>100</v>
      </c>
      <c r="F2211" s="1">
        <v>100</v>
      </c>
      <c r="G2211" s="1">
        <v>100</v>
      </c>
    </row>
    <row r="2212" spans="1:7" x14ac:dyDescent="0.25">
      <c r="A2212" t="str">
        <f t="shared" si="34"/>
        <v>NY0938 Question 3</v>
      </c>
      <c r="B2212" t="s">
        <v>145</v>
      </c>
      <c r="C2212" t="s">
        <v>194</v>
      </c>
      <c r="D2212" s="1">
        <v>100</v>
      </c>
      <c r="E2212" s="1">
        <v>100</v>
      </c>
      <c r="F2212" s="1">
        <v>100</v>
      </c>
      <c r="G2212" s="1">
        <v>100</v>
      </c>
    </row>
    <row r="2213" spans="1:7" x14ac:dyDescent="0.25">
      <c r="A2213" t="str">
        <f t="shared" si="34"/>
        <v>NY0938 Question 4</v>
      </c>
      <c r="B2213" t="s">
        <v>145</v>
      </c>
      <c r="C2213" t="s">
        <v>195</v>
      </c>
      <c r="D2213" s="1">
        <v>48</v>
      </c>
      <c r="E2213" s="1">
        <v>55.05</v>
      </c>
      <c r="F2213" s="1">
        <v>66.099999999999994</v>
      </c>
      <c r="G2213" s="1">
        <v>73.92</v>
      </c>
    </row>
    <row r="2214" spans="1:7" x14ac:dyDescent="0.25">
      <c r="A2214" t="str">
        <f t="shared" si="34"/>
        <v>NY0938 Question 5</v>
      </c>
      <c r="B2214" t="s">
        <v>145</v>
      </c>
      <c r="C2214" t="s">
        <v>196</v>
      </c>
      <c r="D2214" s="1">
        <v>6</v>
      </c>
      <c r="E2214" s="1">
        <v>78.790000000000006</v>
      </c>
      <c r="F2214" s="1">
        <v>9.3800000000000008</v>
      </c>
      <c r="G2214" s="1">
        <v>11.54</v>
      </c>
    </row>
    <row r="2215" spans="1:7" x14ac:dyDescent="0.25">
      <c r="A2215" t="str">
        <f t="shared" si="34"/>
        <v>NY0938 Question 6</v>
      </c>
      <c r="B2215" t="s">
        <v>145</v>
      </c>
      <c r="C2215" t="s">
        <v>197</v>
      </c>
      <c r="D2215" s="1">
        <v>75</v>
      </c>
      <c r="E2215" s="1">
        <v>78.790000000000006</v>
      </c>
      <c r="F2215" s="1">
        <v>78.13</v>
      </c>
      <c r="G2215" s="1">
        <v>87.1</v>
      </c>
    </row>
    <row r="2216" spans="1:7" x14ac:dyDescent="0.25">
      <c r="A2216" t="str">
        <f t="shared" si="34"/>
        <v>NY0938 Question 7</v>
      </c>
      <c r="B2216" t="s">
        <v>145</v>
      </c>
      <c r="C2216" t="s">
        <v>198</v>
      </c>
      <c r="D2216" s="1">
        <v>91</v>
      </c>
      <c r="E2216" s="1">
        <v>93.94</v>
      </c>
      <c r="F2216" s="1">
        <v>93.75</v>
      </c>
      <c r="G2216" s="1">
        <v>96.77</v>
      </c>
    </row>
    <row r="2217" spans="1:7" x14ac:dyDescent="0.25">
      <c r="A2217" t="str">
        <f t="shared" si="34"/>
        <v>NY0938 Question 8</v>
      </c>
      <c r="B2217" t="s">
        <v>145</v>
      </c>
      <c r="C2217" t="s">
        <v>199</v>
      </c>
      <c r="D2217" s="1">
        <v>94</v>
      </c>
      <c r="E2217" s="1">
        <v>100</v>
      </c>
      <c r="F2217" s="1">
        <v>100</v>
      </c>
      <c r="G2217" s="1">
        <v>100</v>
      </c>
    </row>
    <row r="2218" spans="1:7" x14ac:dyDescent="0.25">
      <c r="A2218" t="str">
        <f t="shared" si="34"/>
        <v>NY0938 Question 9AB</v>
      </c>
      <c r="B2218" t="s">
        <v>145</v>
      </c>
      <c r="C2218" t="s">
        <v>205</v>
      </c>
      <c r="D2218" s="1">
        <v>0</v>
      </c>
      <c r="E2218" s="1">
        <v>50</v>
      </c>
      <c r="F2218" s="1">
        <v>100</v>
      </c>
      <c r="G2218" s="1">
        <v>100</v>
      </c>
    </row>
    <row r="2219" spans="1:7" x14ac:dyDescent="0.25">
      <c r="A2219" t="str">
        <f t="shared" si="34"/>
        <v>NY0938 Question 9C</v>
      </c>
      <c r="B2219" t="s">
        <v>145</v>
      </c>
      <c r="C2219" t="s">
        <v>206</v>
      </c>
      <c r="D2219" s="1">
        <v>100</v>
      </c>
      <c r="E2219" s="1">
        <v>94.44</v>
      </c>
      <c r="F2219" s="1">
        <v>100</v>
      </c>
      <c r="G2219" s="1">
        <v>100</v>
      </c>
    </row>
    <row r="2220" spans="1:7" x14ac:dyDescent="0.25">
      <c r="A2220" t="str">
        <f t="shared" si="34"/>
        <v>NY0938 Question 9D</v>
      </c>
      <c r="B2220" t="s">
        <v>145</v>
      </c>
      <c r="C2220" t="s">
        <v>207</v>
      </c>
      <c r="D2220" s="1" t="s">
        <v>7</v>
      </c>
      <c r="E2220" s="1" t="s">
        <v>7</v>
      </c>
      <c r="F2220" s="1" t="s">
        <v>7</v>
      </c>
      <c r="G2220" s="1" t="s">
        <v>7</v>
      </c>
    </row>
    <row r="2221" spans="1:7" x14ac:dyDescent="0.25">
      <c r="A2221" t="str">
        <f t="shared" si="34"/>
        <v>NY0938 Question 10A</v>
      </c>
      <c r="B2221" t="s">
        <v>145</v>
      </c>
      <c r="C2221" t="s">
        <v>201</v>
      </c>
      <c r="D2221" s="1">
        <v>0</v>
      </c>
      <c r="E2221" s="1">
        <v>0</v>
      </c>
      <c r="F2221" s="1">
        <v>0</v>
      </c>
      <c r="G2221" s="1">
        <v>0</v>
      </c>
    </row>
    <row r="2222" spans="1:7" x14ac:dyDescent="0.25">
      <c r="A2222" t="str">
        <f t="shared" si="34"/>
        <v>NY0938 Question 10B</v>
      </c>
      <c r="B2222" t="s">
        <v>145</v>
      </c>
      <c r="C2222" t="s">
        <v>202</v>
      </c>
      <c r="D2222" s="1">
        <v>0</v>
      </c>
      <c r="E2222" s="1">
        <v>0</v>
      </c>
      <c r="F2222" s="1">
        <v>0</v>
      </c>
      <c r="G2222" s="1">
        <v>0</v>
      </c>
    </row>
    <row r="2223" spans="1:7" x14ac:dyDescent="0.25">
      <c r="A2223" t="str">
        <f t="shared" si="34"/>
        <v>NY0938 Question 10C</v>
      </c>
      <c r="B2223" t="s">
        <v>145</v>
      </c>
      <c r="C2223" t="s">
        <v>203</v>
      </c>
      <c r="D2223" s="1">
        <v>1</v>
      </c>
      <c r="E2223" s="1">
        <v>0</v>
      </c>
      <c r="F2223" s="1">
        <v>0</v>
      </c>
      <c r="G2223" s="1">
        <v>0</v>
      </c>
    </row>
    <row r="2224" spans="1:7" x14ac:dyDescent="0.25">
      <c r="A2224" t="str">
        <f t="shared" si="34"/>
        <v>NY0938 Question 10D</v>
      </c>
      <c r="B2224" t="s">
        <v>145</v>
      </c>
      <c r="C2224" t="s">
        <v>204</v>
      </c>
      <c r="D2224" s="1">
        <v>1</v>
      </c>
      <c r="E2224" s="1">
        <v>0</v>
      </c>
      <c r="F2224" s="1">
        <v>0</v>
      </c>
      <c r="G2224" s="1">
        <v>6.25</v>
      </c>
    </row>
    <row r="2225" spans="1:7" x14ac:dyDescent="0.25">
      <c r="A2225" t="str">
        <f t="shared" si="34"/>
        <v>NY0938 Question 11</v>
      </c>
      <c r="B2225" t="s">
        <v>145</v>
      </c>
      <c r="C2225" t="s">
        <v>200</v>
      </c>
      <c r="D2225" s="1">
        <v>12</v>
      </c>
      <c r="E2225" s="1">
        <v>12</v>
      </c>
      <c r="F2225" s="1">
        <v>12</v>
      </c>
      <c r="G2225" s="1">
        <v>12</v>
      </c>
    </row>
    <row r="2226" spans="1:7" x14ac:dyDescent="0.25">
      <c r="A2226" t="str">
        <f t="shared" si="34"/>
        <v>NY0939 Question 1</v>
      </c>
      <c r="B2226" t="s">
        <v>146</v>
      </c>
      <c r="C2226" t="s">
        <v>192</v>
      </c>
      <c r="D2226" s="1">
        <v>98</v>
      </c>
      <c r="E2226" s="1">
        <v>90.8</v>
      </c>
      <c r="F2226" s="1">
        <v>97.29</v>
      </c>
      <c r="G2226" s="1">
        <v>92.18</v>
      </c>
    </row>
    <row r="2227" spans="1:7" x14ac:dyDescent="0.25">
      <c r="A2227" t="str">
        <f t="shared" si="34"/>
        <v>NY0939 Question 2</v>
      </c>
      <c r="B2227" t="s">
        <v>146</v>
      </c>
      <c r="C2227" t="s">
        <v>193</v>
      </c>
      <c r="D2227" s="1">
        <v>100</v>
      </c>
      <c r="E2227" s="1">
        <v>100</v>
      </c>
      <c r="F2227" s="1">
        <v>100</v>
      </c>
      <c r="G2227" s="1">
        <v>100</v>
      </c>
    </row>
    <row r="2228" spans="1:7" x14ac:dyDescent="0.25">
      <c r="A2228" t="str">
        <f t="shared" si="34"/>
        <v>NY0939 Question 3</v>
      </c>
      <c r="B2228" t="s">
        <v>146</v>
      </c>
      <c r="C2228" t="s">
        <v>194</v>
      </c>
      <c r="D2228" s="1">
        <v>100</v>
      </c>
      <c r="E2228" s="1">
        <v>100</v>
      </c>
      <c r="F2228" s="1">
        <v>100</v>
      </c>
      <c r="G2228" s="1">
        <v>100</v>
      </c>
    </row>
    <row r="2229" spans="1:7" x14ac:dyDescent="0.25">
      <c r="A2229" t="str">
        <f t="shared" si="34"/>
        <v>NY0939 Question 4</v>
      </c>
      <c r="B2229" t="s">
        <v>146</v>
      </c>
      <c r="C2229" t="s">
        <v>195</v>
      </c>
      <c r="D2229" s="1">
        <v>25</v>
      </c>
      <c r="E2229" s="1">
        <v>35.049999999999997</v>
      </c>
      <c r="F2229" s="1">
        <v>42.83</v>
      </c>
      <c r="G2229" s="1">
        <v>55.56</v>
      </c>
    </row>
    <row r="2230" spans="1:7" x14ac:dyDescent="0.25">
      <c r="A2230" t="str">
        <f t="shared" si="34"/>
        <v>NY0939 Question 5</v>
      </c>
      <c r="B2230" t="s">
        <v>146</v>
      </c>
      <c r="C2230" t="s">
        <v>196</v>
      </c>
      <c r="D2230" s="1">
        <v>15</v>
      </c>
      <c r="E2230" s="1">
        <v>73.680000000000007</v>
      </c>
      <c r="F2230" s="1">
        <v>10.53</v>
      </c>
      <c r="G2230" s="1">
        <v>10.53</v>
      </c>
    </row>
    <row r="2231" spans="1:7" x14ac:dyDescent="0.25">
      <c r="A2231" t="str">
        <f t="shared" si="34"/>
        <v>NY0939 Question 6</v>
      </c>
      <c r="B2231" t="s">
        <v>146</v>
      </c>
      <c r="C2231" t="s">
        <v>197</v>
      </c>
      <c r="D2231" s="1">
        <v>55</v>
      </c>
      <c r="E2231" s="1">
        <v>73.680000000000007</v>
      </c>
      <c r="F2231" s="1">
        <v>92.11</v>
      </c>
      <c r="G2231" s="1">
        <v>89.47</v>
      </c>
    </row>
    <row r="2232" spans="1:7" x14ac:dyDescent="0.25">
      <c r="A2232" t="str">
        <f t="shared" si="34"/>
        <v>NY0939 Question 7</v>
      </c>
      <c r="B2232" t="s">
        <v>146</v>
      </c>
      <c r="C2232" t="s">
        <v>198</v>
      </c>
      <c r="D2232" s="1">
        <v>95</v>
      </c>
      <c r="E2232" s="1">
        <v>94.74</v>
      </c>
      <c r="F2232" s="1">
        <v>97.37</v>
      </c>
      <c r="G2232" s="1">
        <v>97.37</v>
      </c>
    </row>
    <row r="2233" spans="1:7" x14ac:dyDescent="0.25">
      <c r="A2233" t="str">
        <f t="shared" si="34"/>
        <v>NY0939 Question 8</v>
      </c>
      <c r="B2233" t="s">
        <v>146</v>
      </c>
      <c r="C2233" t="s">
        <v>199</v>
      </c>
      <c r="D2233" s="1">
        <v>100</v>
      </c>
      <c r="E2233" s="1">
        <v>100</v>
      </c>
      <c r="F2233" s="1">
        <v>100</v>
      </c>
      <c r="G2233" s="1">
        <v>100</v>
      </c>
    </row>
    <row r="2234" spans="1:7" x14ac:dyDescent="0.25">
      <c r="A2234" t="str">
        <f t="shared" si="34"/>
        <v>NY0939 Question 9AB</v>
      </c>
      <c r="B2234" t="s">
        <v>146</v>
      </c>
      <c r="C2234" t="s">
        <v>205</v>
      </c>
      <c r="D2234" s="1">
        <v>100</v>
      </c>
      <c r="E2234" s="1">
        <v>40</v>
      </c>
      <c r="F2234" s="1">
        <v>100</v>
      </c>
      <c r="G2234" s="1">
        <v>100</v>
      </c>
    </row>
    <row r="2235" spans="1:7" x14ac:dyDescent="0.25">
      <c r="A2235" t="str">
        <f t="shared" si="34"/>
        <v>NY0939 Question 9C</v>
      </c>
      <c r="B2235" t="s">
        <v>146</v>
      </c>
      <c r="C2235" t="s">
        <v>206</v>
      </c>
      <c r="D2235" s="1">
        <v>100</v>
      </c>
      <c r="E2235" s="1">
        <v>92.5</v>
      </c>
      <c r="F2235" s="1">
        <v>100</v>
      </c>
      <c r="G2235" s="1">
        <v>100</v>
      </c>
    </row>
    <row r="2236" spans="1:7" x14ac:dyDescent="0.25">
      <c r="A2236" t="str">
        <f t="shared" si="34"/>
        <v>NY0939 Question 9D</v>
      </c>
      <c r="B2236" t="s">
        <v>146</v>
      </c>
      <c r="C2236" t="s">
        <v>207</v>
      </c>
      <c r="D2236" s="1" t="s">
        <v>7</v>
      </c>
      <c r="E2236" s="1" t="s">
        <v>7</v>
      </c>
      <c r="F2236" s="1" t="s">
        <v>7</v>
      </c>
      <c r="G2236" s="1" t="s">
        <v>7</v>
      </c>
    </row>
    <row r="2237" spans="1:7" x14ac:dyDescent="0.25">
      <c r="A2237" t="str">
        <f t="shared" si="34"/>
        <v>NY0939 Question 10A</v>
      </c>
      <c r="B2237" t="s">
        <v>146</v>
      </c>
      <c r="C2237" t="s">
        <v>201</v>
      </c>
      <c r="D2237" s="1">
        <v>0</v>
      </c>
      <c r="E2237" s="1">
        <v>0</v>
      </c>
      <c r="F2237" s="1">
        <v>0</v>
      </c>
      <c r="G2237" s="1">
        <v>0</v>
      </c>
    </row>
    <row r="2238" spans="1:7" x14ac:dyDescent="0.25">
      <c r="A2238" t="str">
        <f t="shared" si="34"/>
        <v>NY0939 Question 10B</v>
      </c>
      <c r="B2238" t="s">
        <v>146</v>
      </c>
      <c r="C2238" t="s">
        <v>202</v>
      </c>
      <c r="D2238" s="1">
        <v>0</v>
      </c>
      <c r="E2238" s="1">
        <v>0</v>
      </c>
      <c r="F2238" s="1">
        <v>0</v>
      </c>
      <c r="G2238" s="1">
        <v>0</v>
      </c>
    </row>
    <row r="2239" spans="1:7" x14ac:dyDescent="0.25">
      <c r="A2239" t="str">
        <f t="shared" si="34"/>
        <v>NY0939 Question 10C</v>
      </c>
      <c r="B2239" t="s">
        <v>146</v>
      </c>
      <c r="C2239" t="s">
        <v>203</v>
      </c>
      <c r="D2239" s="1">
        <v>0</v>
      </c>
      <c r="E2239" s="1">
        <v>0</v>
      </c>
      <c r="F2239" s="1">
        <v>0</v>
      </c>
      <c r="G2239" s="1">
        <v>0</v>
      </c>
    </row>
    <row r="2240" spans="1:7" x14ac:dyDescent="0.25">
      <c r="A2240" t="str">
        <f t="shared" si="34"/>
        <v>NY0939 Question 10D</v>
      </c>
      <c r="B2240" t="s">
        <v>146</v>
      </c>
      <c r="C2240" t="s">
        <v>204</v>
      </c>
      <c r="D2240" s="1">
        <v>0</v>
      </c>
      <c r="E2240" s="1">
        <v>0</v>
      </c>
      <c r="F2240" s="1">
        <v>0</v>
      </c>
      <c r="G2240" s="1">
        <v>0</v>
      </c>
    </row>
    <row r="2241" spans="1:7" x14ac:dyDescent="0.25">
      <c r="A2241" t="str">
        <f t="shared" si="34"/>
        <v>NY0939 Question 11</v>
      </c>
      <c r="B2241" t="s">
        <v>146</v>
      </c>
      <c r="C2241" t="s">
        <v>200</v>
      </c>
      <c r="D2241" s="1">
        <v>12</v>
      </c>
      <c r="E2241" s="1">
        <v>12</v>
      </c>
      <c r="F2241" s="1">
        <v>12</v>
      </c>
      <c r="G2241" s="1">
        <v>12</v>
      </c>
    </row>
    <row r="2242" spans="1:7" x14ac:dyDescent="0.25">
      <c r="A2242" t="str">
        <f t="shared" si="34"/>
        <v>NY0940 Question 1</v>
      </c>
      <c r="B2242" t="s">
        <v>147</v>
      </c>
      <c r="C2242" t="s">
        <v>192</v>
      </c>
      <c r="D2242" s="1">
        <v>103</v>
      </c>
      <c r="E2242" s="1">
        <v>98.68</v>
      </c>
      <c r="F2242" s="1">
        <v>98.43</v>
      </c>
      <c r="G2242" s="1">
        <v>97.11</v>
      </c>
    </row>
    <row r="2243" spans="1:7" x14ac:dyDescent="0.25">
      <c r="A2243" t="str">
        <f t="shared" ref="A2243:A2306" si="35">B2243&amp;" "&amp;C2243</f>
        <v>NY0940 Question 2</v>
      </c>
      <c r="B2243" t="s">
        <v>147</v>
      </c>
      <c r="C2243" t="s">
        <v>193</v>
      </c>
      <c r="D2243" s="1">
        <v>100</v>
      </c>
      <c r="E2243" s="1">
        <v>100</v>
      </c>
      <c r="F2243" s="1">
        <v>100</v>
      </c>
      <c r="G2243" s="1">
        <v>100</v>
      </c>
    </row>
    <row r="2244" spans="1:7" x14ac:dyDescent="0.25">
      <c r="A2244" t="str">
        <f t="shared" si="35"/>
        <v>NY0940 Question 3</v>
      </c>
      <c r="B2244" t="s">
        <v>147</v>
      </c>
      <c r="C2244" t="s">
        <v>194</v>
      </c>
      <c r="D2244" s="1">
        <v>100</v>
      </c>
      <c r="E2244" s="1">
        <v>100</v>
      </c>
      <c r="F2244" s="1">
        <v>100</v>
      </c>
      <c r="G2244" s="1">
        <v>100</v>
      </c>
    </row>
    <row r="2245" spans="1:7" x14ac:dyDescent="0.25">
      <c r="A2245" t="str">
        <f t="shared" si="35"/>
        <v>NY0940 Question 4</v>
      </c>
      <c r="B2245" t="s">
        <v>147</v>
      </c>
      <c r="C2245" t="s">
        <v>195</v>
      </c>
      <c r="D2245" s="1">
        <v>39</v>
      </c>
      <c r="E2245" s="1">
        <v>49.02</v>
      </c>
      <c r="F2245" s="1">
        <v>59.4</v>
      </c>
      <c r="G2245" s="1">
        <v>63.72</v>
      </c>
    </row>
    <row r="2246" spans="1:7" x14ac:dyDescent="0.25">
      <c r="A2246" t="str">
        <f t="shared" si="35"/>
        <v>NY0940 Question 5</v>
      </c>
      <c r="B2246" t="s">
        <v>147</v>
      </c>
      <c r="C2246" t="s">
        <v>196</v>
      </c>
      <c r="D2246" s="1">
        <v>24</v>
      </c>
      <c r="E2246" s="1">
        <v>80.7</v>
      </c>
      <c r="F2246" s="1">
        <v>35.71</v>
      </c>
      <c r="G2246" s="1">
        <v>31.4</v>
      </c>
    </row>
    <row r="2247" spans="1:7" x14ac:dyDescent="0.25">
      <c r="A2247" t="str">
        <f t="shared" si="35"/>
        <v>NY0940 Question 6</v>
      </c>
      <c r="B2247" t="s">
        <v>147</v>
      </c>
      <c r="C2247" t="s">
        <v>197</v>
      </c>
      <c r="D2247" s="1">
        <v>67</v>
      </c>
      <c r="E2247" s="1">
        <v>80.7</v>
      </c>
      <c r="F2247" s="1">
        <v>69.64</v>
      </c>
      <c r="G2247" s="1">
        <v>77.69</v>
      </c>
    </row>
    <row r="2248" spans="1:7" x14ac:dyDescent="0.25">
      <c r="A2248" t="str">
        <f t="shared" si="35"/>
        <v>NY0940 Question 7</v>
      </c>
      <c r="B2248" t="s">
        <v>147</v>
      </c>
      <c r="C2248" t="s">
        <v>198</v>
      </c>
      <c r="D2248" s="1">
        <v>86</v>
      </c>
      <c r="E2248" s="1">
        <v>85.96</v>
      </c>
      <c r="F2248" s="1">
        <v>85.71</v>
      </c>
      <c r="G2248" s="1">
        <v>85.95</v>
      </c>
    </row>
    <row r="2249" spans="1:7" x14ac:dyDescent="0.25">
      <c r="A2249" t="str">
        <f t="shared" si="35"/>
        <v>NY0940 Question 8</v>
      </c>
      <c r="B2249" t="s">
        <v>147</v>
      </c>
      <c r="C2249" t="s">
        <v>199</v>
      </c>
      <c r="D2249" s="1">
        <v>99</v>
      </c>
      <c r="E2249" s="1">
        <v>100</v>
      </c>
      <c r="F2249" s="1">
        <v>100</v>
      </c>
      <c r="G2249" s="1">
        <v>98.61</v>
      </c>
    </row>
    <row r="2250" spans="1:7" x14ac:dyDescent="0.25">
      <c r="A2250" t="str">
        <f t="shared" si="35"/>
        <v>NY0940 Question 9AB</v>
      </c>
      <c r="B2250" t="s">
        <v>147</v>
      </c>
      <c r="C2250" t="s">
        <v>205</v>
      </c>
      <c r="D2250" s="1">
        <v>100</v>
      </c>
      <c r="E2250" s="1">
        <v>0</v>
      </c>
      <c r="F2250" s="1">
        <v>50</v>
      </c>
      <c r="G2250" s="1">
        <v>71.430000000000007</v>
      </c>
    </row>
    <row r="2251" spans="1:7" x14ac:dyDescent="0.25">
      <c r="A2251" t="str">
        <f t="shared" si="35"/>
        <v>NY0940 Question 9C</v>
      </c>
      <c r="B2251" t="s">
        <v>147</v>
      </c>
      <c r="C2251" t="s">
        <v>206</v>
      </c>
      <c r="D2251" s="1">
        <v>100</v>
      </c>
      <c r="E2251" s="1">
        <v>98.7</v>
      </c>
      <c r="F2251" s="1">
        <v>98.72</v>
      </c>
      <c r="G2251" s="1">
        <v>98.66</v>
      </c>
    </row>
    <row r="2252" spans="1:7" x14ac:dyDescent="0.25">
      <c r="A2252" t="str">
        <f t="shared" si="35"/>
        <v>NY0940 Question 9D</v>
      </c>
      <c r="B2252" t="s">
        <v>147</v>
      </c>
      <c r="C2252" t="s">
        <v>207</v>
      </c>
      <c r="D2252" s="1" t="s">
        <v>7</v>
      </c>
      <c r="E2252" s="1" t="s">
        <v>7</v>
      </c>
      <c r="F2252" s="1" t="s">
        <v>7</v>
      </c>
      <c r="G2252" s="1" t="s">
        <v>7</v>
      </c>
    </row>
    <row r="2253" spans="1:7" x14ac:dyDescent="0.25">
      <c r="A2253" t="str">
        <f t="shared" si="35"/>
        <v>NY0940 Question 10A</v>
      </c>
      <c r="B2253" t="s">
        <v>147</v>
      </c>
      <c r="C2253" t="s">
        <v>201</v>
      </c>
      <c r="D2253" s="1">
        <v>1</v>
      </c>
      <c r="E2253" s="1">
        <v>7.32</v>
      </c>
      <c r="F2253" s="1">
        <v>6.41</v>
      </c>
      <c r="G2253" s="1">
        <v>3.21</v>
      </c>
    </row>
    <row r="2254" spans="1:7" x14ac:dyDescent="0.25">
      <c r="A2254" t="str">
        <f t="shared" si="35"/>
        <v>NY0940 Question 10B</v>
      </c>
      <c r="B2254" t="s">
        <v>147</v>
      </c>
      <c r="C2254" t="s">
        <v>202</v>
      </c>
      <c r="D2254" s="1">
        <v>0</v>
      </c>
      <c r="E2254" s="1">
        <v>0</v>
      </c>
      <c r="F2254" s="1">
        <v>0</v>
      </c>
      <c r="G2254" s="1">
        <v>0</v>
      </c>
    </row>
    <row r="2255" spans="1:7" x14ac:dyDescent="0.25">
      <c r="A2255" t="str">
        <f t="shared" si="35"/>
        <v>NY0940 Question 10C</v>
      </c>
      <c r="B2255" t="s">
        <v>147</v>
      </c>
      <c r="C2255" t="s">
        <v>203</v>
      </c>
      <c r="D2255" s="1">
        <v>0</v>
      </c>
      <c r="E2255" s="1">
        <v>0</v>
      </c>
      <c r="F2255" s="1">
        <v>0</v>
      </c>
      <c r="G2255" s="1">
        <v>0.82</v>
      </c>
    </row>
    <row r="2256" spans="1:7" x14ac:dyDescent="0.25">
      <c r="A2256" t="str">
        <f t="shared" si="35"/>
        <v>NY0940 Question 10D</v>
      </c>
      <c r="B2256" t="s">
        <v>147</v>
      </c>
      <c r="C2256" t="s">
        <v>204</v>
      </c>
      <c r="D2256" s="1">
        <v>0</v>
      </c>
      <c r="E2256" s="1">
        <v>0</v>
      </c>
      <c r="F2256" s="1">
        <v>0</v>
      </c>
      <c r="G2256" s="1">
        <v>1.49</v>
      </c>
    </row>
    <row r="2257" spans="1:7" x14ac:dyDescent="0.25">
      <c r="A2257" t="str">
        <f t="shared" si="35"/>
        <v>NY0940 Question 11</v>
      </c>
      <c r="B2257" t="s">
        <v>147</v>
      </c>
      <c r="C2257" t="s">
        <v>200</v>
      </c>
      <c r="D2257" s="1">
        <v>12</v>
      </c>
      <c r="E2257" s="1">
        <v>12</v>
      </c>
      <c r="F2257" s="1">
        <v>12</v>
      </c>
      <c r="G2257" s="1">
        <v>11</v>
      </c>
    </row>
    <row r="2258" spans="1:7" x14ac:dyDescent="0.25">
      <c r="A2258" t="str">
        <f t="shared" si="35"/>
        <v>NY0941 Question 1</v>
      </c>
      <c r="B2258" t="s">
        <v>148</v>
      </c>
      <c r="C2258" t="s">
        <v>192</v>
      </c>
      <c r="D2258" s="1">
        <v>95</v>
      </c>
      <c r="E2258" s="1">
        <v>100</v>
      </c>
      <c r="F2258" s="1">
        <v>94.93</v>
      </c>
      <c r="G2258" s="1">
        <v>99.73</v>
      </c>
    </row>
    <row r="2259" spans="1:7" x14ac:dyDescent="0.25">
      <c r="A2259" t="str">
        <f t="shared" si="35"/>
        <v>NY0941 Question 2</v>
      </c>
      <c r="B2259" t="s">
        <v>148</v>
      </c>
      <c r="C2259" t="s">
        <v>193</v>
      </c>
      <c r="D2259" s="1">
        <v>100</v>
      </c>
      <c r="E2259" s="1">
        <v>100</v>
      </c>
      <c r="F2259" s="1">
        <v>100</v>
      </c>
      <c r="G2259" s="1">
        <v>100</v>
      </c>
    </row>
    <row r="2260" spans="1:7" x14ac:dyDescent="0.25">
      <c r="A2260" t="str">
        <f t="shared" si="35"/>
        <v>NY0941 Question 3</v>
      </c>
      <c r="B2260" t="s">
        <v>148</v>
      </c>
      <c r="C2260" t="s">
        <v>194</v>
      </c>
      <c r="D2260" s="1">
        <v>100</v>
      </c>
      <c r="E2260" s="1">
        <v>100</v>
      </c>
      <c r="F2260" s="1">
        <v>100</v>
      </c>
      <c r="G2260" s="1">
        <v>100</v>
      </c>
    </row>
    <row r="2261" spans="1:7" x14ac:dyDescent="0.25">
      <c r="A2261" t="str">
        <f t="shared" si="35"/>
        <v>NY0941 Question 4</v>
      </c>
      <c r="B2261" t="s">
        <v>148</v>
      </c>
      <c r="C2261" t="s">
        <v>195</v>
      </c>
      <c r="D2261" s="1">
        <v>37</v>
      </c>
      <c r="E2261" s="1">
        <v>49.28</v>
      </c>
      <c r="F2261" s="1">
        <v>60.68</v>
      </c>
      <c r="G2261" s="1">
        <v>59.88</v>
      </c>
    </row>
    <row r="2262" spans="1:7" x14ac:dyDescent="0.25">
      <c r="A2262" t="str">
        <f t="shared" si="35"/>
        <v>NY0941 Question 5</v>
      </c>
      <c r="B2262" t="s">
        <v>148</v>
      </c>
      <c r="C2262" t="s">
        <v>196</v>
      </c>
      <c r="D2262" s="1">
        <v>20</v>
      </c>
      <c r="E2262" s="1">
        <v>81.819999999999993</v>
      </c>
      <c r="F2262" s="1">
        <v>18.18</v>
      </c>
      <c r="G2262" s="1">
        <v>15</v>
      </c>
    </row>
    <row r="2263" spans="1:7" x14ac:dyDescent="0.25">
      <c r="A2263" t="str">
        <f t="shared" si="35"/>
        <v>NY0941 Question 6</v>
      </c>
      <c r="B2263" t="s">
        <v>148</v>
      </c>
      <c r="C2263" t="s">
        <v>197</v>
      </c>
      <c r="D2263" s="1">
        <v>70</v>
      </c>
      <c r="E2263" s="1">
        <v>81.819999999999993</v>
      </c>
      <c r="F2263" s="1">
        <v>81.819999999999993</v>
      </c>
      <c r="G2263" s="1">
        <v>80</v>
      </c>
    </row>
    <row r="2264" spans="1:7" x14ac:dyDescent="0.25">
      <c r="A2264" t="str">
        <f t="shared" si="35"/>
        <v>NY0941 Question 7</v>
      </c>
      <c r="B2264" t="s">
        <v>148</v>
      </c>
      <c r="C2264" t="s">
        <v>198</v>
      </c>
      <c r="D2264" s="1">
        <v>100</v>
      </c>
      <c r="E2264" s="1">
        <v>100</v>
      </c>
      <c r="F2264" s="1">
        <v>100</v>
      </c>
      <c r="G2264" s="1">
        <v>100</v>
      </c>
    </row>
    <row r="2265" spans="1:7" x14ac:dyDescent="0.25">
      <c r="A2265" t="str">
        <f t="shared" si="35"/>
        <v>NY0941 Question 8</v>
      </c>
      <c r="B2265" t="s">
        <v>148</v>
      </c>
      <c r="C2265" t="s">
        <v>199</v>
      </c>
      <c r="D2265" s="1">
        <v>100</v>
      </c>
      <c r="E2265" s="1">
        <v>95.45</v>
      </c>
      <c r="F2265" s="1">
        <v>100</v>
      </c>
      <c r="G2265" s="1">
        <v>100</v>
      </c>
    </row>
    <row r="2266" spans="1:7" x14ac:dyDescent="0.25">
      <c r="A2266" t="str">
        <f t="shared" si="35"/>
        <v>NY0941 Question 9AB</v>
      </c>
      <c r="B2266" t="s">
        <v>148</v>
      </c>
      <c r="C2266" t="s">
        <v>205</v>
      </c>
      <c r="D2266" s="1">
        <v>0</v>
      </c>
      <c r="E2266" s="1">
        <v>0</v>
      </c>
      <c r="F2266" s="1">
        <v>0</v>
      </c>
      <c r="G2266" s="1">
        <v>100</v>
      </c>
    </row>
    <row r="2267" spans="1:7" x14ac:dyDescent="0.25">
      <c r="A2267" t="str">
        <f t="shared" si="35"/>
        <v>NY0941 Question 9C</v>
      </c>
      <c r="B2267" t="s">
        <v>148</v>
      </c>
      <c r="C2267" t="s">
        <v>206</v>
      </c>
      <c r="D2267" s="1">
        <v>100</v>
      </c>
      <c r="E2267" s="1">
        <v>100</v>
      </c>
      <c r="F2267" s="1">
        <v>100</v>
      </c>
      <c r="G2267" s="1">
        <v>100</v>
      </c>
    </row>
    <row r="2268" spans="1:7" x14ac:dyDescent="0.25">
      <c r="A2268" t="str">
        <f t="shared" si="35"/>
        <v>NY0941 Question 9D</v>
      </c>
      <c r="B2268" t="s">
        <v>148</v>
      </c>
      <c r="C2268" t="s">
        <v>207</v>
      </c>
      <c r="D2268" s="1" t="s">
        <v>7</v>
      </c>
      <c r="E2268" s="1" t="s">
        <v>7</v>
      </c>
      <c r="F2268" s="1" t="s">
        <v>7</v>
      </c>
      <c r="G2268" s="1" t="s">
        <v>7</v>
      </c>
    </row>
    <row r="2269" spans="1:7" x14ac:dyDescent="0.25">
      <c r="A2269" t="str">
        <f t="shared" si="35"/>
        <v>NY0941 Question 10A</v>
      </c>
      <c r="B2269" t="s">
        <v>148</v>
      </c>
      <c r="C2269" t="s">
        <v>201</v>
      </c>
      <c r="D2269" s="1">
        <v>0</v>
      </c>
      <c r="E2269" s="1">
        <v>0</v>
      </c>
      <c r="F2269" s="1">
        <v>0</v>
      </c>
      <c r="G2269" s="1">
        <v>0</v>
      </c>
    </row>
    <row r="2270" spans="1:7" x14ac:dyDescent="0.25">
      <c r="A2270" t="str">
        <f t="shared" si="35"/>
        <v>NY0941 Question 10B</v>
      </c>
      <c r="B2270" t="s">
        <v>148</v>
      </c>
      <c r="C2270" t="s">
        <v>202</v>
      </c>
      <c r="D2270" s="1">
        <v>0</v>
      </c>
      <c r="E2270" s="1">
        <v>0</v>
      </c>
      <c r="F2270" s="1">
        <v>0</v>
      </c>
      <c r="G2270" s="1">
        <v>0</v>
      </c>
    </row>
    <row r="2271" spans="1:7" x14ac:dyDescent="0.25">
      <c r="A2271" t="str">
        <f t="shared" si="35"/>
        <v>NY0941 Question 10C</v>
      </c>
      <c r="B2271" t="s">
        <v>148</v>
      </c>
      <c r="C2271" t="s">
        <v>203</v>
      </c>
      <c r="D2271" s="1">
        <v>0</v>
      </c>
      <c r="E2271" s="1">
        <v>0</v>
      </c>
      <c r="F2271" s="1">
        <v>0</v>
      </c>
      <c r="G2271" s="1">
        <v>0</v>
      </c>
    </row>
    <row r="2272" spans="1:7" x14ac:dyDescent="0.25">
      <c r="A2272" t="str">
        <f t="shared" si="35"/>
        <v>NY0941 Question 10D</v>
      </c>
      <c r="B2272" t="s">
        <v>148</v>
      </c>
      <c r="C2272" t="s">
        <v>204</v>
      </c>
      <c r="D2272" s="1">
        <v>0</v>
      </c>
      <c r="E2272" s="1">
        <v>0</v>
      </c>
      <c r="F2272" s="1">
        <v>0</v>
      </c>
      <c r="G2272" s="1">
        <v>0</v>
      </c>
    </row>
    <row r="2273" spans="1:7" x14ac:dyDescent="0.25">
      <c r="A2273" t="str">
        <f t="shared" si="35"/>
        <v>NY0941 Question 11</v>
      </c>
      <c r="B2273" t="s">
        <v>148</v>
      </c>
      <c r="C2273" t="s">
        <v>200</v>
      </c>
      <c r="D2273" s="1">
        <v>12</v>
      </c>
      <c r="E2273" s="1">
        <v>10</v>
      </c>
      <c r="F2273" s="1">
        <v>12</v>
      </c>
      <c r="G2273" s="1">
        <v>12</v>
      </c>
    </row>
    <row r="2274" spans="1:7" x14ac:dyDescent="0.25">
      <c r="A2274" t="str">
        <f t="shared" si="35"/>
        <v>NY0942 Question 1</v>
      </c>
      <c r="B2274" t="s">
        <v>149</v>
      </c>
      <c r="C2274" t="s">
        <v>192</v>
      </c>
      <c r="D2274" s="1">
        <v>98</v>
      </c>
      <c r="E2274" s="1">
        <v>88.7</v>
      </c>
      <c r="F2274" s="1">
        <v>76.930000000000007</v>
      </c>
      <c r="G2274" s="1">
        <v>90.84</v>
      </c>
    </row>
    <row r="2275" spans="1:7" x14ac:dyDescent="0.25">
      <c r="A2275" t="str">
        <f t="shared" si="35"/>
        <v>NY0942 Question 2</v>
      </c>
      <c r="B2275" t="s">
        <v>149</v>
      </c>
      <c r="C2275" t="s">
        <v>193</v>
      </c>
      <c r="D2275" s="1">
        <v>100</v>
      </c>
      <c r="E2275" s="1">
        <v>100</v>
      </c>
      <c r="F2275" s="1">
        <v>100</v>
      </c>
      <c r="G2275" s="1">
        <v>100</v>
      </c>
    </row>
    <row r="2276" spans="1:7" x14ac:dyDescent="0.25">
      <c r="A2276" t="str">
        <f t="shared" si="35"/>
        <v>NY0942 Question 3</v>
      </c>
      <c r="B2276" t="s">
        <v>149</v>
      </c>
      <c r="C2276" t="s">
        <v>194</v>
      </c>
      <c r="D2276" s="1">
        <v>100</v>
      </c>
      <c r="E2276" s="1">
        <v>100</v>
      </c>
      <c r="F2276" s="1">
        <v>100</v>
      </c>
      <c r="G2276" s="1">
        <v>100</v>
      </c>
    </row>
    <row r="2277" spans="1:7" x14ac:dyDescent="0.25">
      <c r="A2277" t="str">
        <f t="shared" si="35"/>
        <v>NY0942 Question 4</v>
      </c>
      <c r="B2277" t="s">
        <v>149</v>
      </c>
      <c r="C2277" t="s">
        <v>195</v>
      </c>
      <c r="D2277" s="1">
        <v>21</v>
      </c>
      <c r="E2277" s="1">
        <v>32.97</v>
      </c>
      <c r="F2277" s="1">
        <v>44.69</v>
      </c>
      <c r="G2277" s="1">
        <v>43.86</v>
      </c>
    </row>
    <row r="2278" spans="1:7" x14ac:dyDescent="0.25">
      <c r="A2278" t="str">
        <f t="shared" si="35"/>
        <v>NY0942 Question 5</v>
      </c>
      <c r="B2278" t="s">
        <v>149</v>
      </c>
      <c r="C2278" t="s">
        <v>196</v>
      </c>
      <c r="D2278" s="1">
        <v>12</v>
      </c>
      <c r="E2278" s="1">
        <v>87.5</v>
      </c>
      <c r="F2278" s="1">
        <v>35</v>
      </c>
      <c r="G2278" s="1">
        <v>36.840000000000003</v>
      </c>
    </row>
    <row r="2279" spans="1:7" x14ac:dyDescent="0.25">
      <c r="A2279" t="str">
        <f t="shared" si="35"/>
        <v>NY0942 Question 6</v>
      </c>
      <c r="B2279" t="s">
        <v>149</v>
      </c>
      <c r="C2279" t="s">
        <v>197</v>
      </c>
      <c r="D2279" s="1">
        <v>68</v>
      </c>
      <c r="E2279" s="1">
        <v>87.5</v>
      </c>
      <c r="F2279" s="1">
        <v>85</v>
      </c>
      <c r="G2279" s="1">
        <v>89.47</v>
      </c>
    </row>
    <row r="2280" spans="1:7" x14ac:dyDescent="0.25">
      <c r="A2280" t="str">
        <f t="shared" si="35"/>
        <v>NY0942 Question 7</v>
      </c>
      <c r="B2280" t="s">
        <v>149</v>
      </c>
      <c r="C2280" t="s">
        <v>198</v>
      </c>
      <c r="D2280" s="1">
        <v>96</v>
      </c>
      <c r="E2280" s="1">
        <v>100</v>
      </c>
      <c r="F2280" s="1">
        <v>95.24</v>
      </c>
      <c r="G2280" s="1">
        <v>100</v>
      </c>
    </row>
    <row r="2281" spans="1:7" x14ac:dyDescent="0.25">
      <c r="A2281" t="str">
        <f t="shared" si="35"/>
        <v>NY0942 Question 8</v>
      </c>
      <c r="B2281" t="s">
        <v>149</v>
      </c>
      <c r="C2281" t="s">
        <v>199</v>
      </c>
      <c r="D2281" s="1">
        <v>100</v>
      </c>
      <c r="E2281" s="1">
        <v>100</v>
      </c>
      <c r="F2281" s="1">
        <v>95.24</v>
      </c>
      <c r="G2281" s="1">
        <v>100</v>
      </c>
    </row>
    <row r="2282" spans="1:7" x14ac:dyDescent="0.25">
      <c r="A2282" t="str">
        <f t="shared" si="35"/>
        <v>NY0942 Question 9AB</v>
      </c>
      <c r="B2282" t="s">
        <v>149</v>
      </c>
      <c r="C2282" t="s">
        <v>205</v>
      </c>
      <c r="D2282" s="1">
        <v>0</v>
      </c>
      <c r="E2282" s="1">
        <v>100</v>
      </c>
      <c r="F2282" s="1">
        <v>0</v>
      </c>
      <c r="G2282" s="1">
        <v>0</v>
      </c>
    </row>
    <row r="2283" spans="1:7" x14ac:dyDescent="0.25">
      <c r="A2283" t="str">
        <f t="shared" si="35"/>
        <v>NY0942 Question 9C</v>
      </c>
      <c r="B2283" t="s">
        <v>149</v>
      </c>
      <c r="C2283" t="s">
        <v>206</v>
      </c>
      <c r="D2283" s="1">
        <v>100</v>
      </c>
      <c r="E2283" s="1">
        <v>100</v>
      </c>
      <c r="F2283" s="1">
        <v>100</v>
      </c>
      <c r="G2283" s="1">
        <v>100</v>
      </c>
    </row>
    <row r="2284" spans="1:7" x14ac:dyDescent="0.25">
      <c r="A2284" t="str">
        <f t="shared" si="35"/>
        <v>NY0942 Question 9D</v>
      </c>
      <c r="B2284" t="s">
        <v>149</v>
      </c>
      <c r="C2284" t="s">
        <v>207</v>
      </c>
      <c r="D2284" s="1" t="s">
        <v>7</v>
      </c>
      <c r="E2284" s="1" t="s">
        <v>7</v>
      </c>
      <c r="F2284" s="1" t="s">
        <v>7</v>
      </c>
      <c r="G2284" s="1" t="s">
        <v>7</v>
      </c>
    </row>
    <row r="2285" spans="1:7" x14ac:dyDescent="0.25">
      <c r="A2285" t="str">
        <f t="shared" si="35"/>
        <v>NY0942 Question 10A</v>
      </c>
      <c r="B2285" t="s">
        <v>149</v>
      </c>
      <c r="C2285" t="s">
        <v>201</v>
      </c>
      <c r="D2285" s="1">
        <v>0</v>
      </c>
      <c r="E2285" s="1">
        <v>0</v>
      </c>
      <c r="F2285" s="1">
        <v>0</v>
      </c>
      <c r="G2285" s="1">
        <v>0</v>
      </c>
    </row>
    <row r="2286" spans="1:7" x14ac:dyDescent="0.25">
      <c r="A2286" t="str">
        <f t="shared" si="35"/>
        <v>NY0942 Question 10B</v>
      </c>
      <c r="B2286" t="s">
        <v>149</v>
      </c>
      <c r="C2286" t="s">
        <v>202</v>
      </c>
      <c r="D2286" s="1">
        <v>0</v>
      </c>
      <c r="E2286" s="1">
        <v>0</v>
      </c>
      <c r="F2286" s="1">
        <v>0</v>
      </c>
      <c r="G2286" s="1">
        <v>0</v>
      </c>
    </row>
    <row r="2287" spans="1:7" x14ac:dyDescent="0.25">
      <c r="A2287" t="str">
        <f t="shared" si="35"/>
        <v>NY0942 Question 10C</v>
      </c>
      <c r="B2287" t="s">
        <v>149</v>
      </c>
      <c r="C2287" t="s">
        <v>203</v>
      </c>
      <c r="D2287" s="1">
        <v>0</v>
      </c>
      <c r="E2287" s="1">
        <v>0</v>
      </c>
      <c r="F2287" s="1">
        <v>1.32</v>
      </c>
      <c r="G2287" s="1">
        <v>0</v>
      </c>
    </row>
    <row r="2288" spans="1:7" x14ac:dyDescent="0.25">
      <c r="A2288" t="str">
        <f t="shared" si="35"/>
        <v>NY0942 Question 10D</v>
      </c>
      <c r="B2288" t="s">
        <v>149</v>
      </c>
      <c r="C2288" t="s">
        <v>204</v>
      </c>
      <c r="D2288" s="1">
        <v>0</v>
      </c>
      <c r="E2288" s="1">
        <v>0</v>
      </c>
      <c r="F2288" s="1">
        <v>0</v>
      </c>
      <c r="G2288" s="1">
        <v>0</v>
      </c>
    </row>
    <row r="2289" spans="1:7" x14ac:dyDescent="0.25">
      <c r="A2289" t="str">
        <f t="shared" si="35"/>
        <v>NY0942 Question 11</v>
      </c>
      <c r="B2289" t="s">
        <v>149</v>
      </c>
      <c r="C2289" t="s">
        <v>200</v>
      </c>
      <c r="D2289" s="1">
        <v>12</v>
      </c>
      <c r="E2289" s="1">
        <v>12</v>
      </c>
      <c r="F2289" s="1">
        <v>12</v>
      </c>
      <c r="G2289" s="1">
        <v>12</v>
      </c>
    </row>
    <row r="2290" spans="1:7" x14ac:dyDescent="0.25">
      <c r="A2290" t="str">
        <f t="shared" si="35"/>
        <v>NY0943 Question 1</v>
      </c>
      <c r="B2290" t="s">
        <v>150</v>
      </c>
      <c r="C2290" t="s">
        <v>192</v>
      </c>
      <c r="D2290" s="1">
        <v>148</v>
      </c>
      <c r="E2290" s="1">
        <v>96.73</v>
      </c>
      <c r="F2290" s="1">
        <v>100</v>
      </c>
      <c r="G2290" s="1">
        <v>92.36</v>
      </c>
    </row>
    <row r="2291" spans="1:7" x14ac:dyDescent="0.25">
      <c r="A2291" t="str">
        <f t="shared" si="35"/>
        <v>NY0943 Question 2</v>
      </c>
      <c r="B2291" t="s">
        <v>150</v>
      </c>
      <c r="C2291" t="s">
        <v>193</v>
      </c>
      <c r="D2291" s="1">
        <v>100</v>
      </c>
      <c r="E2291" s="1">
        <v>100</v>
      </c>
      <c r="F2291" s="1">
        <v>100</v>
      </c>
      <c r="G2291" s="1">
        <v>100</v>
      </c>
    </row>
    <row r="2292" spans="1:7" x14ac:dyDescent="0.25">
      <c r="A2292" t="str">
        <f t="shared" si="35"/>
        <v>NY0943 Question 3</v>
      </c>
      <c r="B2292" t="s">
        <v>150</v>
      </c>
      <c r="C2292" t="s">
        <v>194</v>
      </c>
      <c r="D2292" s="1">
        <v>100</v>
      </c>
      <c r="E2292" s="1">
        <v>100</v>
      </c>
      <c r="F2292" s="1">
        <v>100</v>
      </c>
      <c r="G2292" s="1">
        <v>100</v>
      </c>
    </row>
    <row r="2293" spans="1:7" x14ac:dyDescent="0.25">
      <c r="A2293" t="str">
        <f t="shared" si="35"/>
        <v>NY0943 Question 4</v>
      </c>
      <c r="B2293" t="s">
        <v>150</v>
      </c>
      <c r="C2293" t="s">
        <v>195</v>
      </c>
      <c r="D2293" s="1">
        <v>38</v>
      </c>
      <c r="E2293" s="1">
        <v>47.64</v>
      </c>
      <c r="F2293" s="1">
        <v>59.64</v>
      </c>
      <c r="G2293" s="1">
        <v>65.02</v>
      </c>
    </row>
    <row r="2294" spans="1:7" x14ac:dyDescent="0.25">
      <c r="A2294" t="str">
        <f t="shared" si="35"/>
        <v>NY0943 Question 5</v>
      </c>
      <c r="B2294" t="s">
        <v>150</v>
      </c>
      <c r="C2294" t="s">
        <v>196</v>
      </c>
      <c r="D2294" s="1">
        <v>13</v>
      </c>
      <c r="E2294" s="1">
        <v>100</v>
      </c>
      <c r="F2294" s="1">
        <v>28</v>
      </c>
      <c r="G2294" s="1">
        <v>28</v>
      </c>
    </row>
    <row r="2295" spans="1:7" x14ac:dyDescent="0.25">
      <c r="A2295" t="str">
        <f t="shared" si="35"/>
        <v>NY0943 Question 6</v>
      </c>
      <c r="B2295" t="s">
        <v>150</v>
      </c>
      <c r="C2295" t="s">
        <v>197</v>
      </c>
      <c r="D2295" s="1">
        <v>74</v>
      </c>
      <c r="E2295" s="1">
        <v>100</v>
      </c>
      <c r="F2295" s="1">
        <v>96</v>
      </c>
      <c r="G2295" s="1">
        <v>92</v>
      </c>
    </row>
    <row r="2296" spans="1:7" x14ac:dyDescent="0.25">
      <c r="A2296" t="str">
        <f t="shared" si="35"/>
        <v>NY0943 Question 7</v>
      </c>
      <c r="B2296" t="s">
        <v>150</v>
      </c>
      <c r="C2296" t="s">
        <v>198</v>
      </c>
      <c r="D2296" s="1">
        <v>96</v>
      </c>
      <c r="E2296" s="1">
        <v>100</v>
      </c>
      <c r="F2296" s="1">
        <v>100</v>
      </c>
      <c r="G2296" s="1">
        <v>88</v>
      </c>
    </row>
    <row r="2297" spans="1:7" x14ac:dyDescent="0.25">
      <c r="A2297" t="str">
        <f t="shared" si="35"/>
        <v>NY0943 Question 8</v>
      </c>
      <c r="B2297" t="s">
        <v>150</v>
      </c>
      <c r="C2297" t="s">
        <v>199</v>
      </c>
      <c r="D2297" s="1">
        <v>100</v>
      </c>
      <c r="E2297" s="1">
        <v>96</v>
      </c>
      <c r="F2297" s="1">
        <v>96</v>
      </c>
      <c r="G2297" s="1">
        <v>96</v>
      </c>
    </row>
    <row r="2298" spans="1:7" x14ac:dyDescent="0.25">
      <c r="A2298" t="str">
        <f t="shared" si="35"/>
        <v>NY0943 Question 9AB</v>
      </c>
      <c r="B2298" t="s">
        <v>150</v>
      </c>
      <c r="C2298" t="s">
        <v>205</v>
      </c>
      <c r="D2298" s="1">
        <v>0</v>
      </c>
      <c r="E2298" s="1">
        <v>0</v>
      </c>
      <c r="F2298" s="1">
        <v>0</v>
      </c>
      <c r="G2298" s="1">
        <v>100</v>
      </c>
    </row>
    <row r="2299" spans="1:7" x14ac:dyDescent="0.25">
      <c r="A2299" t="str">
        <f t="shared" si="35"/>
        <v>NY0943 Question 9C</v>
      </c>
      <c r="B2299" t="s">
        <v>150</v>
      </c>
      <c r="C2299" t="s">
        <v>206</v>
      </c>
      <c r="D2299" s="1">
        <v>100</v>
      </c>
      <c r="E2299" s="1">
        <v>100</v>
      </c>
      <c r="F2299" s="1">
        <v>100</v>
      </c>
      <c r="G2299" s="1">
        <v>100</v>
      </c>
    </row>
    <row r="2300" spans="1:7" x14ac:dyDescent="0.25">
      <c r="A2300" t="str">
        <f t="shared" si="35"/>
        <v>NY0943 Question 9D</v>
      </c>
      <c r="B2300" t="s">
        <v>150</v>
      </c>
      <c r="C2300" t="s">
        <v>207</v>
      </c>
      <c r="D2300" s="1" t="s">
        <v>7</v>
      </c>
      <c r="E2300" s="1" t="s">
        <v>7</v>
      </c>
      <c r="F2300" s="1" t="s">
        <v>7</v>
      </c>
      <c r="G2300" s="1" t="s">
        <v>7</v>
      </c>
    </row>
    <row r="2301" spans="1:7" x14ac:dyDescent="0.25">
      <c r="A2301" t="str">
        <f t="shared" si="35"/>
        <v>NY0943 Question 10A</v>
      </c>
      <c r="B2301" t="s">
        <v>150</v>
      </c>
      <c r="C2301" t="s">
        <v>201</v>
      </c>
      <c r="D2301" s="1">
        <v>0</v>
      </c>
      <c r="E2301" s="1">
        <v>0</v>
      </c>
      <c r="F2301" s="1">
        <v>0</v>
      </c>
      <c r="G2301" s="1">
        <v>0</v>
      </c>
    </row>
    <row r="2302" spans="1:7" x14ac:dyDescent="0.25">
      <c r="A2302" t="str">
        <f t="shared" si="35"/>
        <v>NY0943 Question 10B</v>
      </c>
      <c r="B2302" t="s">
        <v>150</v>
      </c>
      <c r="C2302" t="s">
        <v>202</v>
      </c>
      <c r="D2302" s="1">
        <v>0</v>
      </c>
      <c r="E2302" s="1">
        <v>0</v>
      </c>
      <c r="F2302" s="1">
        <v>0</v>
      </c>
      <c r="G2302" s="1">
        <v>0</v>
      </c>
    </row>
    <row r="2303" spans="1:7" x14ac:dyDescent="0.25">
      <c r="A2303" t="str">
        <f t="shared" si="35"/>
        <v>NY0943 Question 10C</v>
      </c>
      <c r="B2303" t="s">
        <v>150</v>
      </c>
      <c r="C2303" t="s">
        <v>203</v>
      </c>
      <c r="D2303" s="1">
        <v>0</v>
      </c>
      <c r="E2303" s="1">
        <v>0</v>
      </c>
      <c r="F2303" s="1">
        <v>0</v>
      </c>
      <c r="G2303" s="1">
        <v>0</v>
      </c>
    </row>
    <row r="2304" spans="1:7" x14ac:dyDescent="0.25">
      <c r="A2304" t="str">
        <f t="shared" si="35"/>
        <v>NY0943 Question 10D</v>
      </c>
      <c r="B2304" t="s">
        <v>150</v>
      </c>
      <c r="C2304" t="s">
        <v>204</v>
      </c>
      <c r="D2304" s="1">
        <v>0</v>
      </c>
      <c r="E2304" s="1">
        <v>0</v>
      </c>
      <c r="F2304" s="1">
        <v>0</v>
      </c>
      <c r="G2304" s="1">
        <v>0</v>
      </c>
    </row>
    <row r="2305" spans="1:7" x14ac:dyDescent="0.25">
      <c r="A2305" t="str">
        <f t="shared" si="35"/>
        <v>NY0943 Question 11</v>
      </c>
      <c r="B2305" t="s">
        <v>150</v>
      </c>
      <c r="C2305" t="s">
        <v>200</v>
      </c>
      <c r="D2305" s="1">
        <v>12</v>
      </c>
      <c r="E2305" s="1">
        <v>12</v>
      </c>
      <c r="F2305" s="1">
        <v>11</v>
      </c>
      <c r="G2305" s="1">
        <v>12</v>
      </c>
    </row>
    <row r="2306" spans="1:7" x14ac:dyDescent="0.25">
      <c r="A2306" t="str">
        <f t="shared" si="35"/>
        <v>NY0266 Question 1</v>
      </c>
      <c r="B2306" t="s">
        <v>151</v>
      </c>
      <c r="C2306" t="s">
        <v>192</v>
      </c>
      <c r="D2306" s="1">
        <v>106</v>
      </c>
      <c r="E2306" s="1">
        <v>145.43</v>
      </c>
      <c r="F2306" s="1">
        <v>83.18</v>
      </c>
      <c r="G2306" s="26" t="s">
        <v>7</v>
      </c>
    </row>
    <row r="2307" spans="1:7" x14ac:dyDescent="0.25">
      <c r="A2307" t="str">
        <f t="shared" ref="A2307:A2370" si="36">B2307&amp;" "&amp;C2307</f>
        <v>NY0266 Question 2</v>
      </c>
      <c r="B2307" t="s">
        <v>151</v>
      </c>
      <c r="C2307" t="s">
        <v>193</v>
      </c>
      <c r="D2307" s="1" t="s">
        <v>7</v>
      </c>
      <c r="E2307" s="1" t="s">
        <v>7</v>
      </c>
      <c r="F2307" s="1" t="s">
        <v>7</v>
      </c>
      <c r="G2307" s="26" t="s">
        <v>7</v>
      </c>
    </row>
    <row r="2308" spans="1:7" x14ac:dyDescent="0.25">
      <c r="A2308" t="str">
        <f t="shared" si="36"/>
        <v>NY0266 Question 3</v>
      </c>
      <c r="B2308" t="s">
        <v>151</v>
      </c>
      <c r="C2308" t="s">
        <v>194</v>
      </c>
      <c r="D2308" s="1">
        <v>100</v>
      </c>
      <c r="E2308" s="1">
        <v>100</v>
      </c>
      <c r="F2308" s="1">
        <v>100</v>
      </c>
      <c r="G2308" s="26" t="s">
        <v>7</v>
      </c>
    </row>
    <row r="2309" spans="1:7" x14ac:dyDescent="0.25">
      <c r="A2309" t="str">
        <f t="shared" si="36"/>
        <v>NY0266 Question 4</v>
      </c>
      <c r="B2309" t="s">
        <v>151</v>
      </c>
      <c r="C2309" t="s">
        <v>195</v>
      </c>
      <c r="D2309" s="1">
        <v>11</v>
      </c>
      <c r="E2309" s="1">
        <v>13.21</v>
      </c>
      <c r="F2309" s="1">
        <v>17.66</v>
      </c>
      <c r="G2309" s="26" t="s">
        <v>7</v>
      </c>
    </row>
    <row r="2310" spans="1:7" x14ac:dyDescent="0.25">
      <c r="A2310" t="str">
        <f t="shared" si="36"/>
        <v>NY0266 Question 5</v>
      </c>
      <c r="B2310" t="s">
        <v>151</v>
      </c>
      <c r="C2310" t="s">
        <v>196</v>
      </c>
      <c r="D2310" s="1">
        <v>35</v>
      </c>
      <c r="E2310" s="1">
        <v>75</v>
      </c>
      <c r="F2310" s="1">
        <v>29.41</v>
      </c>
      <c r="G2310" s="26" t="s">
        <v>7</v>
      </c>
    </row>
    <row r="2311" spans="1:7" x14ac:dyDescent="0.25">
      <c r="A2311" t="str">
        <f t="shared" si="36"/>
        <v>NY0266 Question 6</v>
      </c>
      <c r="B2311" t="s">
        <v>151</v>
      </c>
      <c r="C2311" t="s">
        <v>197</v>
      </c>
      <c r="D2311" s="1">
        <v>43</v>
      </c>
      <c r="E2311" s="1">
        <v>75</v>
      </c>
      <c r="F2311" s="1">
        <v>70.59</v>
      </c>
      <c r="G2311" s="26" t="s">
        <v>7</v>
      </c>
    </row>
    <row r="2312" spans="1:7" x14ac:dyDescent="0.25">
      <c r="A2312" t="str">
        <f t="shared" si="36"/>
        <v>NY0266 Question 7</v>
      </c>
      <c r="B2312" t="s">
        <v>151</v>
      </c>
      <c r="C2312" t="s">
        <v>198</v>
      </c>
      <c r="D2312" s="1">
        <v>100</v>
      </c>
      <c r="E2312" s="1">
        <v>86.79</v>
      </c>
      <c r="F2312" s="1">
        <v>85.71</v>
      </c>
      <c r="G2312" s="26" t="s">
        <v>7</v>
      </c>
    </row>
    <row r="2313" spans="1:7" x14ac:dyDescent="0.25">
      <c r="A2313" t="str">
        <f t="shared" si="36"/>
        <v>NY0266 Question 8</v>
      </c>
      <c r="B2313" t="s">
        <v>151</v>
      </c>
      <c r="C2313" t="s">
        <v>199</v>
      </c>
      <c r="D2313" s="1">
        <v>100</v>
      </c>
      <c r="E2313" s="1">
        <v>100</v>
      </c>
      <c r="F2313" s="1">
        <v>97.14</v>
      </c>
      <c r="G2313" s="26" t="s">
        <v>7</v>
      </c>
    </row>
    <row r="2314" spans="1:7" x14ac:dyDescent="0.25">
      <c r="A2314" t="str">
        <f t="shared" si="36"/>
        <v>NY0266 Question 9AB</v>
      </c>
      <c r="B2314" t="s">
        <v>151</v>
      </c>
      <c r="C2314" t="s">
        <v>205</v>
      </c>
      <c r="D2314" s="1" t="s">
        <v>7</v>
      </c>
      <c r="E2314" s="1" t="s">
        <v>7</v>
      </c>
      <c r="F2314" s="1">
        <v>90.91</v>
      </c>
      <c r="G2314" s="26" t="s">
        <v>7</v>
      </c>
    </row>
    <row r="2315" spans="1:7" x14ac:dyDescent="0.25">
      <c r="A2315" t="str">
        <f t="shared" si="36"/>
        <v>NY0266 Question 9C</v>
      </c>
      <c r="B2315" t="s">
        <v>151</v>
      </c>
      <c r="C2315" t="s">
        <v>206</v>
      </c>
      <c r="D2315" s="1">
        <v>88</v>
      </c>
      <c r="E2315" s="1">
        <v>83.78</v>
      </c>
      <c r="F2315" s="1" t="s">
        <v>7</v>
      </c>
      <c r="G2315" s="26" t="s">
        <v>7</v>
      </c>
    </row>
    <row r="2316" spans="1:7" x14ac:dyDescent="0.25">
      <c r="A2316" t="str">
        <f t="shared" si="36"/>
        <v>NY0266 Question 9D</v>
      </c>
      <c r="B2316" t="s">
        <v>151</v>
      </c>
      <c r="C2316" t="s">
        <v>207</v>
      </c>
      <c r="D2316" s="1" t="s">
        <v>7</v>
      </c>
      <c r="E2316" s="1" t="s">
        <v>7</v>
      </c>
      <c r="F2316" s="1" t="s">
        <v>7</v>
      </c>
      <c r="G2316" s="26" t="s">
        <v>7</v>
      </c>
    </row>
    <row r="2317" spans="1:7" x14ac:dyDescent="0.25">
      <c r="A2317" t="str">
        <f t="shared" si="36"/>
        <v>NY0266 Question 10A</v>
      </c>
      <c r="B2317" t="s">
        <v>151</v>
      </c>
      <c r="C2317" t="s">
        <v>201</v>
      </c>
      <c r="D2317" s="1">
        <v>0</v>
      </c>
      <c r="E2317" s="1">
        <v>1.49</v>
      </c>
      <c r="F2317" s="1">
        <v>2.38</v>
      </c>
      <c r="G2317" s="26" t="s">
        <v>7</v>
      </c>
    </row>
    <row r="2318" spans="1:7" x14ac:dyDescent="0.25">
      <c r="A2318" t="str">
        <f t="shared" si="36"/>
        <v>NY0266 Question 10B</v>
      </c>
      <c r="B2318" t="s">
        <v>151</v>
      </c>
      <c r="C2318" t="s">
        <v>202</v>
      </c>
      <c r="D2318" s="1">
        <v>0</v>
      </c>
      <c r="E2318" s="1">
        <v>0.3</v>
      </c>
      <c r="F2318" s="1">
        <v>2.38</v>
      </c>
      <c r="G2318" s="26" t="s">
        <v>7</v>
      </c>
    </row>
    <row r="2319" spans="1:7" x14ac:dyDescent="0.25">
      <c r="A2319" t="str">
        <f t="shared" si="36"/>
        <v>NY0266 Question 10C</v>
      </c>
      <c r="B2319" t="s">
        <v>151</v>
      </c>
      <c r="C2319" t="s">
        <v>203</v>
      </c>
      <c r="D2319" s="1">
        <v>0</v>
      </c>
      <c r="E2319" s="1">
        <v>0</v>
      </c>
      <c r="F2319" s="1">
        <v>0.6</v>
      </c>
      <c r="G2319" s="26" t="s">
        <v>7</v>
      </c>
    </row>
    <row r="2320" spans="1:7" x14ac:dyDescent="0.25">
      <c r="A2320" t="str">
        <f t="shared" si="36"/>
        <v>NY0266 Question 10D</v>
      </c>
      <c r="B2320" t="s">
        <v>151</v>
      </c>
      <c r="C2320" t="s">
        <v>204</v>
      </c>
      <c r="D2320" s="1">
        <v>0</v>
      </c>
      <c r="E2320" s="1">
        <v>0</v>
      </c>
      <c r="F2320" s="1">
        <v>4.76</v>
      </c>
      <c r="G2320" s="26" t="s">
        <v>7</v>
      </c>
    </row>
    <row r="2321" spans="1:7" x14ac:dyDescent="0.25">
      <c r="A2321" t="str">
        <f t="shared" si="36"/>
        <v>NY0266 Question 11</v>
      </c>
      <c r="B2321" t="s">
        <v>151</v>
      </c>
      <c r="C2321" t="s">
        <v>200</v>
      </c>
      <c r="D2321" s="1">
        <v>12</v>
      </c>
      <c r="E2321" s="1">
        <v>12</v>
      </c>
      <c r="F2321" s="1">
        <v>12</v>
      </c>
      <c r="G2321" s="26" t="s">
        <v>7</v>
      </c>
    </row>
    <row r="2322" spans="1:7" x14ac:dyDescent="0.25">
      <c r="A2322" t="str">
        <f t="shared" si="36"/>
        <v>NY0947 Question 1</v>
      </c>
      <c r="B2322" t="s">
        <v>152</v>
      </c>
      <c r="C2322" t="s">
        <v>192</v>
      </c>
      <c r="D2322" s="1">
        <v>100</v>
      </c>
      <c r="E2322" s="1">
        <v>97.07</v>
      </c>
      <c r="F2322" s="1">
        <v>78.709999999999994</v>
      </c>
      <c r="G2322" s="1">
        <v>74.19</v>
      </c>
    </row>
    <row r="2323" spans="1:7" x14ac:dyDescent="0.25">
      <c r="A2323" t="str">
        <f t="shared" si="36"/>
        <v>NY0947 Question 2</v>
      </c>
      <c r="B2323" t="s">
        <v>152</v>
      </c>
      <c r="C2323" t="s">
        <v>193</v>
      </c>
      <c r="D2323" s="1">
        <v>100</v>
      </c>
      <c r="E2323" s="1">
        <v>100</v>
      </c>
      <c r="F2323" s="1">
        <v>100</v>
      </c>
      <c r="G2323" s="1">
        <v>100</v>
      </c>
    </row>
    <row r="2324" spans="1:7" x14ac:dyDescent="0.25">
      <c r="A2324" t="str">
        <f t="shared" si="36"/>
        <v>NY0947 Question 3</v>
      </c>
      <c r="B2324" t="s">
        <v>152</v>
      </c>
      <c r="C2324" t="s">
        <v>194</v>
      </c>
      <c r="D2324" s="1">
        <v>100</v>
      </c>
      <c r="E2324" s="1">
        <v>100</v>
      </c>
      <c r="F2324" s="1">
        <v>100</v>
      </c>
      <c r="G2324" s="1">
        <v>100</v>
      </c>
    </row>
    <row r="2325" spans="1:7" x14ac:dyDescent="0.25">
      <c r="A2325" t="str">
        <f t="shared" si="36"/>
        <v>NY0947 Question 4</v>
      </c>
      <c r="B2325" t="s">
        <v>152</v>
      </c>
      <c r="C2325" t="s">
        <v>195</v>
      </c>
      <c r="D2325" s="1">
        <v>45</v>
      </c>
      <c r="E2325" s="1">
        <v>56.82</v>
      </c>
      <c r="F2325" s="1">
        <v>61.44</v>
      </c>
      <c r="G2325" s="1">
        <v>74.069999999999993</v>
      </c>
    </row>
    <row r="2326" spans="1:7" x14ac:dyDescent="0.25">
      <c r="A2326" t="str">
        <f t="shared" si="36"/>
        <v>NY0947 Question 5</v>
      </c>
      <c r="B2326" t="s">
        <v>152</v>
      </c>
      <c r="C2326" t="s">
        <v>196</v>
      </c>
      <c r="D2326" s="1">
        <v>42</v>
      </c>
      <c r="E2326" s="1">
        <v>76.319999999999993</v>
      </c>
      <c r="F2326" s="1">
        <v>42.86</v>
      </c>
      <c r="G2326" s="1">
        <v>83.33</v>
      </c>
    </row>
    <row r="2327" spans="1:7" x14ac:dyDescent="0.25">
      <c r="A2327" t="str">
        <f t="shared" si="36"/>
        <v>NY0947 Question 6</v>
      </c>
      <c r="B2327" t="s">
        <v>152</v>
      </c>
      <c r="C2327" t="s">
        <v>197</v>
      </c>
      <c r="D2327" s="1">
        <v>24</v>
      </c>
      <c r="E2327" s="1">
        <v>76.319999999999993</v>
      </c>
      <c r="F2327" s="1">
        <v>80.95</v>
      </c>
      <c r="G2327" s="1">
        <v>89.47</v>
      </c>
    </row>
    <row r="2328" spans="1:7" x14ac:dyDescent="0.25">
      <c r="A2328" t="str">
        <f t="shared" si="36"/>
        <v>NY0947 Question 7</v>
      </c>
      <c r="B2328" t="s">
        <v>152</v>
      </c>
      <c r="C2328" t="s">
        <v>198</v>
      </c>
      <c r="D2328" s="1">
        <v>68</v>
      </c>
      <c r="E2328" s="1">
        <v>100</v>
      </c>
      <c r="F2328" s="1">
        <v>97.62</v>
      </c>
      <c r="G2328" s="1">
        <v>100</v>
      </c>
    </row>
    <row r="2329" spans="1:7" x14ac:dyDescent="0.25">
      <c r="A2329" t="str">
        <f t="shared" si="36"/>
        <v>NY0947 Question 8</v>
      </c>
      <c r="B2329" t="s">
        <v>152</v>
      </c>
      <c r="C2329" t="s">
        <v>199</v>
      </c>
      <c r="D2329" s="1">
        <v>100</v>
      </c>
      <c r="E2329" s="1">
        <v>100</v>
      </c>
      <c r="F2329" s="1">
        <v>100</v>
      </c>
      <c r="G2329" s="1">
        <v>100</v>
      </c>
    </row>
    <row r="2330" spans="1:7" x14ac:dyDescent="0.25">
      <c r="A2330" t="str">
        <f t="shared" si="36"/>
        <v>NY0947 Question 9AB</v>
      </c>
      <c r="B2330" t="s">
        <v>152</v>
      </c>
      <c r="C2330" t="s">
        <v>205</v>
      </c>
      <c r="D2330" s="1">
        <v>0</v>
      </c>
      <c r="E2330" s="1">
        <v>100</v>
      </c>
      <c r="F2330" s="1">
        <v>100</v>
      </c>
      <c r="G2330" s="1">
        <v>0</v>
      </c>
    </row>
    <row r="2331" spans="1:7" x14ac:dyDescent="0.25">
      <c r="A2331" t="str">
        <f t="shared" si="36"/>
        <v>NY0947 Question 9C</v>
      </c>
      <c r="B2331" t="s">
        <v>152</v>
      </c>
      <c r="C2331" t="s">
        <v>206</v>
      </c>
      <c r="D2331" s="1">
        <v>100</v>
      </c>
      <c r="E2331" s="1">
        <v>100</v>
      </c>
      <c r="F2331" s="1">
        <v>100</v>
      </c>
      <c r="G2331" s="1">
        <v>100</v>
      </c>
    </row>
    <row r="2332" spans="1:7" x14ac:dyDescent="0.25">
      <c r="A2332" t="str">
        <f t="shared" si="36"/>
        <v>NY0947 Question 9D</v>
      </c>
      <c r="B2332" t="s">
        <v>152</v>
      </c>
      <c r="C2332" t="s">
        <v>207</v>
      </c>
      <c r="D2332" s="1" t="s">
        <v>7</v>
      </c>
      <c r="E2332" s="1" t="s">
        <v>7</v>
      </c>
      <c r="F2332" s="1" t="s">
        <v>7</v>
      </c>
      <c r="G2332" s="1" t="s">
        <v>7</v>
      </c>
    </row>
    <row r="2333" spans="1:7" x14ac:dyDescent="0.25">
      <c r="A2333" t="str">
        <f t="shared" si="36"/>
        <v>NY0947 Question 10A</v>
      </c>
      <c r="B2333" t="s">
        <v>152</v>
      </c>
      <c r="C2333" t="s">
        <v>201</v>
      </c>
      <c r="D2333" s="1">
        <v>0</v>
      </c>
      <c r="E2333" s="1">
        <v>0</v>
      </c>
      <c r="F2333" s="1">
        <v>3.75</v>
      </c>
      <c r="G2333" s="1">
        <v>0</v>
      </c>
    </row>
    <row r="2334" spans="1:7" x14ac:dyDescent="0.25">
      <c r="A2334" t="str">
        <f t="shared" si="36"/>
        <v>NY0947 Question 10B</v>
      </c>
      <c r="B2334" t="s">
        <v>152</v>
      </c>
      <c r="C2334" t="s">
        <v>202</v>
      </c>
      <c r="D2334" s="1">
        <v>0</v>
      </c>
      <c r="E2334" s="1">
        <v>0</v>
      </c>
      <c r="F2334" s="1">
        <v>0</v>
      </c>
      <c r="G2334" s="1">
        <v>0.83</v>
      </c>
    </row>
    <row r="2335" spans="1:7" x14ac:dyDescent="0.25">
      <c r="A2335" t="str">
        <f t="shared" si="36"/>
        <v>NY0947 Question 10C</v>
      </c>
      <c r="B2335" t="s">
        <v>152</v>
      </c>
      <c r="C2335" t="s">
        <v>203</v>
      </c>
      <c r="D2335" s="1">
        <v>0</v>
      </c>
      <c r="E2335" s="1">
        <v>0</v>
      </c>
      <c r="F2335" s="1">
        <v>0</v>
      </c>
      <c r="G2335" s="1">
        <v>21.69</v>
      </c>
    </row>
    <row r="2336" spans="1:7" x14ac:dyDescent="0.25">
      <c r="A2336" t="str">
        <f t="shared" si="36"/>
        <v>NY0947 Question 10D</v>
      </c>
      <c r="B2336" t="s">
        <v>152</v>
      </c>
      <c r="C2336" t="s">
        <v>204</v>
      </c>
      <c r="D2336" s="1">
        <v>0</v>
      </c>
      <c r="E2336" s="1">
        <v>0</v>
      </c>
      <c r="F2336" s="1">
        <v>0</v>
      </c>
      <c r="G2336" s="1">
        <v>2.56</v>
      </c>
    </row>
    <row r="2337" spans="1:7" x14ac:dyDescent="0.25">
      <c r="A2337" t="str">
        <f t="shared" si="36"/>
        <v>NY0947 Question 11</v>
      </c>
      <c r="B2337" t="s">
        <v>152</v>
      </c>
      <c r="C2337" t="s">
        <v>200</v>
      </c>
      <c r="D2337" s="1">
        <v>11</v>
      </c>
      <c r="E2337" s="1">
        <v>12</v>
      </c>
      <c r="F2337" s="1">
        <v>12</v>
      </c>
      <c r="G2337" s="1">
        <v>12</v>
      </c>
    </row>
    <row r="2338" spans="1:7" x14ac:dyDescent="0.25">
      <c r="A2338" t="str">
        <f t="shared" si="36"/>
        <v>NY0982 Question 1</v>
      </c>
      <c r="B2338" t="s">
        <v>153</v>
      </c>
      <c r="C2338" t="s">
        <v>192</v>
      </c>
      <c r="D2338" s="1">
        <v>100</v>
      </c>
      <c r="E2338" s="1">
        <v>100</v>
      </c>
      <c r="F2338" s="1">
        <v>97.27</v>
      </c>
      <c r="G2338" s="1">
        <v>82.61</v>
      </c>
    </row>
    <row r="2339" spans="1:7" x14ac:dyDescent="0.25">
      <c r="A2339" t="str">
        <f t="shared" si="36"/>
        <v>NY0982 Question 2</v>
      </c>
      <c r="B2339" t="s">
        <v>153</v>
      </c>
      <c r="C2339" t="s">
        <v>193</v>
      </c>
      <c r="D2339" s="1">
        <v>100</v>
      </c>
      <c r="E2339" s="1">
        <v>100</v>
      </c>
      <c r="F2339" s="1">
        <v>100</v>
      </c>
      <c r="G2339" s="1">
        <v>100</v>
      </c>
    </row>
    <row r="2340" spans="1:7" x14ac:dyDescent="0.25">
      <c r="A2340" t="str">
        <f t="shared" si="36"/>
        <v>NY0982 Question 3</v>
      </c>
      <c r="B2340" t="s">
        <v>153</v>
      </c>
      <c r="C2340" t="s">
        <v>194</v>
      </c>
      <c r="D2340" s="1">
        <v>100</v>
      </c>
      <c r="E2340" s="1">
        <v>100</v>
      </c>
      <c r="F2340" s="1">
        <v>100</v>
      </c>
      <c r="G2340" s="1">
        <v>100</v>
      </c>
    </row>
    <row r="2341" spans="1:7" x14ac:dyDescent="0.25">
      <c r="A2341" t="str">
        <f t="shared" si="36"/>
        <v>NY0982 Question 4</v>
      </c>
      <c r="B2341" t="s">
        <v>153</v>
      </c>
      <c r="C2341" t="s">
        <v>195</v>
      </c>
      <c r="D2341" s="1">
        <v>31</v>
      </c>
      <c r="E2341" s="1">
        <v>43.33</v>
      </c>
      <c r="F2341" s="1">
        <v>55.02</v>
      </c>
      <c r="G2341" s="1">
        <v>67.08</v>
      </c>
    </row>
    <row r="2342" spans="1:7" x14ac:dyDescent="0.25">
      <c r="A2342" t="str">
        <f t="shared" si="36"/>
        <v>NY0982 Question 5</v>
      </c>
      <c r="B2342" t="s">
        <v>153</v>
      </c>
      <c r="C2342" t="s">
        <v>196</v>
      </c>
      <c r="D2342" s="1">
        <v>25</v>
      </c>
      <c r="E2342" s="1">
        <v>100</v>
      </c>
      <c r="F2342" s="1">
        <v>25</v>
      </c>
      <c r="G2342" s="1">
        <v>27.27</v>
      </c>
    </row>
    <row r="2343" spans="1:7" x14ac:dyDescent="0.25">
      <c r="A2343" t="str">
        <f t="shared" si="36"/>
        <v>NY0982 Question 6</v>
      </c>
      <c r="B2343" t="s">
        <v>153</v>
      </c>
      <c r="C2343" t="s">
        <v>197</v>
      </c>
      <c r="D2343" s="1">
        <v>88</v>
      </c>
      <c r="E2343" s="1">
        <v>100</v>
      </c>
      <c r="F2343" s="1">
        <v>87.5</v>
      </c>
      <c r="G2343" s="1">
        <v>86.67</v>
      </c>
    </row>
    <row r="2344" spans="1:7" x14ac:dyDescent="0.25">
      <c r="A2344" t="str">
        <f t="shared" si="36"/>
        <v>NY0982 Question 7</v>
      </c>
      <c r="B2344" t="s">
        <v>153</v>
      </c>
      <c r="C2344" t="s">
        <v>198</v>
      </c>
      <c r="D2344" s="1">
        <v>100</v>
      </c>
      <c r="E2344" s="1">
        <v>93.75</v>
      </c>
      <c r="F2344" s="1">
        <v>93.75</v>
      </c>
      <c r="G2344" s="1">
        <v>93.33</v>
      </c>
    </row>
    <row r="2345" spans="1:7" x14ac:dyDescent="0.25">
      <c r="A2345" t="str">
        <f t="shared" si="36"/>
        <v>NY0982 Question 8</v>
      </c>
      <c r="B2345" t="s">
        <v>153</v>
      </c>
      <c r="C2345" t="s">
        <v>199</v>
      </c>
      <c r="D2345" s="1">
        <v>100</v>
      </c>
      <c r="E2345" s="1">
        <v>100</v>
      </c>
      <c r="F2345" s="1">
        <v>100</v>
      </c>
      <c r="G2345" s="1">
        <v>100</v>
      </c>
    </row>
    <row r="2346" spans="1:7" x14ac:dyDescent="0.25">
      <c r="A2346" t="str">
        <f t="shared" si="36"/>
        <v>NY0982 Question 9AB</v>
      </c>
      <c r="B2346" t="s">
        <v>153</v>
      </c>
      <c r="C2346" t="s">
        <v>205</v>
      </c>
      <c r="D2346" s="1">
        <v>0</v>
      </c>
      <c r="E2346" s="1">
        <v>0</v>
      </c>
      <c r="F2346" s="1">
        <v>0</v>
      </c>
      <c r="G2346" s="1">
        <v>100</v>
      </c>
    </row>
    <row r="2347" spans="1:7" x14ac:dyDescent="0.25">
      <c r="A2347" t="str">
        <f t="shared" si="36"/>
        <v>NY0982 Question 9C</v>
      </c>
      <c r="B2347" t="s">
        <v>153</v>
      </c>
      <c r="C2347" t="s">
        <v>206</v>
      </c>
      <c r="D2347" s="1">
        <v>100</v>
      </c>
      <c r="E2347" s="1">
        <v>100</v>
      </c>
      <c r="F2347" s="1">
        <v>100</v>
      </c>
      <c r="G2347" s="1">
        <v>100</v>
      </c>
    </row>
    <row r="2348" spans="1:7" x14ac:dyDescent="0.25">
      <c r="A2348" t="str">
        <f t="shared" si="36"/>
        <v>NY0982 Question 9D</v>
      </c>
      <c r="B2348" t="s">
        <v>153</v>
      </c>
      <c r="C2348" t="s">
        <v>207</v>
      </c>
      <c r="D2348" s="1" t="s">
        <v>7</v>
      </c>
      <c r="E2348" s="1" t="s">
        <v>7</v>
      </c>
      <c r="F2348" s="1" t="s">
        <v>7</v>
      </c>
      <c r="G2348" s="1" t="s">
        <v>7</v>
      </c>
    </row>
    <row r="2349" spans="1:7" x14ac:dyDescent="0.25">
      <c r="A2349" t="str">
        <f t="shared" si="36"/>
        <v>NY0982 Question 10A</v>
      </c>
      <c r="B2349" t="s">
        <v>153</v>
      </c>
      <c r="C2349" t="s">
        <v>201</v>
      </c>
      <c r="D2349" s="1">
        <v>0</v>
      </c>
      <c r="E2349" s="1">
        <v>0</v>
      </c>
      <c r="F2349" s="1">
        <v>0</v>
      </c>
      <c r="G2349" s="1">
        <v>0</v>
      </c>
    </row>
    <row r="2350" spans="1:7" x14ac:dyDescent="0.25">
      <c r="A2350" t="str">
        <f t="shared" si="36"/>
        <v>NY0982 Question 10B</v>
      </c>
      <c r="B2350" t="s">
        <v>153</v>
      </c>
      <c r="C2350" t="s">
        <v>202</v>
      </c>
      <c r="D2350" s="1">
        <v>0</v>
      </c>
      <c r="E2350" s="1">
        <v>0</v>
      </c>
      <c r="F2350" s="1">
        <v>0</v>
      </c>
      <c r="G2350" s="1">
        <v>0</v>
      </c>
    </row>
    <row r="2351" spans="1:7" x14ac:dyDescent="0.25">
      <c r="A2351" t="str">
        <f t="shared" si="36"/>
        <v>NY0982 Question 10C</v>
      </c>
      <c r="B2351" t="s">
        <v>153</v>
      </c>
      <c r="C2351" t="s">
        <v>203</v>
      </c>
      <c r="D2351" s="1">
        <v>0</v>
      </c>
      <c r="E2351" s="1">
        <v>0</v>
      </c>
      <c r="F2351" s="1">
        <v>0</v>
      </c>
      <c r="G2351" s="1">
        <v>0</v>
      </c>
    </row>
    <row r="2352" spans="1:7" x14ac:dyDescent="0.25">
      <c r="A2352" t="str">
        <f t="shared" si="36"/>
        <v>NY0982 Question 10D</v>
      </c>
      <c r="B2352" t="s">
        <v>153</v>
      </c>
      <c r="C2352" t="s">
        <v>204</v>
      </c>
      <c r="D2352" s="1">
        <v>0</v>
      </c>
      <c r="E2352" s="1">
        <v>0</v>
      </c>
      <c r="F2352" s="1">
        <v>0</v>
      </c>
      <c r="G2352" s="1">
        <v>0</v>
      </c>
    </row>
    <row r="2353" spans="1:7" x14ac:dyDescent="0.25">
      <c r="A2353" t="str">
        <f t="shared" si="36"/>
        <v>NY0982 Question 11</v>
      </c>
      <c r="B2353" t="s">
        <v>153</v>
      </c>
      <c r="C2353" t="s">
        <v>200</v>
      </c>
      <c r="D2353" s="1">
        <v>12</v>
      </c>
      <c r="E2353" s="1">
        <v>12</v>
      </c>
      <c r="F2353" s="1">
        <v>11</v>
      </c>
      <c r="G2353" s="1">
        <v>12</v>
      </c>
    </row>
    <row r="2354" spans="1:7" x14ac:dyDescent="0.25">
      <c r="A2354" t="str">
        <f t="shared" si="36"/>
        <v>NY1007 Question 1</v>
      </c>
      <c r="B2354" t="s">
        <v>154</v>
      </c>
      <c r="C2354" t="s">
        <v>192</v>
      </c>
      <c r="D2354" s="1">
        <v>92</v>
      </c>
      <c r="E2354" s="1">
        <v>91.1</v>
      </c>
      <c r="F2354" s="1">
        <v>93.02</v>
      </c>
      <c r="G2354" s="1" t="s">
        <v>179</v>
      </c>
    </row>
    <row r="2355" spans="1:7" x14ac:dyDescent="0.25">
      <c r="A2355" t="str">
        <f t="shared" si="36"/>
        <v>NY1007 Question 2</v>
      </c>
      <c r="B2355" t="s">
        <v>154</v>
      </c>
      <c r="C2355" t="s">
        <v>193</v>
      </c>
      <c r="D2355" s="1">
        <v>100</v>
      </c>
      <c r="E2355" s="1">
        <v>100</v>
      </c>
      <c r="F2355" s="1">
        <v>100</v>
      </c>
      <c r="G2355" s="1" t="s">
        <v>179</v>
      </c>
    </row>
    <row r="2356" spans="1:7" x14ac:dyDescent="0.25">
      <c r="A2356" t="str">
        <f t="shared" si="36"/>
        <v>NY1007 Question 3</v>
      </c>
      <c r="B2356" t="s">
        <v>154</v>
      </c>
      <c r="C2356" t="s">
        <v>194</v>
      </c>
      <c r="D2356" s="1">
        <v>100</v>
      </c>
      <c r="E2356" s="1">
        <v>100</v>
      </c>
      <c r="F2356" s="1">
        <v>100</v>
      </c>
      <c r="G2356" s="1" t="s">
        <v>179</v>
      </c>
    </row>
    <row r="2357" spans="1:7" x14ac:dyDescent="0.25">
      <c r="A2357" t="str">
        <f t="shared" si="36"/>
        <v>NY1007 Question 4</v>
      </c>
      <c r="B2357" t="s">
        <v>154</v>
      </c>
      <c r="C2357" t="s">
        <v>195</v>
      </c>
      <c r="D2357" s="1">
        <v>41</v>
      </c>
      <c r="E2357" s="1">
        <v>50.36</v>
      </c>
      <c r="F2357" s="1">
        <v>42.58</v>
      </c>
      <c r="G2357" s="1" t="s">
        <v>179</v>
      </c>
    </row>
    <row r="2358" spans="1:7" x14ac:dyDescent="0.25">
      <c r="A2358" t="str">
        <f t="shared" si="36"/>
        <v>NY1007 Question 5</v>
      </c>
      <c r="B2358" t="s">
        <v>154</v>
      </c>
      <c r="C2358" t="s">
        <v>196</v>
      </c>
      <c r="D2358" s="1">
        <v>33</v>
      </c>
      <c r="E2358" s="1">
        <v>91.67</v>
      </c>
      <c r="F2358" s="1">
        <v>50</v>
      </c>
      <c r="G2358" s="1" t="s">
        <v>179</v>
      </c>
    </row>
    <row r="2359" spans="1:7" x14ac:dyDescent="0.25">
      <c r="A2359" t="str">
        <f t="shared" si="36"/>
        <v>NY1007 Question 6</v>
      </c>
      <c r="B2359" t="s">
        <v>154</v>
      </c>
      <c r="C2359" t="s">
        <v>197</v>
      </c>
      <c r="D2359" s="1">
        <v>75</v>
      </c>
      <c r="E2359" s="1">
        <v>91.67</v>
      </c>
      <c r="F2359" s="1">
        <v>80</v>
      </c>
      <c r="G2359" s="1" t="s">
        <v>179</v>
      </c>
    </row>
    <row r="2360" spans="1:7" x14ac:dyDescent="0.25">
      <c r="A2360" t="str">
        <f t="shared" si="36"/>
        <v>NY1007 Question 7</v>
      </c>
      <c r="B2360" t="s">
        <v>154</v>
      </c>
      <c r="C2360" t="s">
        <v>198</v>
      </c>
      <c r="D2360" s="1">
        <v>92</v>
      </c>
      <c r="E2360" s="1">
        <v>100</v>
      </c>
      <c r="F2360" s="1">
        <v>100</v>
      </c>
      <c r="G2360" s="1" t="s">
        <v>179</v>
      </c>
    </row>
    <row r="2361" spans="1:7" x14ac:dyDescent="0.25">
      <c r="A2361" t="str">
        <f t="shared" si="36"/>
        <v>NY1007 Question 8</v>
      </c>
      <c r="B2361" t="s">
        <v>154</v>
      </c>
      <c r="C2361" t="s">
        <v>199</v>
      </c>
      <c r="D2361" s="1">
        <v>100</v>
      </c>
      <c r="E2361" s="1">
        <v>100</v>
      </c>
      <c r="F2361" s="1">
        <v>100</v>
      </c>
      <c r="G2361" s="1" t="s">
        <v>179</v>
      </c>
    </row>
    <row r="2362" spans="1:7" x14ac:dyDescent="0.25">
      <c r="A2362" t="str">
        <f t="shared" si="36"/>
        <v>NY1007 Question 9AB</v>
      </c>
      <c r="B2362" t="s">
        <v>154</v>
      </c>
      <c r="C2362" t="s">
        <v>205</v>
      </c>
      <c r="D2362" s="1">
        <v>100</v>
      </c>
      <c r="E2362" s="1">
        <v>0</v>
      </c>
      <c r="F2362" s="1">
        <v>100</v>
      </c>
      <c r="G2362" s="1" t="s">
        <v>179</v>
      </c>
    </row>
    <row r="2363" spans="1:7" x14ac:dyDescent="0.25">
      <c r="A2363" t="str">
        <f t="shared" si="36"/>
        <v>NY1007 Question 9C</v>
      </c>
      <c r="B2363" t="s">
        <v>154</v>
      </c>
      <c r="C2363" t="s">
        <v>206</v>
      </c>
      <c r="D2363" s="1">
        <v>100</v>
      </c>
      <c r="E2363" s="1">
        <v>100</v>
      </c>
      <c r="F2363" s="1">
        <v>100</v>
      </c>
      <c r="G2363" s="1" t="s">
        <v>179</v>
      </c>
    </row>
    <row r="2364" spans="1:7" x14ac:dyDescent="0.25">
      <c r="A2364" t="str">
        <f t="shared" si="36"/>
        <v>NY1007 Question 9D</v>
      </c>
      <c r="B2364" t="s">
        <v>154</v>
      </c>
      <c r="C2364" t="s">
        <v>207</v>
      </c>
      <c r="D2364" s="1" t="s">
        <v>7</v>
      </c>
      <c r="E2364" s="1" t="s">
        <v>7</v>
      </c>
      <c r="F2364" s="1" t="s">
        <v>7</v>
      </c>
      <c r="G2364" s="1" t="s">
        <v>179</v>
      </c>
    </row>
    <row r="2365" spans="1:7" x14ac:dyDescent="0.25">
      <c r="A2365" t="str">
        <f t="shared" si="36"/>
        <v>NY1007 Question 10A</v>
      </c>
      <c r="B2365" t="s">
        <v>154</v>
      </c>
      <c r="C2365" t="s">
        <v>201</v>
      </c>
      <c r="D2365" s="1">
        <v>0</v>
      </c>
      <c r="E2365" s="1">
        <v>0</v>
      </c>
      <c r="F2365" s="1">
        <v>7.14</v>
      </c>
      <c r="G2365" s="1" t="s">
        <v>179</v>
      </c>
    </row>
    <row r="2366" spans="1:7" x14ac:dyDescent="0.25">
      <c r="A2366" t="str">
        <f t="shared" si="36"/>
        <v>NY1007 Question 10B</v>
      </c>
      <c r="B2366" t="s">
        <v>154</v>
      </c>
      <c r="C2366" t="s">
        <v>202</v>
      </c>
      <c r="D2366" s="1">
        <v>1</v>
      </c>
      <c r="E2366" s="1">
        <v>0</v>
      </c>
      <c r="F2366" s="1">
        <v>0</v>
      </c>
      <c r="G2366" s="1" t="s">
        <v>179</v>
      </c>
    </row>
    <row r="2367" spans="1:7" x14ac:dyDescent="0.25">
      <c r="A2367" t="str">
        <f t="shared" si="36"/>
        <v>NY1007 Question 10C</v>
      </c>
      <c r="B2367" t="s">
        <v>154</v>
      </c>
      <c r="C2367" t="s">
        <v>203</v>
      </c>
      <c r="D2367" s="1">
        <v>2</v>
      </c>
      <c r="E2367" s="1">
        <v>0</v>
      </c>
      <c r="F2367" s="1">
        <v>0</v>
      </c>
      <c r="G2367" s="1" t="s">
        <v>179</v>
      </c>
    </row>
    <row r="2368" spans="1:7" x14ac:dyDescent="0.25">
      <c r="A2368" t="str">
        <f t="shared" si="36"/>
        <v>NY1007 Question 10D</v>
      </c>
      <c r="B2368" t="s">
        <v>154</v>
      </c>
      <c r="C2368" t="s">
        <v>204</v>
      </c>
      <c r="D2368" s="1">
        <v>0</v>
      </c>
      <c r="E2368" s="1">
        <v>0</v>
      </c>
      <c r="F2368" s="1">
        <v>0</v>
      </c>
      <c r="G2368" s="1" t="s">
        <v>179</v>
      </c>
    </row>
    <row r="2369" spans="1:7" x14ac:dyDescent="0.25">
      <c r="A2369" t="str">
        <f t="shared" si="36"/>
        <v>NY1007 Question 11</v>
      </c>
      <c r="B2369" t="s">
        <v>154</v>
      </c>
      <c r="C2369" t="s">
        <v>200</v>
      </c>
      <c r="D2369" s="1">
        <v>12</v>
      </c>
      <c r="E2369" s="1">
        <v>12</v>
      </c>
      <c r="F2369" s="1">
        <v>12</v>
      </c>
      <c r="G2369" s="1" t="s">
        <v>179</v>
      </c>
    </row>
    <row r="2370" spans="1:7" x14ac:dyDescent="0.25">
      <c r="A2370" t="str">
        <f t="shared" si="36"/>
        <v>NY1039 Question 1</v>
      </c>
      <c r="B2370" t="s">
        <v>155</v>
      </c>
      <c r="C2370" t="s">
        <v>192</v>
      </c>
      <c r="D2370" s="1">
        <v>96</v>
      </c>
      <c r="E2370" s="1">
        <v>96.59</v>
      </c>
      <c r="F2370" s="1">
        <v>94.22</v>
      </c>
      <c r="G2370" s="1">
        <v>97.73</v>
      </c>
    </row>
    <row r="2371" spans="1:7" x14ac:dyDescent="0.25">
      <c r="A2371" t="str">
        <f t="shared" ref="A2371:A2434" si="37">B2371&amp;" "&amp;C2371</f>
        <v>NY1039 Question 2</v>
      </c>
      <c r="B2371" t="s">
        <v>155</v>
      </c>
      <c r="C2371" t="s">
        <v>193</v>
      </c>
      <c r="D2371" s="1">
        <v>100</v>
      </c>
      <c r="E2371" s="1">
        <v>100</v>
      </c>
      <c r="F2371" s="1">
        <v>100</v>
      </c>
      <c r="G2371" s="1">
        <v>100</v>
      </c>
    </row>
    <row r="2372" spans="1:7" x14ac:dyDescent="0.25">
      <c r="A2372" t="str">
        <f t="shared" si="37"/>
        <v>NY1039 Question 3</v>
      </c>
      <c r="B2372" t="s">
        <v>155</v>
      </c>
      <c r="C2372" t="s">
        <v>194</v>
      </c>
      <c r="D2372" s="1">
        <v>100</v>
      </c>
      <c r="E2372" s="1">
        <v>100</v>
      </c>
      <c r="F2372" s="1">
        <v>100</v>
      </c>
      <c r="G2372" s="1">
        <v>100</v>
      </c>
    </row>
    <row r="2373" spans="1:7" x14ac:dyDescent="0.25">
      <c r="A2373" t="str">
        <f t="shared" si="37"/>
        <v>NY1039 Question 4</v>
      </c>
      <c r="B2373" t="s">
        <v>155</v>
      </c>
      <c r="C2373" t="s">
        <v>195</v>
      </c>
      <c r="D2373" s="1">
        <v>25</v>
      </c>
      <c r="E2373" s="1">
        <v>35.57</v>
      </c>
      <c r="F2373" s="1">
        <v>42.39</v>
      </c>
      <c r="G2373" s="1">
        <v>54.01</v>
      </c>
    </row>
    <row r="2374" spans="1:7" x14ac:dyDescent="0.25">
      <c r="A2374" t="str">
        <f t="shared" si="37"/>
        <v>NY1039 Question 5</v>
      </c>
      <c r="B2374" t="s">
        <v>155</v>
      </c>
      <c r="C2374" t="s">
        <v>196</v>
      </c>
      <c r="D2374" s="1">
        <v>0</v>
      </c>
      <c r="E2374" s="1">
        <v>72.22</v>
      </c>
      <c r="F2374" s="1">
        <v>0</v>
      </c>
      <c r="G2374" s="1">
        <v>0</v>
      </c>
    </row>
    <row r="2375" spans="1:7" x14ac:dyDescent="0.25">
      <c r="A2375" t="str">
        <f t="shared" si="37"/>
        <v>NY1039 Question 6</v>
      </c>
      <c r="B2375" t="s">
        <v>155</v>
      </c>
      <c r="C2375" t="s">
        <v>197</v>
      </c>
      <c r="D2375" s="1">
        <v>81</v>
      </c>
      <c r="E2375" s="1">
        <v>72.22</v>
      </c>
      <c r="F2375" s="1">
        <v>94.12</v>
      </c>
      <c r="G2375" s="1">
        <v>94.44</v>
      </c>
    </row>
    <row r="2376" spans="1:7" x14ac:dyDescent="0.25">
      <c r="A2376" t="str">
        <f t="shared" si="37"/>
        <v>NY1039 Question 7</v>
      </c>
      <c r="B2376" t="s">
        <v>155</v>
      </c>
      <c r="C2376" t="s">
        <v>198</v>
      </c>
      <c r="D2376" s="1">
        <v>100</v>
      </c>
      <c r="E2376" s="1">
        <v>100</v>
      </c>
      <c r="F2376" s="1">
        <v>94.12</v>
      </c>
      <c r="G2376" s="1">
        <v>94.44</v>
      </c>
    </row>
    <row r="2377" spans="1:7" x14ac:dyDescent="0.25">
      <c r="A2377" t="str">
        <f t="shared" si="37"/>
        <v>NY1039 Question 8</v>
      </c>
      <c r="B2377" t="s">
        <v>155</v>
      </c>
      <c r="C2377" t="s">
        <v>199</v>
      </c>
      <c r="D2377" s="1">
        <v>100</v>
      </c>
      <c r="E2377" s="1">
        <v>100</v>
      </c>
      <c r="F2377" s="1">
        <v>100</v>
      </c>
      <c r="G2377" s="1">
        <v>100</v>
      </c>
    </row>
    <row r="2378" spans="1:7" x14ac:dyDescent="0.25">
      <c r="A2378" t="str">
        <f t="shared" si="37"/>
        <v>NY1039 Question 9AB</v>
      </c>
      <c r="B2378" t="s">
        <v>155</v>
      </c>
      <c r="C2378" t="s">
        <v>205</v>
      </c>
      <c r="D2378" s="1">
        <v>0</v>
      </c>
      <c r="E2378" s="1">
        <v>0</v>
      </c>
      <c r="F2378" s="1">
        <v>0</v>
      </c>
      <c r="G2378" s="1">
        <v>0</v>
      </c>
    </row>
    <row r="2379" spans="1:7" x14ac:dyDescent="0.25">
      <c r="A2379" t="str">
        <f t="shared" si="37"/>
        <v>NY1039 Question 9C</v>
      </c>
      <c r="B2379" t="s">
        <v>155</v>
      </c>
      <c r="C2379" t="s">
        <v>206</v>
      </c>
      <c r="D2379" s="1">
        <v>95</v>
      </c>
      <c r="E2379" s="1">
        <v>100</v>
      </c>
      <c r="F2379" s="1">
        <v>100</v>
      </c>
      <c r="G2379" s="1">
        <v>93.75</v>
      </c>
    </row>
    <row r="2380" spans="1:7" x14ac:dyDescent="0.25">
      <c r="A2380" t="str">
        <f t="shared" si="37"/>
        <v>NY1039 Question 9D</v>
      </c>
      <c r="B2380" t="s">
        <v>155</v>
      </c>
      <c r="C2380" t="s">
        <v>207</v>
      </c>
      <c r="D2380" s="1" t="s">
        <v>7</v>
      </c>
      <c r="E2380" s="1" t="s">
        <v>7</v>
      </c>
      <c r="F2380" s="1" t="s">
        <v>7</v>
      </c>
      <c r="G2380" s="1" t="s">
        <v>7</v>
      </c>
    </row>
    <row r="2381" spans="1:7" x14ac:dyDescent="0.25">
      <c r="A2381" t="str">
        <f t="shared" si="37"/>
        <v>NY1039 Question 10A</v>
      </c>
      <c r="B2381" t="s">
        <v>155</v>
      </c>
      <c r="C2381" t="s">
        <v>201</v>
      </c>
      <c r="D2381" s="1">
        <v>0</v>
      </c>
      <c r="E2381" s="1">
        <v>0</v>
      </c>
      <c r="F2381" s="1">
        <v>0</v>
      </c>
      <c r="G2381" s="1">
        <v>0</v>
      </c>
    </row>
    <row r="2382" spans="1:7" x14ac:dyDescent="0.25">
      <c r="A2382" t="str">
        <f t="shared" si="37"/>
        <v>NY1039 Question 10B</v>
      </c>
      <c r="B2382" t="s">
        <v>155</v>
      </c>
      <c r="C2382" t="s">
        <v>202</v>
      </c>
      <c r="D2382" s="1">
        <v>0</v>
      </c>
      <c r="E2382" s="1">
        <v>0</v>
      </c>
      <c r="F2382" s="1">
        <v>0</v>
      </c>
      <c r="G2382" s="1">
        <v>0</v>
      </c>
    </row>
    <row r="2383" spans="1:7" x14ac:dyDescent="0.25">
      <c r="A2383" t="str">
        <f t="shared" si="37"/>
        <v>NY1039 Question 10C</v>
      </c>
      <c r="B2383" t="s">
        <v>155</v>
      </c>
      <c r="C2383" t="s">
        <v>203</v>
      </c>
      <c r="D2383" s="1">
        <v>0</v>
      </c>
      <c r="E2383" s="1">
        <v>0</v>
      </c>
      <c r="F2383" s="1">
        <v>0</v>
      </c>
      <c r="G2383" s="1">
        <v>0</v>
      </c>
    </row>
    <row r="2384" spans="1:7" x14ac:dyDescent="0.25">
      <c r="A2384" t="str">
        <f t="shared" si="37"/>
        <v>NY1039 Question 10D</v>
      </c>
      <c r="B2384" t="s">
        <v>155</v>
      </c>
      <c r="C2384" t="s">
        <v>204</v>
      </c>
      <c r="D2384" s="1">
        <v>0</v>
      </c>
      <c r="E2384" s="1">
        <v>0</v>
      </c>
      <c r="F2384" s="1">
        <v>0</v>
      </c>
      <c r="G2384" s="1">
        <v>0</v>
      </c>
    </row>
    <row r="2385" spans="1:7" x14ac:dyDescent="0.25">
      <c r="A2385" t="str">
        <f t="shared" si="37"/>
        <v>NY1039 Question 11</v>
      </c>
      <c r="B2385" t="s">
        <v>155</v>
      </c>
      <c r="C2385" t="s">
        <v>200</v>
      </c>
      <c r="D2385" s="1">
        <v>12</v>
      </c>
      <c r="E2385" s="1">
        <v>11</v>
      </c>
      <c r="F2385" s="1">
        <v>12</v>
      </c>
      <c r="G2385" s="1">
        <v>12</v>
      </c>
    </row>
    <row r="2386" spans="1:7" x14ac:dyDescent="0.25">
      <c r="A2386" t="str">
        <f t="shared" si="37"/>
        <v>NY1040 Question 1</v>
      </c>
      <c r="B2386" t="s">
        <v>156</v>
      </c>
      <c r="C2386" t="s">
        <v>192</v>
      </c>
      <c r="D2386" s="1">
        <v>91</v>
      </c>
      <c r="E2386" s="1">
        <v>93.4</v>
      </c>
      <c r="F2386" s="1">
        <v>95.29</v>
      </c>
      <c r="G2386" s="1">
        <v>96.02</v>
      </c>
    </row>
    <row r="2387" spans="1:7" x14ac:dyDescent="0.25">
      <c r="A2387" t="str">
        <f t="shared" si="37"/>
        <v>NY1040 Question 2</v>
      </c>
      <c r="B2387" t="s">
        <v>156</v>
      </c>
      <c r="C2387" t="s">
        <v>193</v>
      </c>
      <c r="D2387" s="1">
        <v>100</v>
      </c>
      <c r="E2387" s="1">
        <v>100</v>
      </c>
      <c r="F2387" s="1">
        <v>100</v>
      </c>
      <c r="G2387" s="1">
        <v>100</v>
      </c>
    </row>
    <row r="2388" spans="1:7" x14ac:dyDescent="0.25">
      <c r="A2388" t="str">
        <f t="shared" si="37"/>
        <v>NY1040 Question 3</v>
      </c>
      <c r="B2388" t="s">
        <v>156</v>
      </c>
      <c r="C2388" t="s">
        <v>194</v>
      </c>
      <c r="D2388" s="1">
        <v>100</v>
      </c>
      <c r="E2388" s="1">
        <v>100</v>
      </c>
      <c r="F2388" s="1">
        <v>100</v>
      </c>
      <c r="G2388" s="1">
        <v>100</v>
      </c>
    </row>
    <row r="2389" spans="1:7" x14ac:dyDescent="0.25">
      <c r="A2389" t="str">
        <f t="shared" si="37"/>
        <v>NY1040 Question 4</v>
      </c>
      <c r="B2389" t="s">
        <v>156</v>
      </c>
      <c r="C2389" t="s">
        <v>195</v>
      </c>
      <c r="D2389" s="1">
        <v>22</v>
      </c>
      <c r="E2389" s="1">
        <v>33.659999999999997</v>
      </c>
      <c r="F2389" s="1">
        <v>42.81</v>
      </c>
      <c r="G2389" s="1">
        <v>52.75</v>
      </c>
    </row>
    <row r="2390" spans="1:7" x14ac:dyDescent="0.25">
      <c r="A2390" t="str">
        <f t="shared" si="37"/>
        <v>NY1040 Question 5</v>
      </c>
      <c r="B2390" t="s">
        <v>156</v>
      </c>
      <c r="C2390" t="s">
        <v>196</v>
      </c>
      <c r="D2390" s="1">
        <v>24</v>
      </c>
      <c r="E2390" s="1">
        <v>76.709999999999994</v>
      </c>
      <c r="F2390" s="1">
        <v>33.33</v>
      </c>
      <c r="G2390" s="1">
        <v>27.03</v>
      </c>
    </row>
    <row r="2391" spans="1:7" x14ac:dyDescent="0.25">
      <c r="A2391" t="str">
        <f t="shared" si="37"/>
        <v>NY1040 Question 6</v>
      </c>
      <c r="B2391" t="s">
        <v>156</v>
      </c>
      <c r="C2391" t="s">
        <v>197</v>
      </c>
      <c r="D2391" s="1">
        <v>70</v>
      </c>
      <c r="E2391" s="1">
        <v>76.709999999999994</v>
      </c>
      <c r="F2391" s="1">
        <v>70.67</v>
      </c>
      <c r="G2391" s="1">
        <v>72.97</v>
      </c>
    </row>
    <row r="2392" spans="1:7" x14ac:dyDescent="0.25">
      <c r="A2392" t="str">
        <f t="shared" si="37"/>
        <v>NY1040 Question 7</v>
      </c>
      <c r="B2392" t="s">
        <v>156</v>
      </c>
      <c r="C2392" t="s">
        <v>198</v>
      </c>
      <c r="D2392" s="1">
        <v>97</v>
      </c>
      <c r="E2392" s="1">
        <v>98.65</v>
      </c>
      <c r="F2392" s="1">
        <v>97.37</v>
      </c>
      <c r="G2392" s="1">
        <v>94.67</v>
      </c>
    </row>
    <row r="2393" spans="1:7" x14ac:dyDescent="0.25">
      <c r="A2393" t="str">
        <f t="shared" si="37"/>
        <v>NY1040 Question 8</v>
      </c>
      <c r="B2393" t="s">
        <v>156</v>
      </c>
      <c r="C2393" t="s">
        <v>199</v>
      </c>
      <c r="D2393" s="1">
        <v>97</v>
      </c>
      <c r="E2393" s="1">
        <v>100</v>
      </c>
      <c r="F2393" s="1">
        <v>100</v>
      </c>
      <c r="G2393" s="1">
        <v>100</v>
      </c>
    </row>
    <row r="2394" spans="1:7" x14ac:dyDescent="0.25">
      <c r="A2394" t="str">
        <f t="shared" si="37"/>
        <v>NY1040 Question 9AB</v>
      </c>
      <c r="B2394" t="s">
        <v>156</v>
      </c>
      <c r="C2394" t="s">
        <v>205</v>
      </c>
      <c r="D2394" s="1">
        <v>100</v>
      </c>
      <c r="E2394" s="1">
        <v>0</v>
      </c>
      <c r="F2394" s="1">
        <v>100</v>
      </c>
      <c r="G2394" s="1">
        <v>60</v>
      </c>
    </row>
    <row r="2395" spans="1:7" x14ac:dyDescent="0.25">
      <c r="A2395" t="str">
        <f t="shared" si="37"/>
        <v>NY1040 Question 9C</v>
      </c>
      <c r="B2395" t="s">
        <v>156</v>
      </c>
      <c r="C2395" t="s">
        <v>206</v>
      </c>
      <c r="D2395" s="1">
        <v>100</v>
      </c>
      <c r="E2395" s="1">
        <v>98.97</v>
      </c>
      <c r="F2395" s="1">
        <v>100</v>
      </c>
      <c r="G2395" s="1">
        <v>97.8</v>
      </c>
    </row>
    <row r="2396" spans="1:7" x14ac:dyDescent="0.25">
      <c r="A2396" t="str">
        <f t="shared" si="37"/>
        <v>NY1040 Question 9D</v>
      </c>
      <c r="B2396" t="s">
        <v>156</v>
      </c>
      <c r="C2396" t="s">
        <v>207</v>
      </c>
      <c r="D2396" s="1" t="s">
        <v>7</v>
      </c>
      <c r="E2396" s="1" t="s">
        <v>7</v>
      </c>
      <c r="F2396" s="1" t="s">
        <v>7</v>
      </c>
      <c r="G2396" s="1" t="s">
        <v>7</v>
      </c>
    </row>
    <row r="2397" spans="1:7" x14ac:dyDescent="0.25">
      <c r="A2397" t="str">
        <f t="shared" si="37"/>
        <v>NY1040 Question 10A</v>
      </c>
      <c r="B2397" t="s">
        <v>156</v>
      </c>
      <c r="C2397" t="s">
        <v>201</v>
      </c>
      <c r="D2397" s="1">
        <v>0</v>
      </c>
      <c r="E2397" s="1">
        <v>0.99</v>
      </c>
      <c r="F2397" s="1">
        <v>0</v>
      </c>
      <c r="G2397" s="1">
        <v>0</v>
      </c>
    </row>
    <row r="2398" spans="1:7" x14ac:dyDescent="0.25">
      <c r="A2398" t="str">
        <f t="shared" si="37"/>
        <v>NY1040 Question 10B</v>
      </c>
      <c r="B2398" t="s">
        <v>156</v>
      </c>
      <c r="C2398" t="s">
        <v>202</v>
      </c>
      <c r="D2398" s="1">
        <v>0</v>
      </c>
      <c r="E2398" s="1">
        <v>0</v>
      </c>
      <c r="F2398" s="1">
        <v>0</v>
      </c>
      <c r="G2398" s="1">
        <v>0</v>
      </c>
    </row>
    <row r="2399" spans="1:7" x14ac:dyDescent="0.25">
      <c r="A2399" t="str">
        <f t="shared" si="37"/>
        <v>NY1040 Question 10C</v>
      </c>
      <c r="B2399" t="s">
        <v>156</v>
      </c>
      <c r="C2399" t="s">
        <v>203</v>
      </c>
      <c r="D2399" s="1">
        <v>1</v>
      </c>
      <c r="E2399" s="1">
        <v>0.31</v>
      </c>
      <c r="F2399" s="1">
        <v>0.31</v>
      </c>
      <c r="G2399" s="1">
        <v>0.32</v>
      </c>
    </row>
    <row r="2400" spans="1:7" x14ac:dyDescent="0.25">
      <c r="A2400" t="str">
        <f t="shared" si="37"/>
        <v>NY1040 Question 10D</v>
      </c>
      <c r="B2400" t="s">
        <v>156</v>
      </c>
      <c r="C2400" t="s">
        <v>204</v>
      </c>
      <c r="D2400" s="1">
        <v>0</v>
      </c>
      <c r="E2400" s="1">
        <v>0</v>
      </c>
      <c r="F2400" s="1">
        <v>0</v>
      </c>
      <c r="G2400" s="1">
        <v>0</v>
      </c>
    </row>
    <row r="2401" spans="1:7" x14ac:dyDescent="0.25">
      <c r="A2401" t="str">
        <f t="shared" si="37"/>
        <v>NY1040 Question 11</v>
      </c>
      <c r="B2401" t="s">
        <v>156</v>
      </c>
      <c r="C2401" t="s">
        <v>200</v>
      </c>
      <c r="D2401" s="1">
        <v>12</v>
      </c>
      <c r="E2401" s="1">
        <v>12</v>
      </c>
      <c r="F2401" s="1">
        <v>12</v>
      </c>
      <c r="G2401" s="1">
        <v>12</v>
      </c>
    </row>
    <row r="2402" spans="1:7" x14ac:dyDescent="0.25">
      <c r="A2402" t="str">
        <f t="shared" si="37"/>
        <v>NY0405 Question 1</v>
      </c>
      <c r="B2402" t="s">
        <v>157</v>
      </c>
      <c r="C2402" t="s">
        <v>192</v>
      </c>
      <c r="D2402" s="1">
        <v>100</v>
      </c>
      <c r="E2402" s="1">
        <v>98.9</v>
      </c>
      <c r="F2402" s="1">
        <v>98</v>
      </c>
      <c r="G2402" s="1">
        <v>94</v>
      </c>
    </row>
    <row r="2403" spans="1:7" x14ac:dyDescent="0.25">
      <c r="A2403" t="str">
        <f t="shared" si="37"/>
        <v>NY0405 Question 2</v>
      </c>
      <c r="B2403" t="s">
        <v>157</v>
      </c>
      <c r="C2403" t="s">
        <v>193</v>
      </c>
      <c r="D2403" s="1" t="s">
        <v>7</v>
      </c>
      <c r="E2403" s="1" t="s">
        <v>7</v>
      </c>
      <c r="F2403" s="1" t="s">
        <v>7</v>
      </c>
      <c r="G2403" s="1" t="s">
        <v>7</v>
      </c>
    </row>
    <row r="2404" spans="1:7" x14ac:dyDescent="0.25">
      <c r="A2404" t="str">
        <f t="shared" si="37"/>
        <v>NY0405 Question 3</v>
      </c>
      <c r="B2404" t="s">
        <v>157</v>
      </c>
      <c r="C2404" t="s">
        <v>194</v>
      </c>
      <c r="D2404" s="1">
        <v>100</v>
      </c>
      <c r="E2404" s="1">
        <v>100</v>
      </c>
      <c r="F2404" s="1">
        <v>100</v>
      </c>
      <c r="G2404" s="1">
        <v>100</v>
      </c>
    </row>
    <row r="2405" spans="1:7" x14ac:dyDescent="0.25">
      <c r="A2405" t="str">
        <f t="shared" si="37"/>
        <v>NY0405 Question 4</v>
      </c>
      <c r="B2405" t="s">
        <v>157</v>
      </c>
      <c r="C2405" t="s">
        <v>195</v>
      </c>
      <c r="D2405" s="1">
        <v>7</v>
      </c>
      <c r="E2405" s="1">
        <v>8</v>
      </c>
      <c r="F2405" s="1">
        <v>7</v>
      </c>
      <c r="G2405" s="1">
        <v>5</v>
      </c>
    </row>
    <row r="2406" spans="1:7" x14ac:dyDescent="0.25">
      <c r="A2406" t="str">
        <f t="shared" si="37"/>
        <v>NY0405 Question 5</v>
      </c>
      <c r="B2406" t="s">
        <v>157</v>
      </c>
      <c r="C2406" t="s">
        <v>196</v>
      </c>
      <c r="D2406" s="1">
        <v>31</v>
      </c>
      <c r="E2406" s="1">
        <v>26.92</v>
      </c>
      <c r="F2406" s="1">
        <v>29</v>
      </c>
      <c r="G2406" s="1">
        <v>28</v>
      </c>
    </row>
    <row r="2407" spans="1:7" x14ac:dyDescent="0.25">
      <c r="A2407" t="str">
        <f t="shared" si="37"/>
        <v>NY0405 Question 6</v>
      </c>
      <c r="B2407" t="s">
        <v>157</v>
      </c>
      <c r="C2407" t="s">
        <v>197</v>
      </c>
      <c r="D2407" s="1">
        <v>55</v>
      </c>
      <c r="E2407" s="1">
        <v>26.92</v>
      </c>
      <c r="F2407" s="1">
        <v>36</v>
      </c>
      <c r="G2407" s="1">
        <v>48</v>
      </c>
    </row>
    <row r="2408" spans="1:7" x14ac:dyDescent="0.25">
      <c r="A2408" t="str">
        <f t="shared" si="37"/>
        <v>NY0405 Question 7</v>
      </c>
      <c r="B2408" t="s">
        <v>157</v>
      </c>
      <c r="C2408" t="s">
        <v>198</v>
      </c>
      <c r="D2408" s="1">
        <v>95</v>
      </c>
      <c r="E2408" s="1">
        <v>93.02</v>
      </c>
      <c r="F2408" s="1">
        <v>89</v>
      </c>
      <c r="G2408" s="1">
        <v>90</v>
      </c>
    </row>
    <row r="2409" spans="1:7" x14ac:dyDescent="0.25">
      <c r="A2409" t="str">
        <f t="shared" si="37"/>
        <v>NY0405 Question 8</v>
      </c>
      <c r="B2409" t="s">
        <v>157</v>
      </c>
      <c r="C2409" t="s">
        <v>199</v>
      </c>
      <c r="D2409" s="1">
        <v>95</v>
      </c>
      <c r="E2409" s="1">
        <v>97.66</v>
      </c>
      <c r="F2409" s="1">
        <v>98</v>
      </c>
      <c r="G2409" s="1">
        <v>100</v>
      </c>
    </row>
    <row r="2410" spans="1:7" x14ac:dyDescent="0.25">
      <c r="A2410" t="str">
        <f t="shared" si="37"/>
        <v>NY0405 Question 9AB</v>
      </c>
      <c r="B2410" t="s">
        <v>157</v>
      </c>
      <c r="C2410" t="s">
        <v>205</v>
      </c>
      <c r="D2410" s="1" t="s">
        <v>7</v>
      </c>
      <c r="E2410" s="1" t="s">
        <v>7</v>
      </c>
      <c r="F2410" s="1">
        <v>91</v>
      </c>
      <c r="G2410" s="1">
        <v>94.5</v>
      </c>
    </row>
    <row r="2411" spans="1:7" x14ac:dyDescent="0.25">
      <c r="A2411" t="str">
        <f t="shared" si="37"/>
        <v>NY0405 Question 9C</v>
      </c>
      <c r="B2411" t="s">
        <v>157</v>
      </c>
      <c r="C2411" t="s">
        <v>206</v>
      </c>
      <c r="D2411" s="1">
        <v>92</v>
      </c>
      <c r="E2411" s="1">
        <v>93.88</v>
      </c>
      <c r="F2411" s="1" t="s">
        <v>7</v>
      </c>
      <c r="G2411" s="1" t="s">
        <v>7</v>
      </c>
    </row>
    <row r="2412" spans="1:7" x14ac:dyDescent="0.25">
      <c r="A2412" t="str">
        <f t="shared" si="37"/>
        <v>NY0405 Question 9D</v>
      </c>
      <c r="B2412" t="s">
        <v>157</v>
      </c>
      <c r="C2412" t="s">
        <v>207</v>
      </c>
      <c r="D2412" s="1" t="s">
        <v>7</v>
      </c>
      <c r="E2412" s="1" t="s">
        <v>7</v>
      </c>
      <c r="F2412" s="1" t="s">
        <v>7</v>
      </c>
      <c r="G2412" s="1" t="s">
        <v>7</v>
      </c>
    </row>
    <row r="2413" spans="1:7" x14ac:dyDescent="0.25">
      <c r="A2413" t="str">
        <f t="shared" si="37"/>
        <v>NY0405 Question 10A</v>
      </c>
      <c r="B2413" t="s">
        <v>157</v>
      </c>
      <c r="C2413" t="s">
        <v>201</v>
      </c>
      <c r="D2413" s="1">
        <v>6</v>
      </c>
      <c r="E2413" s="1">
        <v>9</v>
      </c>
      <c r="F2413" s="1">
        <v>9</v>
      </c>
      <c r="G2413" s="1">
        <v>6</v>
      </c>
    </row>
    <row r="2414" spans="1:7" x14ac:dyDescent="0.25">
      <c r="A2414" t="str">
        <f t="shared" si="37"/>
        <v>NY0405 Question 10B</v>
      </c>
      <c r="B2414" t="s">
        <v>157</v>
      </c>
      <c r="C2414" t="s">
        <v>202</v>
      </c>
      <c r="D2414" s="1">
        <v>0</v>
      </c>
      <c r="E2414" s="1">
        <v>0</v>
      </c>
      <c r="F2414" s="1">
        <v>0</v>
      </c>
      <c r="G2414" s="1">
        <v>0</v>
      </c>
    </row>
    <row r="2415" spans="1:7" x14ac:dyDescent="0.25">
      <c r="A2415" t="str">
        <f t="shared" si="37"/>
        <v>NY0405 Question 10C</v>
      </c>
      <c r="B2415" t="s">
        <v>157</v>
      </c>
      <c r="C2415" t="s">
        <v>203</v>
      </c>
      <c r="D2415" s="1">
        <v>0</v>
      </c>
      <c r="E2415" s="1">
        <v>0</v>
      </c>
      <c r="F2415" s="1">
        <v>3</v>
      </c>
      <c r="G2415" s="1">
        <v>2</v>
      </c>
    </row>
    <row r="2416" spans="1:7" x14ac:dyDescent="0.25">
      <c r="A2416" t="str">
        <f t="shared" si="37"/>
        <v>NY0405 Question 10D</v>
      </c>
      <c r="B2416" t="s">
        <v>157</v>
      </c>
      <c r="C2416" t="s">
        <v>204</v>
      </c>
      <c r="D2416" s="1">
        <v>1</v>
      </c>
      <c r="E2416" s="1">
        <v>0</v>
      </c>
      <c r="F2416" s="1" t="s">
        <v>7</v>
      </c>
      <c r="G2416" s="1">
        <v>0</v>
      </c>
    </row>
    <row r="2417" spans="1:7" x14ac:dyDescent="0.25">
      <c r="A2417" t="str">
        <f t="shared" si="37"/>
        <v>NY0405 Question 11</v>
      </c>
      <c r="B2417" t="s">
        <v>157</v>
      </c>
      <c r="C2417" t="s">
        <v>200</v>
      </c>
      <c r="D2417" s="1">
        <v>12</v>
      </c>
      <c r="E2417" s="1">
        <v>12</v>
      </c>
      <c r="F2417" s="1" t="s">
        <v>7</v>
      </c>
      <c r="G2417" s="1">
        <v>12</v>
      </c>
    </row>
    <row r="2418" spans="1:7" x14ac:dyDescent="0.25">
      <c r="A2418" t="str">
        <f t="shared" si="37"/>
        <v>NY0410 Question 1</v>
      </c>
      <c r="B2418" t="s">
        <v>158</v>
      </c>
      <c r="C2418" t="s">
        <v>192</v>
      </c>
      <c r="D2418" s="1">
        <v>95</v>
      </c>
      <c r="E2418" s="1">
        <v>100</v>
      </c>
      <c r="F2418" s="1">
        <v>86.67</v>
      </c>
      <c r="G2418" s="1">
        <v>95</v>
      </c>
    </row>
    <row r="2419" spans="1:7" x14ac:dyDescent="0.25">
      <c r="A2419" t="str">
        <f t="shared" si="37"/>
        <v>NY0410 Question 2</v>
      </c>
      <c r="B2419" t="s">
        <v>158</v>
      </c>
      <c r="C2419" t="s">
        <v>193</v>
      </c>
      <c r="D2419" s="1" t="s">
        <v>7</v>
      </c>
      <c r="E2419" s="1" t="s">
        <v>7</v>
      </c>
      <c r="F2419" s="1" t="s">
        <v>7</v>
      </c>
      <c r="G2419" s="1" t="s">
        <v>7</v>
      </c>
    </row>
    <row r="2420" spans="1:7" x14ac:dyDescent="0.25">
      <c r="A2420" t="str">
        <f t="shared" si="37"/>
        <v>NY0410 Question 3</v>
      </c>
      <c r="B2420" t="s">
        <v>158</v>
      </c>
      <c r="C2420" t="s">
        <v>194</v>
      </c>
      <c r="D2420" s="1">
        <v>100</v>
      </c>
      <c r="E2420" s="1">
        <v>100</v>
      </c>
      <c r="F2420" s="1">
        <v>100</v>
      </c>
      <c r="G2420" s="1">
        <v>100</v>
      </c>
    </row>
    <row r="2421" spans="1:7" x14ac:dyDescent="0.25">
      <c r="A2421" t="str">
        <f t="shared" si="37"/>
        <v>NY0410 Question 4</v>
      </c>
      <c r="B2421" t="s">
        <v>158</v>
      </c>
      <c r="C2421" t="s">
        <v>195</v>
      </c>
      <c r="D2421" s="1">
        <v>20</v>
      </c>
      <c r="E2421" s="1">
        <v>24</v>
      </c>
      <c r="F2421" s="1">
        <v>23</v>
      </c>
      <c r="G2421" s="1">
        <v>23</v>
      </c>
    </row>
    <row r="2422" spans="1:7" x14ac:dyDescent="0.25">
      <c r="A2422" t="str">
        <f t="shared" si="37"/>
        <v>NY0410 Question 5</v>
      </c>
      <c r="B2422" t="s">
        <v>158</v>
      </c>
      <c r="C2422" t="s">
        <v>196</v>
      </c>
      <c r="D2422" s="1">
        <v>36</v>
      </c>
      <c r="E2422" s="1">
        <v>61</v>
      </c>
      <c r="F2422" s="1">
        <v>60.8</v>
      </c>
      <c r="G2422" s="1">
        <v>100</v>
      </c>
    </row>
    <row r="2423" spans="1:7" x14ac:dyDescent="0.25">
      <c r="A2423" t="str">
        <f t="shared" si="37"/>
        <v>NY0410 Question 6</v>
      </c>
      <c r="B2423" t="s">
        <v>158</v>
      </c>
      <c r="C2423" t="s">
        <v>197</v>
      </c>
      <c r="D2423" s="1">
        <v>64</v>
      </c>
      <c r="E2423" s="1">
        <v>61</v>
      </c>
      <c r="F2423" s="1">
        <v>69.5</v>
      </c>
      <c r="G2423" s="1">
        <v>92</v>
      </c>
    </row>
    <row r="2424" spans="1:7" x14ac:dyDescent="0.25">
      <c r="A2424" t="str">
        <f t="shared" si="37"/>
        <v>NY0410 Question 7</v>
      </c>
      <c r="B2424" t="s">
        <v>158</v>
      </c>
      <c r="C2424" t="s">
        <v>198</v>
      </c>
      <c r="D2424" s="1">
        <v>67</v>
      </c>
      <c r="E2424" s="1">
        <v>39</v>
      </c>
      <c r="F2424" s="1">
        <v>71.400000000000006</v>
      </c>
      <c r="G2424" s="1">
        <v>86</v>
      </c>
    </row>
    <row r="2425" spans="1:7" x14ac:dyDescent="0.25">
      <c r="A2425" t="str">
        <f t="shared" si="37"/>
        <v>NY0410 Question 8</v>
      </c>
      <c r="B2425" t="s">
        <v>158</v>
      </c>
      <c r="C2425" t="s">
        <v>199</v>
      </c>
      <c r="D2425" s="1">
        <v>91</v>
      </c>
      <c r="E2425" s="1">
        <v>97</v>
      </c>
      <c r="F2425" s="1">
        <v>84.4</v>
      </c>
      <c r="G2425" s="1">
        <v>95</v>
      </c>
    </row>
    <row r="2426" spans="1:7" x14ac:dyDescent="0.25">
      <c r="A2426" t="str">
        <f t="shared" si="37"/>
        <v>NY0410 Question 9AB</v>
      </c>
      <c r="B2426" t="s">
        <v>158</v>
      </c>
      <c r="C2426" t="s">
        <v>205</v>
      </c>
      <c r="D2426" s="1" t="s">
        <v>7</v>
      </c>
      <c r="E2426" s="1" t="s">
        <v>7</v>
      </c>
      <c r="F2426" s="1">
        <v>100</v>
      </c>
      <c r="G2426" s="1">
        <v>100</v>
      </c>
    </row>
    <row r="2427" spans="1:7" x14ac:dyDescent="0.25">
      <c r="A2427" t="str">
        <f t="shared" si="37"/>
        <v>NY0410 Question 9C</v>
      </c>
      <c r="B2427" t="s">
        <v>158</v>
      </c>
      <c r="C2427" t="s">
        <v>206</v>
      </c>
      <c r="D2427" s="1">
        <v>100</v>
      </c>
      <c r="E2427" s="1">
        <v>33</v>
      </c>
      <c r="F2427" s="1" t="s">
        <v>7</v>
      </c>
      <c r="G2427" s="1" t="s">
        <v>7</v>
      </c>
    </row>
    <row r="2428" spans="1:7" x14ac:dyDescent="0.25">
      <c r="A2428" t="str">
        <f t="shared" si="37"/>
        <v>NY0410 Question 9D</v>
      </c>
      <c r="B2428" t="s">
        <v>158</v>
      </c>
      <c r="C2428" t="s">
        <v>207</v>
      </c>
      <c r="D2428" s="1" t="s">
        <v>7</v>
      </c>
      <c r="E2428" s="1" t="s">
        <v>7</v>
      </c>
      <c r="F2428" s="1" t="s">
        <v>7</v>
      </c>
      <c r="G2428" s="1" t="s">
        <v>7</v>
      </c>
    </row>
    <row r="2429" spans="1:7" x14ac:dyDescent="0.25">
      <c r="A2429" t="str">
        <f t="shared" si="37"/>
        <v>NY0410 Question 10A</v>
      </c>
      <c r="B2429" t="s">
        <v>158</v>
      </c>
      <c r="C2429" t="s">
        <v>201</v>
      </c>
      <c r="D2429" s="1">
        <v>0</v>
      </c>
      <c r="E2429" s="1">
        <v>0</v>
      </c>
      <c r="F2429" s="1">
        <v>0</v>
      </c>
      <c r="G2429" s="1">
        <v>1</v>
      </c>
    </row>
    <row r="2430" spans="1:7" x14ac:dyDescent="0.25">
      <c r="A2430" t="str">
        <f t="shared" si="37"/>
        <v>NY0410 Question 10B</v>
      </c>
      <c r="B2430" t="s">
        <v>158</v>
      </c>
      <c r="C2430" t="s">
        <v>202</v>
      </c>
      <c r="D2430" s="1">
        <v>0</v>
      </c>
      <c r="E2430" s="1">
        <v>0</v>
      </c>
      <c r="F2430" s="1">
        <v>0</v>
      </c>
      <c r="G2430" s="1">
        <v>5</v>
      </c>
    </row>
    <row r="2431" spans="1:7" x14ac:dyDescent="0.25">
      <c r="A2431" t="str">
        <f t="shared" si="37"/>
        <v>NY0410 Question 10C</v>
      </c>
      <c r="B2431" t="s">
        <v>158</v>
      </c>
      <c r="C2431" t="s">
        <v>203</v>
      </c>
      <c r="D2431" s="1">
        <v>0</v>
      </c>
      <c r="E2431" s="1">
        <v>0</v>
      </c>
      <c r="F2431" s="1">
        <v>0</v>
      </c>
      <c r="G2431" s="1">
        <v>4</v>
      </c>
    </row>
    <row r="2432" spans="1:7" x14ac:dyDescent="0.25">
      <c r="A2432" t="str">
        <f t="shared" si="37"/>
        <v>NY0410 Question 10D</v>
      </c>
      <c r="B2432" t="s">
        <v>158</v>
      </c>
      <c r="C2432" t="s">
        <v>204</v>
      </c>
      <c r="D2432" s="1">
        <v>0</v>
      </c>
      <c r="E2432" s="1">
        <v>0</v>
      </c>
      <c r="F2432" s="1">
        <v>0</v>
      </c>
      <c r="G2432" s="1">
        <v>0</v>
      </c>
    </row>
    <row r="2433" spans="1:7" x14ac:dyDescent="0.25">
      <c r="A2433" t="str">
        <f t="shared" si="37"/>
        <v>NY0410 Question 11</v>
      </c>
      <c r="B2433" t="s">
        <v>158</v>
      </c>
      <c r="C2433" t="s">
        <v>200</v>
      </c>
      <c r="D2433" s="1">
        <v>12</v>
      </c>
      <c r="E2433" s="1">
        <v>0.12</v>
      </c>
      <c r="F2433" s="1" t="s">
        <v>7</v>
      </c>
      <c r="G2433" s="1">
        <v>12</v>
      </c>
    </row>
    <row r="2434" spans="1:7" x14ac:dyDescent="0.25">
      <c r="A2434" t="str">
        <f t="shared" si="37"/>
        <v>NY1041 Question 1</v>
      </c>
      <c r="B2434" t="s">
        <v>159</v>
      </c>
      <c r="C2434" t="s">
        <v>192</v>
      </c>
      <c r="D2434" s="1">
        <v>86</v>
      </c>
      <c r="E2434" s="1">
        <v>89.6</v>
      </c>
      <c r="F2434" s="1">
        <v>89.26</v>
      </c>
      <c r="G2434" s="1">
        <v>90.87</v>
      </c>
    </row>
    <row r="2435" spans="1:7" x14ac:dyDescent="0.25">
      <c r="A2435" t="str">
        <f t="shared" ref="A2435:A2498" si="38">B2435&amp;" "&amp;C2435</f>
        <v>NY1041 Question 2</v>
      </c>
      <c r="B2435" t="s">
        <v>159</v>
      </c>
      <c r="C2435" t="s">
        <v>193</v>
      </c>
      <c r="D2435" s="1">
        <v>100</v>
      </c>
      <c r="E2435" s="1">
        <v>100</v>
      </c>
      <c r="F2435" s="1">
        <v>100</v>
      </c>
      <c r="G2435" s="1">
        <v>100</v>
      </c>
    </row>
    <row r="2436" spans="1:7" x14ac:dyDescent="0.25">
      <c r="A2436" t="str">
        <f t="shared" si="38"/>
        <v>NY1041 Question 3</v>
      </c>
      <c r="B2436" t="s">
        <v>159</v>
      </c>
      <c r="C2436" t="s">
        <v>194</v>
      </c>
      <c r="D2436" s="1">
        <v>100</v>
      </c>
      <c r="E2436" s="1">
        <v>100</v>
      </c>
      <c r="F2436" s="1">
        <v>100</v>
      </c>
      <c r="G2436" s="1">
        <v>100</v>
      </c>
    </row>
    <row r="2437" spans="1:7" x14ac:dyDescent="0.25">
      <c r="A2437" t="str">
        <f t="shared" si="38"/>
        <v>NY1041 Question 4</v>
      </c>
      <c r="B2437" t="s">
        <v>159</v>
      </c>
      <c r="C2437" t="s">
        <v>195</v>
      </c>
      <c r="D2437" s="1">
        <v>16</v>
      </c>
      <c r="E2437" s="1">
        <v>23.59</v>
      </c>
      <c r="F2437" s="1">
        <v>26.27</v>
      </c>
      <c r="G2437" s="1">
        <v>31.59</v>
      </c>
    </row>
    <row r="2438" spans="1:7" x14ac:dyDescent="0.25">
      <c r="A2438" t="str">
        <f t="shared" si="38"/>
        <v>NY1041 Question 5</v>
      </c>
      <c r="B2438" t="s">
        <v>159</v>
      </c>
      <c r="C2438" t="s">
        <v>196</v>
      </c>
      <c r="D2438" s="1">
        <v>60</v>
      </c>
      <c r="E2438" s="1">
        <v>84.21</v>
      </c>
      <c r="F2438" s="1">
        <v>43.75</v>
      </c>
      <c r="G2438" s="1">
        <v>44.44</v>
      </c>
    </row>
    <row r="2439" spans="1:7" x14ac:dyDescent="0.25">
      <c r="A2439" t="str">
        <f t="shared" si="38"/>
        <v>NY1041 Question 6</v>
      </c>
      <c r="B2439" t="s">
        <v>159</v>
      </c>
      <c r="C2439" t="s">
        <v>197</v>
      </c>
      <c r="D2439" s="1">
        <v>60</v>
      </c>
      <c r="E2439" s="1">
        <v>84.21</v>
      </c>
      <c r="F2439" s="1">
        <v>50</v>
      </c>
      <c r="G2439" s="1">
        <v>50</v>
      </c>
    </row>
    <row r="2440" spans="1:7" x14ac:dyDescent="0.25">
      <c r="A2440" t="str">
        <f t="shared" si="38"/>
        <v>NY1041 Question 7</v>
      </c>
      <c r="B2440" t="s">
        <v>159</v>
      </c>
      <c r="C2440" t="s">
        <v>198</v>
      </c>
      <c r="D2440" s="1">
        <v>80</v>
      </c>
      <c r="E2440" s="1">
        <v>73.680000000000007</v>
      </c>
      <c r="F2440" s="1">
        <v>87.5</v>
      </c>
      <c r="G2440" s="1">
        <v>78.95</v>
      </c>
    </row>
    <row r="2441" spans="1:7" x14ac:dyDescent="0.25">
      <c r="A2441" t="str">
        <f t="shared" si="38"/>
        <v>NY1041 Question 8</v>
      </c>
      <c r="B2441" t="s">
        <v>159</v>
      </c>
      <c r="C2441" t="s">
        <v>199</v>
      </c>
      <c r="D2441" s="1">
        <v>100</v>
      </c>
      <c r="E2441" s="1">
        <v>94.74</v>
      </c>
      <c r="F2441" s="1">
        <v>100</v>
      </c>
      <c r="G2441" s="1">
        <v>100</v>
      </c>
    </row>
    <row r="2442" spans="1:7" x14ac:dyDescent="0.25">
      <c r="A2442" t="str">
        <f t="shared" si="38"/>
        <v>NY1041 Question 9AB</v>
      </c>
      <c r="B2442" t="s">
        <v>159</v>
      </c>
      <c r="C2442" t="s">
        <v>205</v>
      </c>
      <c r="D2442" s="1">
        <v>100</v>
      </c>
      <c r="E2442" s="1">
        <v>71.430000000000007</v>
      </c>
      <c r="F2442" s="1">
        <v>75</v>
      </c>
      <c r="G2442" s="1">
        <v>66.67</v>
      </c>
    </row>
    <row r="2443" spans="1:7" x14ac:dyDescent="0.25">
      <c r="A2443" t="str">
        <f t="shared" si="38"/>
        <v>NY1041 Question 9C</v>
      </c>
      <c r="B2443" t="s">
        <v>159</v>
      </c>
      <c r="C2443" t="s">
        <v>206</v>
      </c>
      <c r="D2443" s="1">
        <v>100</v>
      </c>
      <c r="E2443" s="1">
        <v>90.91</v>
      </c>
      <c r="F2443" s="1">
        <v>95.45</v>
      </c>
      <c r="G2443" s="1">
        <v>95.24</v>
      </c>
    </row>
    <row r="2444" spans="1:7" x14ac:dyDescent="0.25">
      <c r="A2444" t="str">
        <f t="shared" si="38"/>
        <v>NY1041 Question 9D</v>
      </c>
      <c r="B2444" t="s">
        <v>159</v>
      </c>
      <c r="C2444" t="s">
        <v>207</v>
      </c>
      <c r="D2444" s="1" t="s">
        <v>7</v>
      </c>
      <c r="E2444" s="1" t="s">
        <v>7</v>
      </c>
      <c r="F2444" s="1" t="s">
        <v>7</v>
      </c>
      <c r="G2444" s="1" t="s">
        <v>7</v>
      </c>
    </row>
    <row r="2445" spans="1:7" x14ac:dyDescent="0.25">
      <c r="A2445" t="str">
        <f t="shared" si="38"/>
        <v>NY1041 Question 10A</v>
      </c>
      <c r="B2445" t="s">
        <v>159</v>
      </c>
      <c r="C2445" t="s">
        <v>201</v>
      </c>
      <c r="D2445" s="1">
        <v>2</v>
      </c>
      <c r="E2445" s="1">
        <v>13.64</v>
      </c>
      <c r="F2445" s="1">
        <v>4.55</v>
      </c>
      <c r="G2445" s="1">
        <v>4.55</v>
      </c>
    </row>
    <row r="2446" spans="1:7" x14ac:dyDescent="0.25">
      <c r="A2446" t="str">
        <f t="shared" si="38"/>
        <v>NY1041 Question 10B</v>
      </c>
      <c r="B2446" t="s">
        <v>159</v>
      </c>
      <c r="C2446" t="s">
        <v>202</v>
      </c>
      <c r="D2446" s="1">
        <v>0</v>
      </c>
      <c r="E2446" s="1">
        <v>0</v>
      </c>
      <c r="F2446" s="1">
        <v>0</v>
      </c>
      <c r="G2446" s="1">
        <v>0</v>
      </c>
    </row>
    <row r="2447" spans="1:7" x14ac:dyDescent="0.25">
      <c r="A2447" t="str">
        <f t="shared" si="38"/>
        <v>NY1041 Question 10C</v>
      </c>
      <c r="B2447" t="s">
        <v>159</v>
      </c>
      <c r="C2447" t="s">
        <v>203</v>
      </c>
      <c r="D2447" s="1">
        <v>1</v>
      </c>
      <c r="E2447" s="1">
        <v>0.63</v>
      </c>
      <c r="F2447" s="1">
        <v>6.25</v>
      </c>
      <c r="G2447" s="1">
        <v>0.25</v>
      </c>
    </row>
    <row r="2448" spans="1:7" x14ac:dyDescent="0.25">
      <c r="A2448" t="str">
        <f t="shared" si="38"/>
        <v>NY1041 Question 10D</v>
      </c>
      <c r="B2448" t="s">
        <v>159</v>
      </c>
      <c r="C2448" t="s">
        <v>204</v>
      </c>
      <c r="D2448" s="1">
        <v>0</v>
      </c>
      <c r="E2448" s="1">
        <v>0</v>
      </c>
      <c r="F2448" s="1">
        <v>0</v>
      </c>
      <c r="G2448" s="1">
        <v>0</v>
      </c>
    </row>
    <row r="2449" spans="1:7" x14ac:dyDescent="0.25">
      <c r="A2449" t="str">
        <f t="shared" si="38"/>
        <v>NY1041 Question 11</v>
      </c>
      <c r="B2449" t="s">
        <v>159</v>
      </c>
      <c r="C2449" t="s">
        <v>200</v>
      </c>
      <c r="D2449" s="1">
        <v>12</v>
      </c>
      <c r="E2449" s="1">
        <v>12</v>
      </c>
      <c r="F2449" s="1">
        <v>12</v>
      </c>
      <c r="G2449" s="1">
        <v>12</v>
      </c>
    </row>
    <row r="2450" spans="1:7" x14ac:dyDescent="0.25">
      <c r="A2450" t="str">
        <f t="shared" si="38"/>
        <v>NY1042 Question 1</v>
      </c>
      <c r="B2450" t="s">
        <v>160</v>
      </c>
      <c r="C2450" t="s">
        <v>192</v>
      </c>
      <c r="D2450" s="1">
        <v>87</v>
      </c>
      <c r="E2450" s="1">
        <v>95.25</v>
      </c>
      <c r="F2450" s="1">
        <v>87.73</v>
      </c>
      <c r="G2450" s="1">
        <v>96.32</v>
      </c>
    </row>
    <row r="2451" spans="1:7" x14ac:dyDescent="0.25">
      <c r="A2451" t="str">
        <f t="shared" si="38"/>
        <v>NY1042 Question 2</v>
      </c>
      <c r="B2451" t="s">
        <v>160</v>
      </c>
      <c r="C2451" t="s">
        <v>193</v>
      </c>
      <c r="D2451" s="1">
        <v>100</v>
      </c>
      <c r="E2451" s="1">
        <v>100</v>
      </c>
      <c r="F2451" s="1">
        <v>100</v>
      </c>
      <c r="G2451" s="1">
        <v>100</v>
      </c>
    </row>
    <row r="2452" spans="1:7" x14ac:dyDescent="0.25">
      <c r="A2452" t="str">
        <f t="shared" si="38"/>
        <v>NY1042 Question 3</v>
      </c>
      <c r="B2452" t="s">
        <v>160</v>
      </c>
      <c r="C2452" t="s">
        <v>194</v>
      </c>
      <c r="D2452" s="1">
        <v>100</v>
      </c>
      <c r="E2452" s="1">
        <v>100</v>
      </c>
      <c r="F2452" s="1">
        <v>100</v>
      </c>
      <c r="G2452" s="1">
        <v>100</v>
      </c>
    </row>
    <row r="2453" spans="1:7" x14ac:dyDescent="0.25">
      <c r="A2453" t="str">
        <f t="shared" si="38"/>
        <v>NY1042 Question 4</v>
      </c>
      <c r="B2453" t="s">
        <v>160</v>
      </c>
      <c r="C2453" t="s">
        <v>195</v>
      </c>
      <c r="D2453" s="1">
        <v>29</v>
      </c>
      <c r="E2453" s="1">
        <v>38.32</v>
      </c>
      <c r="F2453" s="1">
        <v>48.28</v>
      </c>
      <c r="G2453" s="1">
        <v>58.4</v>
      </c>
    </row>
    <row r="2454" spans="1:7" x14ac:dyDescent="0.25">
      <c r="A2454" t="str">
        <f t="shared" si="38"/>
        <v>NY1042 Question 5</v>
      </c>
      <c r="B2454" t="s">
        <v>160</v>
      </c>
      <c r="C2454" t="s">
        <v>196</v>
      </c>
      <c r="D2454" s="1">
        <v>4</v>
      </c>
      <c r="E2454" s="1">
        <v>58.39</v>
      </c>
      <c r="F2454" s="1">
        <v>5.63</v>
      </c>
      <c r="G2454" s="1">
        <v>6.21</v>
      </c>
    </row>
    <row r="2455" spans="1:7" x14ac:dyDescent="0.25">
      <c r="A2455" t="str">
        <f t="shared" si="38"/>
        <v>NY1042 Question 6</v>
      </c>
      <c r="B2455" t="s">
        <v>160</v>
      </c>
      <c r="C2455" t="s">
        <v>197</v>
      </c>
      <c r="D2455" s="1">
        <v>52</v>
      </c>
      <c r="E2455" s="1">
        <v>58.39</v>
      </c>
      <c r="F2455" s="1">
        <v>76.06</v>
      </c>
      <c r="G2455" s="1">
        <v>75.86</v>
      </c>
    </row>
    <row r="2456" spans="1:7" x14ac:dyDescent="0.25">
      <c r="A2456" t="str">
        <f t="shared" si="38"/>
        <v>NY1042 Question 7</v>
      </c>
      <c r="B2456" t="s">
        <v>160</v>
      </c>
      <c r="C2456" t="s">
        <v>198</v>
      </c>
      <c r="D2456" s="1">
        <v>90</v>
      </c>
      <c r="E2456" s="1">
        <v>90.51</v>
      </c>
      <c r="F2456" s="1">
        <v>89.51</v>
      </c>
      <c r="G2456" s="1">
        <v>84.56</v>
      </c>
    </row>
    <row r="2457" spans="1:7" x14ac:dyDescent="0.25">
      <c r="A2457" t="str">
        <f t="shared" si="38"/>
        <v>NY1042 Question 8</v>
      </c>
      <c r="B2457" t="s">
        <v>160</v>
      </c>
      <c r="C2457" t="s">
        <v>199</v>
      </c>
      <c r="D2457" s="1">
        <v>97</v>
      </c>
      <c r="E2457" s="1">
        <v>99.41</v>
      </c>
      <c r="F2457" s="1">
        <v>98.27</v>
      </c>
      <c r="G2457" s="1">
        <v>97.65</v>
      </c>
    </row>
    <row r="2458" spans="1:7" x14ac:dyDescent="0.25">
      <c r="A2458" t="str">
        <f t="shared" si="38"/>
        <v>NY1042 Question 9AB</v>
      </c>
      <c r="B2458" t="s">
        <v>160</v>
      </c>
      <c r="C2458" t="s">
        <v>205</v>
      </c>
      <c r="D2458" s="1">
        <v>80</v>
      </c>
      <c r="E2458" s="1">
        <v>42.86</v>
      </c>
      <c r="F2458" s="1">
        <v>36.36</v>
      </c>
      <c r="G2458" s="1">
        <v>85.71</v>
      </c>
    </row>
    <row r="2459" spans="1:7" x14ac:dyDescent="0.25">
      <c r="A2459" t="str">
        <f t="shared" si="38"/>
        <v>NY1042 Question 9C</v>
      </c>
      <c r="B2459" t="s">
        <v>160</v>
      </c>
      <c r="C2459" t="s">
        <v>206</v>
      </c>
      <c r="D2459" s="1">
        <v>99</v>
      </c>
      <c r="E2459" s="1">
        <v>97.78</v>
      </c>
      <c r="F2459" s="1">
        <v>96.13</v>
      </c>
      <c r="G2459" s="1">
        <v>99.44</v>
      </c>
    </row>
    <row r="2460" spans="1:7" x14ac:dyDescent="0.25">
      <c r="A2460" t="str">
        <f t="shared" si="38"/>
        <v>NY1042 Question 9D</v>
      </c>
      <c r="B2460" t="s">
        <v>160</v>
      </c>
      <c r="C2460" t="s">
        <v>207</v>
      </c>
      <c r="D2460" s="1" t="s">
        <v>7</v>
      </c>
      <c r="E2460" s="1" t="s">
        <v>7</v>
      </c>
      <c r="F2460" s="1" t="s">
        <v>7</v>
      </c>
      <c r="G2460" s="1" t="s">
        <v>7</v>
      </c>
    </row>
    <row r="2461" spans="1:7" x14ac:dyDescent="0.25">
      <c r="A2461" t="str">
        <f t="shared" si="38"/>
        <v>NY1042 Question 10A</v>
      </c>
      <c r="B2461" t="s">
        <v>160</v>
      </c>
      <c r="C2461" t="s">
        <v>201</v>
      </c>
      <c r="D2461" s="1">
        <v>0</v>
      </c>
      <c r="E2461" s="1">
        <v>0</v>
      </c>
      <c r="F2461" s="1">
        <v>0</v>
      </c>
      <c r="G2461" s="1">
        <v>0</v>
      </c>
    </row>
    <row r="2462" spans="1:7" x14ac:dyDescent="0.25">
      <c r="A2462" t="str">
        <f t="shared" si="38"/>
        <v>NY1042 Question 10B</v>
      </c>
      <c r="B2462" t="s">
        <v>160</v>
      </c>
      <c r="C2462" t="s">
        <v>202</v>
      </c>
      <c r="D2462" s="1">
        <v>0</v>
      </c>
      <c r="E2462" s="1">
        <v>0.11</v>
      </c>
      <c r="F2462" s="1">
        <v>0.22</v>
      </c>
      <c r="G2462" s="1">
        <v>0.11</v>
      </c>
    </row>
    <row r="2463" spans="1:7" x14ac:dyDescent="0.25">
      <c r="A2463" t="str">
        <f t="shared" si="38"/>
        <v>NY1042 Question 10C</v>
      </c>
      <c r="B2463" t="s">
        <v>160</v>
      </c>
      <c r="C2463" t="s">
        <v>203</v>
      </c>
      <c r="D2463" s="1">
        <v>1</v>
      </c>
      <c r="E2463" s="1">
        <v>0.79</v>
      </c>
      <c r="F2463" s="1">
        <v>2.25</v>
      </c>
      <c r="G2463" s="1">
        <v>0.7</v>
      </c>
    </row>
    <row r="2464" spans="1:7" x14ac:dyDescent="0.25">
      <c r="A2464" t="str">
        <f t="shared" si="38"/>
        <v>NY1042 Question 10D</v>
      </c>
      <c r="B2464" t="s">
        <v>160</v>
      </c>
      <c r="C2464" t="s">
        <v>204</v>
      </c>
      <c r="D2464" s="1">
        <v>0</v>
      </c>
      <c r="E2464" s="1">
        <v>1.99</v>
      </c>
      <c r="F2464" s="1">
        <v>1.97</v>
      </c>
      <c r="G2464" s="1">
        <v>1.94</v>
      </c>
    </row>
    <row r="2465" spans="1:7" x14ac:dyDescent="0.25">
      <c r="A2465" t="str">
        <f t="shared" si="38"/>
        <v>NY1042 Question 11</v>
      </c>
      <c r="B2465" t="s">
        <v>160</v>
      </c>
      <c r="C2465" t="s">
        <v>200</v>
      </c>
      <c r="D2465" s="1">
        <v>12</v>
      </c>
      <c r="E2465" s="1">
        <v>12</v>
      </c>
      <c r="F2465" s="1">
        <v>12</v>
      </c>
      <c r="G2465" s="1">
        <v>12</v>
      </c>
    </row>
    <row r="2466" spans="1:7" x14ac:dyDescent="0.25">
      <c r="A2466" t="str">
        <f t="shared" si="38"/>
        <v>NY1043 Question 1</v>
      </c>
      <c r="B2466" t="s">
        <v>161</v>
      </c>
      <c r="C2466" t="s">
        <v>192</v>
      </c>
      <c r="D2466" s="1">
        <v>101</v>
      </c>
      <c r="E2466" s="1" t="s">
        <v>186</v>
      </c>
      <c r="F2466" s="1" t="s">
        <v>186</v>
      </c>
      <c r="G2466" s="1" t="s">
        <v>186</v>
      </c>
    </row>
    <row r="2467" spans="1:7" x14ac:dyDescent="0.25">
      <c r="A2467" t="str">
        <f t="shared" si="38"/>
        <v>NY1043 Question 2</v>
      </c>
      <c r="B2467" t="s">
        <v>161</v>
      </c>
      <c r="C2467" t="s">
        <v>193</v>
      </c>
      <c r="D2467" s="1">
        <v>100</v>
      </c>
      <c r="E2467" s="1" t="s">
        <v>186</v>
      </c>
      <c r="F2467" s="1" t="s">
        <v>186</v>
      </c>
      <c r="G2467" s="1" t="s">
        <v>186</v>
      </c>
    </row>
    <row r="2468" spans="1:7" x14ac:dyDescent="0.25">
      <c r="A2468" t="str">
        <f t="shared" si="38"/>
        <v>NY1043 Question 3</v>
      </c>
      <c r="B2468" t="s">
        <v>161</v>
      </c>
      <c r="C2468" t="s">
        <v>194</v>
      </c>
      <c r="D2468" s="1">
        <v>100</v>
      </c>
      <c r="E2468" s="1" t="s">
        <v>186</v>
      </c>
      <c r="F2468" s="1" t="s">
        <v>186</v>
      </c>
      <c r="G2468" s="1" t="s">
        <v>186</v>
      </c>
    </row>
    <row r="2469" spans="1:7" x14ac:dyDescent="0.25">
      <c r="A2469" t="str">
        <f t="shared" si="38"/>
        <v>NY1043 Question 4</v>
      </c>
      <c r="B2469" t="s">
        <v>161</v>
      </c>
      <c r="C2469" t="s">
        <v>195</v>
      </c>
      <c r="D2469" s="1">
        <v>21</v>
      </c>
      <c r="E2469" s="1" t="s">
        <v>186</v>
      </c>
      <c r="F2469" s="1" t="s">
        <v>186</v>
      </c>
      <c r="G2469" s="1" t="s">
        <v>186</v>
      </c>
    </row>
    <row r="2470" spans="1:7" x14ac:dyDescent="0.25">
      <c r="A2470" t="str">
        <f t="shared" si="38"/>
        <v>NY1043 Question 5</v>
      </c>
      <c r="B2470" t="s">
        <v>161</v>
      </c>
      <c r="C2470" t="s">
        <v>196</v>
      </c>
      <c r="D2470" s="1">
        <v>29</v>
      </c>
      <c r="E2470" s="1" t="s">
        <v>186</v>
      </c>
      <c r="F2470" s="1" t="s">
        <v>186</v>
      </c>
      <c r="G2470" s="1" t="s">
        <v>186</v>
      </c>
    </row>
    <row r="2471" spans="1:7" x14ac:dyDescent="0.25">
      <c r="A2471" t="str">
        <f t="shared" si="38"/>
        <v>NY1043 Question 6</v>
      </c>
      <c r="B2471" t="s">
        <v>161</v>
      </c>
      <c r="C2471" t="s">
        <v>197</v>
      </c>
      <c r="D2471" s="1">
        <v>68</v>
      </c>
      <c r="E2471" s="1" t="s">
        <v>186</v>
      </c>
      <c r="F2471" s="1" t="s">
        <v>186</v>
      </c>
      <c r="G2471" s="1" t="s">
        <v>186</v>
      </c>
    </row>
    <row r="2472" spans="1:7" x14ac:dyDescent="0.25">
      <c r="A2472" t="str">
        <f t="shared" si="38"/>
        <v>NY1043 Question 7</v>
      </c>
      <c r="B2472" t="s">
        <v>161</v>
      </c>
      <c r="C2472" t="s">
        <v>198</v>
      </c>
      <c r="D2472" s="1">
        <v>100</v>
      </c>
      <c r="E2472" s="1" t="s">
        <v>186</v>
      </c>
      <c r="F2472" s="1" t="s">
        <v>186</v>
      </c>
      <c r="G2472" s="1" t="s">
        <v>186</v>
      </c>
    </row>
    <row r="2473" spans="1:7" x14ac:dyDescent="0.25">
      <c r="A2473" t="str">
        <f t="shared" si="38"/>
        <v>NY1043 Question 8</v>
      </c>
      <c r="B2473" t="s">
        <v>161</v>
      </c>
      <c r="C2473" t="s">
        <v>199</v>
      </c>
      <c r="D2473" s="1">
        <v>100</v>
      </c>
      <c r="E2473" s="1" t="s">
        <v>186</v>
      </c>
      <c r="F2473" s="1" t="s">
        <v>186</v>
      </c>
      <c r="G2473" s="1" t="s">
        <v>186</v>
      </c>
    </row>
    <row r="2474" spans="1:7" x14ac:dyDescent="0.25">
      <c r="A2474" t="str">
        <f t="shared" si="38"/>
        <v>NY1043 Question 9AB</v>
      </c>
      <c r="B2474" t="s">
        <v>161</v>
      </c>
      <c r="C2474" t="s">
        <v>205</v>
      </c>
      <c r="D2474" s="1">
        <v>0</v>
      </c>
      <c r="E2474" s="1" t="s">
        <v>186</v>
      </c>
      <c r="F2474" s="1" t="s">
        <v>186</v>
      </c>
      <c r="G2474" s="1" t="s">
        <v>186</v>
      </c>
    </row>
    <row r="2475" spans="1:7" x14ac:dyDescent="0.25">
      <c r="A2475" t="str">
        <f t="shared" si="38"/>
        <v>NY1043 Question 9C</v>
      </c>
      <c r="B2475" t="s">
        <v>161</v>
      </c>
      <c r="C2475" t="s">
        <v>206</v>
      </c>
      <c r="D2475" s="1">
        <v>95</v>
      </c>
      <c r="E2475" s="1" t="s">
        <v>186</v>
      </c>
      <c r="F2475" s="1" t="s">
        <v>186</v>
      </c>
      <c r="G2475" s="1" t="s">
        <v>186</v>
      </c>
    </row>
    <row r="2476" spans="1:7" x14ac:dyDescent="0.25">
      <c r="A2476" t="str">
        <f t="shared" si="38"/>
        <v>NY1043 Question 9D</v>
      </c>
      <c r="B2476" t="s">
        <v>161</v>
      </c>
      <c r="C2476" t="s">
        <v>207</v>
      </c>
      <c r="D2476" s="1" t="s">
        <v>7</v>
      </c>
      <c r="E2476" s="1" t="s">
        <v>186</v>
      </c>
      <c r="F2476" s="1" t="s">
        <v>186</v>
      </c>
      <c r="G2476" s="1" t="s">
        <v>186</v>
      </c>
    </row>
    <row r="2477" spans="1:7" x14ac:dyDescent="0.25">
      <c r="A2477" t="str">
        <f t="shared" si="38"/>
        <v>NY1043 Question 10A</v>
      </c>
      <c r="B2477" t="s">
        <v>161</v>
      </c>
      <c r="C2477" t="s">
        <v>201</v>
      </c>
      <c r="D2477" s="1">
        <v>0</v>
      </c>
      <c r="E2477" s="1" t="s">
        <v>186</v>
      </c>
      <c r="F2477" s="1" t="s">
        <v>186</v>
      </c>
      <c r="G2477" s="1" t="s">
        <v>186</v>
      </c>
    </row>
    <row r="2478" spans="1:7" x14ac:dyDescent="0.25">
      <c r="A2478" t="str">
        <f t="shared" si="38"/>
        <v>NY1043 Question 10B</v>
      </c>
      <c r="B2478" t="s">
        <v>161</v>
      </c>
      <c r="C2478" t="s">
        <v>202</v>
      </c>
      <c r="D2478" s="1">
        <v>0</v>
      </c>
      <c r="E2478" s="1" t="s">
        <v>186</v>
      </c>
      <c r="F2478" s="1" t="s">
        <v>186</v>
      </c>
      <c r="G2478" s="1" t="s">
        <v>186</v>
      </c>
    </row>
    <row r="2479" spans="1:7" x14ac:dyDescent="0.25">
      <c r="A2479" t="str">
        <f t="shared" si="38"/>
        <v>NY1043 Question 10C</v>
      </c>
      <c r="B2479" t="s">
        <v>161</v>
      </c>
      <c r="C2479" t="s">
        <v>203</v>
      </c>
      <c r="D2479" s="1">
        <v>1</v>
      </c>
      <c r="E2479" s="1" t="s">
        <v>186</v>
      </c>
      <c r="F2479" s="1" t="s">
        <v>186</v>
      </c>
      <c r="G2479" s="1" t="s">
        <v>186</v>
      </c>
    </row>
    <row r="2480" spans="1:7" x14ac:dyDescent="0.25">
      <c r="A2480" t="str">
        <f t="shared" si="38"/>
        <v>NY1043 Question 10D</v>
      </c>
      <c r="B2480" t="s">
        <v>161</v>
      </c>
      <c r="C2480" t="s">
        <v>204</v>
      </c>
      <c r="D2480" s="1">
        <v>0</v>
      </c>
      <c r="E2480" s="1" t="s">
        <v>186</v>
      </c>
      <c r="F2480" s="1" t="s">
        <v>186</v>
      </c>
      <c r="G2480" s="1" t="s">
        <v>186</v>
      </c>
    </row>
    <row r="2481" spans="1:7" x14ac:dyDescent="0.25">
      <c r="A2481" t="str">
        <f t="shared" si="38"/>
        <v>NY1043 Question 11</v>
      </c>
      <c r="B2481" t="s">
        <v>161</v>
      </c>
      <c r="C2481" t="s">
        <v>200</v>
      </c>
      <c r="D2481" s="1">
        <v>12</v>
      </c>
      <c r="E2481" s="1" t="s">
        <v>186</v>
      </c>
      <c r="F2481" s="1" t="s">
        <v>186</v>
      </c>
      <c r="G2481" s="1" t="s">
        <v>186</v>
      </c>
    </row>
    <row r="2482" spans="1:7" x14ac:dyDescent="0.25">
      <c r="A2482" t="str">
        <f t="shared" si="38"/>
        <v>NY1046 Question 1</v>
      </c>
      <c r="B2482" t="s">
        <v>162</v>
      </c>
      <c r="C2482" t="s">
        <v>192</v>
      </c>
      <c r="D2482" s="1">
        <v>90</v>
      </c>
      <c r="E2482" s="1">
        <v>97.29</v>
      </c>
      <c r="F2482" s="1">
        <v>94.81</v>
      </c>
      <c r="G2482" s="1">
        <v>86.04</v>
      </c>
    </row>
    <row r="2483" spans="1:7" x14ac:dyDescent="0.25">
      <c r="A2483" t="str">
        <f t="shared" si="38"/>
        <v>NY1046 Question 2</v>
      </c>
      <c r="B2483" t="s">
        <v>162</v>
      </c>
      <c r="C2483" t="s">
        <v>193</v>
      </c>
      <c r="D2483" s="1">
        <v>100</v>
      </c>
      <c r="E2483" s="1">
        <v>100</v>
      </c>
      <c r="F2483" s="1">
        <v>100</v>
      </c>
      <c r="G2483" s="1">
        <v>100</v>
      </c>
    </row>
    <row r="2484" spans="1:7" x14ac:dyDescent="0.25">
      <c r="A2484" t="str">
        <f t="shared" si="38"/>
        <v>NY1046 Question 3</v>
      </c>
      <c r="B2484" t="s">
        <v>162</v>
      </c>
      <c r="C2484" t="s">
        <v>194</v>
      </c>
      <c r="D2484" s="1">
        <v>100</v>
      </c>
      <c r="E2484" s="1">
        <v>100</v>
      </c>
      <c r="F2484" s="1">
        <v>100</v>
      </c>
      <c r="G2484" s="1">
        <v>100</v>
      </c>
    </row>
    <row r="2485" spans="1:7" x14ac:dyDescent="0.25">
      <c r="A2485" t="str">
        <f t="shared" si="38"/>
        <v>NY1046 Question 4</v>
      </c>
      <c r="B2485" t="s">
        <v>162</v>
      </c>
      <c r="C2485" t="s">
        <v>195</v>
      </c>
      <c r="D2485" s="1">
        <v>16</v>
      </c>
      <c r="E2485" s="1">
        <v>25.57</v>
      </c>
      <c r="F2485" s="1">
        <v>35.29</v>
      </c>
      <c r="G2485" s="1">
        <v>46.25</v>
      </c>
    </row>
    <row r="2486" spans="1:7" x14ac:dyDescent="0.25">
      <c r="A2486" t="str">
        <f t="shared" si="38"/>
        <v>NY1046 Question 5</v>
      </c>
      <c r="B2486" t="s">
        <v>162</v>
      </c>
      <c r="C2486" t="s">
        <v>196</v>
      </c>
      <c r="D2486" s="1">
        <v>57</v>
      </c>
      <c r="E2486" s="1">
        <v>76.92</v>
      </c>
      <c r="F2486" s="1">
        <v>56</v>
      </c>
      <c r="G2486" s="1">
        <v>43.48</v>
      </c>
    </row>
    <row r="2487" spans="1:7" x14ac:dyDescent="0.25">
      <c r="A2487" t="str">
        <f t="shared" si="38"/>
        <v>NY1046 Question 6</v>
      </c>
      <c r="B2487" t="s">
        <v>162</v>
      </c>
      <c r="C2487" t="s">
        <v>197</v>
      </c>
      <c r="D2487" s="1">
        <v>76</v>
      </c>
      <c r="E2487" s="1">
        <v>76.92</v>
      </c>
      <c r="F2487" s="1">
        <v>84</v>
      </c>
      <c r="G2487" s="1">
        <v>83.33</v>
      </c>
    </row>
    <row r="2488" spans="1:7" x14ac:dyDescent="0.25">
      <c r="A2488" t="str">
        <f t="shared" si="38"/>
        <v>NY1046 Question 7</v>
      </c>
      <c r="B2488" t="s">
        <v>162</v>
      </c>
      <c r="C2488" t="s">
        <v>198</v>
      </c>
      <c r="D2488" s="1">
        <v>90</v>
      </c>
      <c r="E2488" s="1">
        <v>96.15</v>
      </c>
      <c r="F2488" s="1">
        <v>100</v>
      </c>
      <c r="G2488" s="1">
        <v>96</v>
      </c>
    </row>
    <row r="2489" spans="1:7" x14ac:dyDescent="0.25">
      <c r="A2489" t="str">
        <f t="shared" si="38"/>
        <v>NY1046 Question 8</v>
      </c>
      <c r="B2489" t="s">
        <v>162</v>
      </c>
      <c r="C2489" t="s">
        <v>199</v>
      </c>
      <c r="D2489" s="1">
        <v>100</v>
      </c>
      <c r="E2489" s="1">
        <v>100</v>
      </c>
      <c r="F2489" s="1">
        <v>100</v>
      </c>
      <c r="G2489" s="1">
        <v>96</v>
      </c>
    </row>
    <row r="2490" spans="1:7" x14ac:dyDescent="0.25">
      <c r="A2490" t="str">
        <f t="shared" si="38"/>
        <v>NY1046 Question 9AB</v>
      </c>
      <c r="B2490" t="s">
        <v>162</v>
      </c>
      <c r="C2490" t="s">
        <v>205</v>
      </c>
      <c r="D2490" s="1">
        <v>0</v>
      </c>
      <c r="E2490" s="1">
        <v>0</v>
      </c>
      <c r="F2490" s="1">
        <v>100</v>
      </c>
      <c r="G2490" s="1">
        <v>40</v>
      </c>
    </row>
    <row r="2491" spans="1:7" x14ac:dyDescent="0.25">
      <c r="A2491" t="str">
        <f t="shared" si="38"/>
        <v>NY1046 Question 9C</v>
      </c>
      <c r="B2491" t="s">
        <v>162</v>
      </c>
      <c r="C2491" t="s">
        <v>206</v>
      </c>
      <c r="D2491" s="1">
        <v>84</v>
      </c>
      <c r="E2491" s="1">
        <v>92.59</v>
      </c>
      <c r="F2491" s="1">
        <v>100</v>
      </c>
      <c r="G2491" s="1">
        <v>86.36</v>
      </c>
    </row>
    <row r="2492" spans="1:7" x14ac:dyDescent="0.25">
      <c r="A2492" t="str">
        <f t="shared" si="38"/>
        <v>NY1046 Question 9D</v>
      </c>
      <c r="B2492" t="s">
        <v>162</v>
      </c>
      <c r="C2492" t="s">
        <v>207</v>
      </c>
      <c r="D2492" s="1" t="s">
        <v>7</v>
      </c>
      <c r="E2492" s="1" t="s">
        <v>7</v>
      </c>
      <c r="F2492" s="1" t="s">
        <v>7</v>
      </c>
      <c r="G2492" s="1" t="s">
        <v>7</v>
      </c>
    </row>
    <row r="2493" spans="1:7" x14ac:dyDescent="0.25">
      <c r="A2493" t="str">
        <f t="shared" si="38"/>
        <v>NY1046 Question 10A</v>
      </c>
      <c r="B2493" t="s">
        <v>162</v>
      </c>
      <c r="C2493" t="s">
        <v>201</v>
      </c>
      <c r="D2493" s="1">
        <v>0</v>
      </c>
      <c r="E2493" s="1">
        <v>0</v>
      </c>
      <c r="F2493" s="1">
        <v>0</v>
      </c>
      <c r="G2493" s="1">
        <v>0</v>
      </c>
    </row>
    <row r="2494" spans="1:7" x14ac:dyDescent="0.25">
      <c r="A2494" t="str">
        <f t="shared" si="38"/>
        <v>NY1046 Question 10B</v>
      </c>
      <c r="B2494" t="s">
        <v>162</v>
      </c>
      <c r="C2494" t="s">
        <v>202</v>
      </c>
      <c r="D2494" s="1">
        <v>0</v>
      </c>
      <c r="E2494" s="1">
        <v>0</v>
      </c>
      <c r="F2494" s="1">
        <v>0</v>
      </c>
      <c r="G2494" s="1">
        <v>0</v>
      </c>
    </row>
    <row r="2495" spans="1:7" x14ac:dyDescent="0.25">
      <c r="A2495" t="str">
        <f t="shared" si="38"/>
        <v>NY1046 Question 10C</v>
      </c>
      <c r="B2495" t="s">
        <v>162</v>
      </c>
      <c r="C2495" t="s">
        <v>203</v>
      </c>
      <c r="D2495" s="1">
        <v>5</v>
      </c>
      <c r="E2495" s="1">
        <v>0</v>
      </c>
      <c r="F2495" s="1">
        <v>0</v>
      </c>
      <c r="G2495" s="1">
        <v>7.72</v>
      </c>
    </row>
    <row r="2496" spans="1:7" x14ac:dyDescent="0.25">
      <c r="A2496" t="str">
        <f t="shared" si="38"/>
        <v>NY1046 Question 10D</v>
      </c>
      <c r="B2496" t="s">
        <v>162</v>
      </c>
      <c r="C2496" t="s">
        <v>204</v>
      </c>
      <c r="D2496" s="1">
        <v>0</v>
      </c>
      <c r="E2496" s="1">
        <v>0</v>
      </c>
      <c r="F2496" s="1">
        <v>0</v>
      </c>
      <c r="G2496" s="1">
        <v>0</v>
      </c>
    </row>
    <row r="2497" spans="1:7" x14ac:dyDescent="0.25">
      <c r="A2497" t="str">
        <f t="shared" si="38"/>
        <v>NY1046 Question 11</v>
      </c>
      <c r="B2497" t="s">
        <v>162</v>
      </c>
      <c r="C2497" t="s">
        <v>200</v>
      </c>
      <c r="D2497" s="1">
        <v>12</v>
      </c>
      <c r="E2497" s="1">
        <v>12</v>
      </c>
      <c r="F2497" s="1">
        <v>11</v>
      </c>
      <c r="G2497" s="1">
        <v>12</v>
      </c>
    </row>
    <row r="2498" spans="1:7" x14ac:dyDescent="0.25">
      <c r="A2498" t="str">
        <f t="shared" si="38"/>
        <v>NY1047 Question 1</v>
      </c>
      <c r="B2498" t="s">
        <v>163</v>
      </c>
      <c r="C2498" t="s">
        <v>192</v>
      </c>
      <c r="D2498" s="1">
        <v>89</v>
      </c>
      <c r="E2498" s="1">
        <v>90.5</v>
      </c>
      <c r="F2498" s="1">
        <v>90.44</v>
      </c>
      <c r="G2498" s="1">
        <v>72.11</v>
      </c>
    </row>
    <row r="2499" spans="1:7" x14ac:dyDescent="0.25">
      <c r="A2499" t="str">
        <f t="shared" ref="A2499:A2562" si="39">B2499&amp;" "&amp;C2499</f>
        <v>NY1047 Question 2</v>
      </c>
      <c r="B2499" t="s">
        <v>163</v>
      </c>
      <c r="C2499" t="s">
        <v>193</v>
      </c>
      <c r="D2499" s="1">
        <v>100</v>
      </c>
      <c r="E2499" s="1">
        <v>100</v>
      </c>
      <c r="F2499" s="1">
        <v>100</v>
      </c>
      <c r="G2499" s="1">
        <v>100</v>
      </c>
    </row>
    <row r="2500" spans="1:7" x14ac:dyDescent="0.25">
      <c r="A2500" t="str">
        <f t="shared" si="39"/>
        <v>NY1047 Question 3</v>
      </c>
      <c r="B2500" t="s">
        <v>163</v>
      </c>
      <c r="C2500" t="s">
        <v>194</v>
      </c>
      <c r="D2500" s="1">
        <v>100</v>
      </c>
      <c r="E2500" s="1">
        <v>100</v>
      </c>
      <c r="F2500" s="1">
        <v>100</v>
      </c>
      <c r="G2500" s="1">
        <v>100</v>
      </c>
    </row>
    <row r="2501" spans="1:7" x14ac:dyDescent="0.25">
      <c r="A2501" t="str">
        <f t="shared" si="39"/>
        <v>NY1047 Question 4</v>
      </c>
      <c r="B2501" t="s">
        <v>163</v>
      </c>
      <c r="C2501" t="s">
        <v>195</v>
      </c>
      <c r="D2501" s="1">
        <v>15</v>
      </c>
      <c r="E2501" s="1">
        <v>25.51</v>
      </c>
      <c r="F2501" s="1">
        <v>34.93</v>
      </c>
      <c r="G2501" s="1">
        <v>45.46</v>
      </c>
    </row>
    <row r="2502" spans="1:7" x14ac:dyDescent="0.25">
      <c r="A2502" t="str">
        <f t="shared" si="39"/>
        <v>NY1047 Question 5</v>
      </c>
      <c r="B2502" t="s">
        <v>163</v>
      </c>
      <c r="C2502" t="s">
        <v>196</v>
      </c>
      <c r="D2502" s="1">
        <v>48</v>
      </c>
      <c r="E2502" s="1">
        <v>91.89</v>
      </c>
      <c r="F2502" s="1">
        <v>43.24</v>
      </c>
      <c r="G2502" s="1">
        <v>35.29</v>
      </c>
    </row>
    <row r="2503" spans="1:7" x14ac:dyDescent="0.25">
      <c r="A2503" t="str">
        <f t="shared" si="39"/>
        <v>NY1047 Question 6</v>
      </c>
      <c r="B2503" t="s">
        <v>163</v>
      </c>
      <c r="C2503" t="s">
        <v>197</v>
      </c>
      <c r="D2503" s="1">
        <v>71</v>
      </c>
      <c r="E2503" s="1">
        <v>91.89</v>
      </c>
      <c r="F2503" s="1">
        <v>91.89</v>
      </c>
      <c r="G2503" s="1">
        <v>81.08</v>
      </c>
    </row>
    <row r="2504" spans="1:7" x14ac:dyDescent="0.25">
      <c r="A2504" t="str">
        <f t="shared" si="39"/>
        <v>NY1047 Question 7</v>
      </c>
      <c r="B2504" t="s">
        <v>163</v>
      </c>
      <c r="C2504" t="s">
        <v>198</v>
      </c>
      <c r="D2504" s="1">
        <v>100</v>
      </c>
      <c r="E2504" s="1">
        <v>100</v>
      </c>
      <c r="F2504" s="1">
        <v>100</v>
      </c>
      <c r="G2504" s="1">
        <v>97.3</v>
      </c>
    </row>
    <row r="2505" spans="1:7" x14ac:dyDescent="0.25">
      <c r="A2505" t="str">
        <f t="shared" si="39"/>
        <v>NY1047 Question 8</v>
      </c>
      <c r="B2505" t="s">
        <v>163</v>
      </c>
      <c r="C2505" t="s">
        <v>199</v>
      </c>
      <c r="D2505" s="1">
        <v>100</v>
      </c>
      <c r="E2505" s="1">
        <v>100</v>
      </c>
      <c r="F2505" s="1">
        <v>100</v>
      </c>
      <c r="G2505" s="1">
        <v>100</v>
      </c>
    </row>
    <row r="2506" spans="1:7" x14ac:dyDescent="0.25">
      <c r="A2506" t="str">
        <f t="shared" si="39"/>
        <v>NY1047 Question 9AB</v>
      </c>
      <c r="B2506" t="s">
        <v>163</v>
      </c>
      <c r="C2506" t="s">
        <v>205</v>
      </c>
      <c r="D2506" s="1">
        <v>75</v>
      </c>
      <c r="E2506" s="1">
        <v>100</v>
      </c>
      <c r="F2506" s="1">
        <v>100</v>
      </c>
      <c r="G2506" s="1">
        <v>100</v>
      </c>
    </row>
    <row r="2507" spans="1:7" x14ac:dyDescent="0.25">
      <c r="A2507" t="str">
        <f t="shared" si="39"/>
        <v>NY1047 Question 9C</v>
      </c>
      <c r="B2507" t="s">
        <v>163</v>
      </c>
      <c r="C2507" t="s">
        <v>206</v>
      </c>
      <c r="D2507" s="1">
        <v>98</v>
      </c>
      <c r="E2507" s="1">
        <v>100</v>
      </c>
      <c r="F2507" s="1">
        <v>100</v>
      </c>
      <c r="G2507" s="1">
        <v>100</v>
      </c>
    </row>
    <row r="2508" spans="1:7" x14ac:dyDescent="0.25">
      <c r="A2508" t="str">
        <f t="shared" si="39"/>
        <v>NY1047 Question 9D</v>
      </c>
      <c r="B2508" t="s">
        <v>163</v>
      </c>
      <c r="C2508" t="s">
        <v>207</v>
      </c>
      <c r="D2508" s="1" t="s">
        <v>7</v>
      </c>
      <c r="E2508" s="1" t="s">
        <v>7</v>
      </c>
      <c r="F2508" s="1" t="s">
        <v>7</v>
      </c>
      <c r="G2508" s="1" t="s">
        <v>7</v>
      </c>
    </row>
    <row r="2509" spans="1:7" x14ac:dyDescent="0.25">
      <c r="A2509" t="str">
        <f t="shared" si="39"/>
        <v>NY1047 Question 10A</v>
      </c>
      <c r="B2509" t="s">
        <v>163</v>
      </c>
      <c r="C2509" t="s">
        <v>201</v>
      </c>
      <c r="D2509" s="1">
        <v>0</v>
      </c>
      <c r="E2509" s="1">
        <v>0</v>
      </c>
      <c r="F2509" s="1">
        <v>0</v>
      </c>
      <c r="G2509" s="1">
        <v>0</v>
      </c>
    </row>
    <row r="2510" spans="1:7" x14ac:dyDescent="0.25">
      <c r="A2510" t="str">
        <f t="shared" si="39"/>
        <v>NY1047 Question 10B</v>
      </c>
      <c r="B2510" t="s">
        <v>163</v>
      </c>
      <c r="C2510" t="s">
        <v>202</v>
      </c>
      <c r="D2510" s="1">
        <v>0</v>
      </c>
      <c r="E2510" s="1">
        <v>0</v>
      </c>
      <c r="F2510" s="1">
        <v>0</v>
      </c>
      <c r="G2510" s="1">
        <v>0</v>
      </c>
    </row>
    <row r="2511" spans="1:7" x14ac:dyDescent="0.25">
      <c r="A2511" t="str">
        <f t="shared" si="39"/>
        <v>NY1047 Question 10C</v>
      </c>
      <c r="B2511" t="s">
        <v>163</v>
      </c>
      <c r="C2511" t="s">
        <v>203</v>
      </c>
      <c r="D2511" s="1">
        <v>1</v>
      </c>
      <c r="E2511" s="1">
        <v>0.63</v>
      </c>
      <c r="F2511" s="1">
        <v>0</v>
      </c>
      <c r="G2511" s="1">
        <v>0.86</v>
      </c>
    </row>
    <row r="2512" spans="1:7" x14ac:dyDescent="0.25">
      <c r="A2512" t="str">
        <f t="shared" si="39"/>
        <v>NY1047 Question 10D</v>
      </c>
      <c r="B2512" t="s">
        <v>163</v>
      </c>
      <c r="C2512" t="s">
        <v>204</v>
      </c>
      <c r="D2512" s="1">
        <v>0</v>
      </c>
      <c r="E2512" s="1">
        <v>0</v>
      </c>
      <c r="F2512" s="1">
        <v>0</v>
      </c>
      <c r="G2512" s="1">
        <v>0</v>
      </c>
    </row>
    <row r="2513" spans="1:7" x14ac:dyDescent="0.25">
      <c r="A2513" t="str">
        <f t="shared" si="39"/>
        <v>NY1047 Question 11</v>
      </c>
      <c r="B2513" t="s">
        <v>163</v>
      </c>
      <c r="C2513" t="s">
        <v>200</v>
      </c>
      <c r="D2513" s="1">
        <v>11</v>
      </c>
      <c r="E2513" s="1">
        <v>12</v>
      </c>
      <c r="F2513" s="1">
        <v>12</v>
      </c>
      <c r="G2513" s="1">
        <v>12</v>
      </c>
    </row>
    <row r="2514" spans="1:7" x14ac:dyDescent="0.25">
      <c r="A2514" t="str">
        <f t="shared" si="39"/>
        <v>NY1106 Question 1</v>
      </c>
      <c r="B2514" t="s">
        <v>164</v>
      </c>
      <c r="C2514" t="s">
        <v>192</v>
      </c>
      <c r="D2514" s="1">
        <v>92</v>
      </c>
      <c r="E2514" s="1">
        <v>82.78</v>
      </c>
      <c r="F2514" s="1">
        <v>91.44</v>
      </c>
      <c r="G2514" s="1">
        <v>69.150000000000006</v>
      </c>
    </row>
    <row r="2515" spans="1:7" x14ac:dyDescent="0.25">
      <c r="A2515" t="str">
        <f t="shared" si="39"/>
        <v>NY1106 Question 2</v>
      </c>
      <c r="B2515" t="s">
        <v>164</v>
      </c>
      <c r="C2515" t="s">
        <v>193</v>
      </c>
      <c r="D2515" s="1">
        <v>100</v>
      </c>
      <c r="E2515" s="1">
        <v>100</v>
      </c>
      <c r="F2515" s="1">
        <v>100</v>
      </c>
      <c r="G2515" s="1">
        <v>100</v>
      </c>
    </row>
    <row r="2516" spans="1:7" x14ac:dyDescent="0.25">
      <c r="A2516" t="str">
        <f t="shared" si="39"/>
        <v>NY1106 Question 3</v>
      </c>
      <c r="B2516" t="s">
        <v>164</v>
      </c>
      <c r="C2516" t="s">
        <v>194</v>
      </c>
      <c r="D2516" s="1">
        <v>100</v>
      </c>
      <c r="E2516" s="1">
        <v>100</v>
      </c>
      <c r="F2516" s="1">
        <v>100</v>
      </c>
      <c r="G2516" s="1">
        <v>100</v>
      </c>
    </row>
    <row r="2517" spans="1:7" x14ac:dyDescent="0.25">
      <c r="A2517" t="str">
        <f t="shared" si="39"/>
        <v>NY1106 Question 4</v>
      </c>
      <c r="B2517" t="s">
        <v>164</v>
      </c>
      <c r="C2517" t="s">
        <v>195</v>
      </c>
      <c r="D2517" s="1">
        <v>17</v>
      </c>
      <c r="E2517" s="1">
        <v>24.08</v>
      </c>
      <c r="F2517" s="1">
        <v>30.96</v>
      </c>
      <c r="G2517" s="1">
        <v>40.07</v>
      </c>
    </row>
    <row r="2518" spans="1:7" x14ac:dyDescent="0.25">
      <c r="A2518" t="str">
        <f t="shared" si="39"/>
        <v>NY1106 Question 5</v>
      </c>
      <c r="B2518" t="s">
        <v>164</v>
      </c>
      <c r="C2518" t="s">
        <v>196</v>
      </c>
      <c r="D2518" s="1">
        <v>8</v>
      </c>
      <c r="E2518" s="1">
        <v>53.85</v>
      </c>
      <c r="F2518" s="1">
        <v>0</v>
      </c>
      <c r="G2518" s="1">
        <v>2.86</v>
      </c>
    </row>
    <row r="2519" spans="1:7" x14ac:dyDescent="0.25">
      <c r="A2519" t="str">
        <f t="shared" si="39"/>
        <v>NY1106 Question 6</v>
      </c>
      <c r="B2519" t="s">
        <v>164</v>
      </c>
      <c r="C2519" t="s">
        <v>197</v>
      </c>
      <c r="D2519" s="1">
        <v>55</v>
      </c>
      <c r="E2519" s="1">
        <v>53.85</v>
      </c>
      <c r="F2519" s="1">
        <v>78.569999999999993</v>
      </c>
      <c r="G2519" s="1">
        <v>62.86</v>
      </c>
    </row>
    <row r="2520" spans="1:7" x14ac:dyDescent="0.25">
      <c r="A2520" t="str">
        <f t="shared" si="39"/>
        <v>NY1106 Question 7</v>
      </c>
      <c r="B2520" t="s">
        <v>164</v>
      </c>
      <c r="C2520" t="s">
        <v>198</v>
      </c>
      <c r="D2520" s="1">
        <v>100</v>
      </c>
      <c r="E2520" s="1">
        <v>100</v>
      </c>
      <c r="F2520" s="1">
        <v>93.33</v>
      </c>
      <c r="G2520" s="1">
        <v>100</v>
      </c>
    </row>
    <row r="2521" spans="1:7" x14ac:dyDescent="0.25">
      <c r="A2521" t="str">
        <f t="shared" si="39"/>
        <v>NY1106 Question 8</v>
      </c>
      <c r="B2521" t="s">
        <v>164</v>
      </c>
      <c r="C2521" t="s">
        <v>199</v>
      </c>
      <c r="D2521" s="1">
        <v>100</v>
      </c>
      <c r="E2521" s="1">
        <v>100</v>
      </c>
      <c r="F2521" s="1">
        <v>100</v>
      </c>
      <c r="G2521" s="1">
        <v>100</v>
      </c>
    </row>
    <row r="2522" spans="1:7" x14ac:dyDescent="0.25">
      <c r="A2522" t="str">
        <f t="shared" si="39"/>
        <v>NY1106 Question 9AB</v>
      </c>
      <c r="B2522" t="s">
        <v>164</v>
      </c>
      <c r="C2522" t="s">
        <v>205</v>
      </c>
      <c r="D2522" s="1">
        <v>83</v>
      </c>
      <c r="E2522" s="1">
        <v>80</v>
      </c>
      <c r="F2522" s="1">
        <v>0</v>
      </c>
      <c r="G2522" s="1">
        <v>80</v>
      </c>
    </row>
    <row r="2523" spans="1:7" x14ac:dyDescent="0.25">
      <c r="A2523" t="str">
        <f t="shared" si="39"/>
        <v>NY1106 Question 9C</v>
      </c>
      <c r="B2523" t="s">
        <v>164</v>
      </c>
      <c r="C2523" t="s">
        <v>206</v>
      </c>
      <c r="D2523" s="1">
        <v>97</v>
      </c>
      <c r="E2523" s="1">
        <v>96.97</v>
      </c>
      <c r="F2523" s="1">
        <v>93.55</v>
      </c>
      <c r="G2523" s="1">
        <v>94.29</v>
      </c>
    </row>
    <row r="2524" spans="1:7" x14ac:dyDescent="0.25">
      <c r="A2524" t="str">
        <f t="shared" si="39"/>
        <v>NY1106 Question 9D</v>
      </c>
      <c r="B2524" t="s">
        <v>164</v>
      </c>
      <c r="C2524" t="s">
        <v>207</v>
      </c>
      <c r="D2524" s="1" t="s">
        <v>7</v>
      </c>
      <c r="E2524" s="1" t="s">
        <v>7</v>
      </c>
      <c r="F2524" s="1" t="s">
        <v>7</v>
      </c>
      <c r="G2524" s="1" t="s">
        <v>7</v>
      </c>
    </row>
    <row r="2525" spans="1:7" x14ac:dyDescent="0.25">
      <c r="A2525" t="str">
        <f t="shared" si="39"/>
        <v>NY1106 Question 10A</v>
      </c>
      <c r="B2525" t="s">
        <v>164</v>
      </c>
      <c r="C2525" t="s">
        <v>201</v>
      </c>
      <c r="D2525" s="1">
        <v>0</v>
      </c>
      <c r="E2525" s="1">
        <v>0</v>
      </c>
      <c r="F2525" s="1">
        <v>0</v>
      </c>
      <c r="G2525" s="1">
        <v>0</v>
      </c>
    </row>
    <row r="2526" spans="1:7" x14ac:dyDescent="0.25">
      <c r="A2526" t="str">
        <f t="shared" si="39"/>
        <v>NY1106 Question 10B</v>
      </c>
      <c r="B2526" t="s">
        <v>164</v>
      </c>
      <c r="C2526" t="s">
        <v>202</v>
      </c>
      <c r="D2526" s="1">
        <v>0</v>
      </c>
      <c r="E2526" s="1">
        <v>0</v>
      </c>
      <c r="F2526" s="1">
        <v>0</v>
      </c>
      <c r="G2526" s="1">
        <v>0</v>
      </c>
    </row>
    <row r="2527" spans="1:7" x14ac:dyDescent="0.25">
      <c r="A2527" t="str">
        <f t="shared" si="39"/>
        <v>NY1106 Question 10C</v>
      </c>
      <c r="B2527" t="s">
        <v>164</v>
      </c>
      <c r="C2527" t="s">
        <v>203</v>
      </c>
      <c r="D2527" s="1">
        <v>0</v>
      </c>
      <c r="E2527" s="1">
        <v>0</v>
      </c>
      <c r="F2527" s="1">
        <v>0</v>
      </c>
      <c r="G2527" s="1">
        <v>0</v>
      </c>
    </row>
    <row r="2528" spans="1:7" x14ac:dyDescent="0.25">
      <c r="A2528" t="str">
        <f t="shared" si="39"/>
        <v>NY1106 Question 10D</v>
      </c>
      <c r="B2528" t="s">
        <v>164</v>
      </c>
      <c r="C2528" t="s">
        <v>204</v>
      </c>
      <c r="D2528" s="1">
        <v>0</v>
      </c>
      <c r="E2528" s="1">
        <v>0</v>
      </c>
      <c r="F2528" s="1">
        <v>0</v>
      </c>
      <c r="G2528" s="1">
        <v>0</v>
      </c>
    </row>
    <row r="2529" spans="1:7" x14ac:dyDescent="0.25">
      <c r="A2529" t="str">
        <f t="shared" si="39"/>
        <v>NY1106 Question 11</v>
      </c>
      <c r="B2529" t="s">
        <v>164</v>
      </c>
      <c r="C2529" t="s">
        <v>200</v>
      </c>
      <c r="D2529" s="1">
        <v>12</v>
      </c>
      <c r="E2529" s="1">
        <v>12</v>
      </c>
      <c r="F2529" s="1">
        <v>12</v>
      </c>
      <c r="G2529" s="1">
        <v>12</v>
      </c>
    </row>
    <row r="2530" spans="1:7" x14ac:dyDescent="0.25">
      <c r="A2530" t="str">
        <f t="shared" si="39"/>
        <v>NY1113 Question 1</v>
      </c>
      <c r="B2530" t="s">
        <v>165</v>
      </c>
      <c r="C2530" t="s">
        <v>192</v>
      </c>
      <c r="D2530" s="1">
        <v>100</v>
      </c>
      <c r="E2530" s="1">
        <v>96.52</v>
      </c>
      <c r="F2530" s="1">
        <v>96.9</v>
      </c>
      <c r="G2530" s="1">
        <v>84.8</v>
      </c>
    </row>
    <row r="2531" spans="1:7" x14ac:dyDescent="0.25">
      <c r="A2531" t="str">
        <f t="shared" si="39"/>
        <v>NY1113 Question 2</v>
      </c>
      <c r="B2531" t="s">
        <v>165</v>
      </c>
      <c r="C2531" t="s">
        <v>193</v>
      </c>
      <c r="D2531" s="1">
        <v>100</v>
      </c>
      <c r="E2531" s="1">
        <v>100</v>
      </c>
      <c r="F2531" s="1">
        <v>100</v>
      </c>
      <c r="G2531" s="1">
        <v>100</v>
      </c>
    </row>
    <row r="2532" spans="1:7" x14ac:dyDescent="0.25">
      <c r="A2532" t="str">
        <f t="shared" si="39"/>
        <v>NY1113 Question 3</v>
      </c>
      <c r="B2532" t="s">
        <v>165</v>
      </c>
      <c r="C2532" t="s">
        <v>194</v>
      </c>
      <c r="D2532" s="1">
        <v>100</v>
      </c>
      <c r="E2532" s="1">
        <v>100</v>
      </c>
      <c r="F2532" s="1">
        <v>100</v>
      </c>
      <c r="G2532" s="1">
        <v>100</v>
      </c>
    </row>
    <row r="2533" spans="1:7" x14ac:dyDescent="0.25">
      <c r="A2533" t="str">
        <f t="shared" si="39"/>
        <v>NY1113 Question 4</v>
      </c>
      <c r="B2533" t="s">
        <v>165</v>
      </c>
      <c r="C2533" t="s">
        <v>195</v>
      </c>
      <c r="D2533" s="1">
        <v>27</v>
      </c>
      <c r="E2533" s="1">
        <v>36.520000000000003</v>
      </c>
      <c r="F2533" s="1">
        <v>48.53</v>
      </c>
      <c r="G2533" s="1">
        <v>58.33</v>
      </c>
    </row>
    <row r="2534" spans="1:7" x14ac:dyDescent="0.25">
      <c r="A2534" t="str">
        <f t="shared" si="39"/>
        <v>NY1113 Question 5</v>
      </c>
      <c r="B2534" t="s">
        <v>165</v>
      </c>
      <c r="C2534" t="s">
        <v>196</v>
      </c>
      <c r="D2534" s="1">
        <v>0</v>
      </c>
      <c r="E2534" s="1">
        <v>85.37</v>
      </c>
      <c r="F2534" s="1">
        <v>0</v>
      </c>
      <c r="G2534" s="1">
        <v>0</v>
      </c>
    </row>
    <row r="2535" spans="1:7" x14ac:dyDescent="0.25">
      <c r="A2535" t="str">
        <f t="shared" si="39"/>
        <v>NY1113 Question 6</v>
      </c>
      <c r="B2535" t="s">
        <v>165</v>
      </c>
      <c r="C2535" t="s">
        <v>197</v>
      </c>
      <c r="D2535" s="1">
        <v>80</v>
      </c>
      <c r="E2535" s="1">
        <v>85.37</v>
      </c>
      <c r="F2535" s="1">
        <v>90</v>
      </c>
      <c r="G2535" s="1">
        <v>92.11</v>
      </c>
    </row>
    <row r="2536" spans="1:7" x14ac:dyDescent="0.25">
      <c r="A2536" t="str">
        <f t="shared" si="39"/>
        <v>NY1113 Question 7</v>
      </c>
      <c r="B2536" t="s">
        <v>165</v>
      </c>
      <c r="C2536" t="s">
        <v>198</v>
      </c>
      <c r="D2536" s="1">
        <v>90</v>
      </c>
      <c r="E2536" s="1">
        <v>92.68</v>
      </c>
      <c r="F2536" s="1">
        <v>90.24</v>
      </c>
      <c r="G2536" s="1">
        <v>97.37</v>
      </c>
    </row>
    <row r="2537" spans="1:7" x14ac:dyDescent="0.25">
      <c r="A2537" t="str">
        <f t="shared" si="39"/>
        <v>NY1113 Question 8</v>
      </c>
      <c r="B2537" t="s">
        <v>165</v>
      </c>
      <c r="C2537" t="s">
        <v>199</v>
      </c>
      <c r="D2537" s="1">
        <v>100</v>
      </c>
      <c r="E2537" s="1">
        <v>100</v>
      </c>
      <c r="F2537" s="1">
        <v>97.56</v>
      </c>
      <c r="G2537" s="1">
        <v>100</v>
      </c>
    </row>
    <row r="2538" spans="1:7" x14ac:dyDescent="0.25">
      <c r="A2538" t="str">
        <f t="shared" si="39"/>
        <v>NY1113 Question 9AB</v>
      </c>
      <c r="B2538" t="s">
        <v>165</v>
      </c>
      <c r="C2538" t="s">
        <v>205</v>
      </c>
      <c r="D2538" s="1">
        <v>0</v>
      </c>
      <c r="E2538" s="1">
        <v>0</v>
      </c>
      <c r="F2538" s="1">
        <v>100</v>
      </c>
      <c r="G2538" s="1">
        <v>80</v>
      </c>
    </row>
    <row r="2539" spans="1:7" x14ac:dyDescent="0.25">
      <c r="A2539" t="str">
        <f t="shared" si="39"/>
        <v>NY1113 Question 9C</v>
      </c>
      <c r="B2539" t="s">
        <v>165</v>
      </c>
      <c r="C2539" t="s">
        <v>206</v>
      </c>
      <c r="D2539" s="1">
        <v>100</v>
      </c>
      <c r="E2539" s="1">
        <v>95.35</v>
      </c>
      <c r="F2539" s="1">
        <v>100</v>
      </c>
      <c r="G2539" s="1">
        <v>97.14</v>
      </c>
    </row>
    <row r="2540" spans="1:7" x14ac:dyDescent="0.25">
      <c r="A2540" t="str">
        <f t="shared" si="39"/>
        <v>NY1113 Question 9D</v>
      </c>
      <c r="B2540" t="s">
        <v>165</v>
      </c>
      <c r="C2540" t="s">
        <v>207</v>
      </c>
      <c r="D2540" s="1" t="s">
        <v>7</v>
      </c>
      <c r="E2540" s="1" t="s">
        <v>7</v>
      </c>
      <c r="F2540" s="1" t="s">
        <v>7</v>
      </c>
      <c r="G2540" s="1" t="s">
        <v>7</v>
      </c>
    </row>
    <row r="2541" spans="1:7" x14ac:dyDescent="0.25">
      <c r="A2541" t="str">
        <f t="shared" si="39"/>
        <v>NY1113 Question 10A</v>
      </c>
      <c r="B2541" t="s">
        <v>165</v>
      </c>
      <c r="C2541" t="s">
        <v>201</v>
      </c>
      <c r="D2541" s="1">
        <v>0</v>
      </c>
      <c r="E2541" s="1">
        <v>0</v>
      </c>
      <c r="F2541" s="1">
        <v>0</v>
      </c>
      <c r="G2541" s="1">
        <v>0</v>
      </c>
    </row>
    <row r="2542" spans="1:7" x14ac:dyDescent="0.25">
      <c r="A2542" t="str">
        <f t="shared" si="39"/>
        <v>NY1113 Question 10B</v>
      </c>
      <c r="B2542" t="s">
        <v>165</v>
      </c>
      <c r="C2542" t="s">
        <v>202</v>
      </c>
      <c r="D2542" s="1">
        <v>0</v>
      </c>
      <c r="E2542" s="1">
        <v>0</v>
      </c>
      <c r="F2542" s="1">
        <v>0</v>
      </c>
      <c r="G2542" s="1">
        <v>0</v>
      </c>
    </row>
    <row r="2543" spans="1:7" x14ac:dyDescent="0.25">
      <c r="A2543" t="str">
        <f t="shared" si="39"/>
        <v>NY1113 Question 10C</v>
      </c>
      <c r="B2543" t="s">
        <v>165</v>
      </c>
      <c r="C2543" t="s">
        <v>203</v>
      </c>
      <c r="D2543" s="1">
        <v>0</v>
      </c>
      <c r="E2543" s="1">
        <v>0</v>
      </c>
      <c r="F2543" s="1">
        <v>0.66</v>
      </c>
      <c r="G2543" s="1">
        <v>0</v>
      </c>
    </row>
    <row r="2544" spans="1:7" x14ac:dyDescent="0.25">
      <c r="A2544" t="str">
        <f t="shared" si="39"/>
        <v>NY1113 Question 10D</v>
      </c>
      <c r="B2544" t="s">
        <v>165</v>
      </c>
      <c r="C2544" t="s">
        <v>204</v>
      </c>
      <c r="D2544" s="1">
        <v>0</v>
      </c>
      <c r="E2544" s="1">
        <v>0</v>
      </c>
      <c r="F2544" s="1">
        <v>0</v>
      </c>
      <c r="G2544" s="1">
        <v>0</v>
      </c>
    </row>
    <row r="2545" spans="1:7" x14ac:dyDescent="0.25">
      <c r="A2545" t="str">
        <f t="shared" si="39"/>
        <v>NY1113 Question 11</v>
      </c>
      <c r="B2545" t="s">
        <v>165</v>
      </c>
      <c r="C2545" t="s">
        <v>200</v>
      </c>
      <c r="D2545" s="1">
        <v>12</v>
      </c>
      <c r="E2545" s="1">
        <v>12</v>
      </c>
      <c r="F2545" s="1">
        <v>12</v>
      </c>
      <c r="G2545" s="1">
        <v>12</v>
      </c>
    </row>
    <row r="2546" spans="1:7" x14ac:dyDescent="0.25">
      <c r="A2546" t="str">
        <f t="shared" si="39"/>
        <v>NY1114 Question 1</v>
      </c>
      <c r="B2546" t="s">
        <v>166</v>
      </c>
      <c r="C2546" t="s">
        <v>192</v>
      </c>
      <c r="D2546" s="1">
        <v>100</v>
      </c>
      <c r="E2546" s="1">
        <v>97.57</v>
      </c>
      <c r="F2546" s="1">
        <v>93.59</v>
      </c>
      <c r="G2546" s="1">
        <v>87.69</v>
      </c>
    </row>
    <row r="2547" spans="1:7" x14ac:dyDescent="0.25">
      <c r="A2547" t="str">
        <f t="shared" si="39"/>
        <v>NY1114 Question 2</v>
      </c>
      <c r="B2547" t="s">
        <v>166</v>
      </c>
      <c r="C2547" t="s">
        <v>193</v>
      </c>
      <c r="D2547" s="1">
        <v>100</v>
      </c>
      <c r="E2547" s="1">
        <v>100</v>
      </c>
      <c r="F2547" s="1">
        <v>100</v>
      </c>
      <c r="G2547" s="1">
        <v>100</v>
      </c>
    </row>
    <row r="2548" spans="1:7" x14ac:dyDescent="0.25">
      <c r="A2548" t="str">
        <f t="shared" si="39"/>
        <v>NY1114 Question 3</v>
      </c>
      <c r="B2548" t="s">
        <v>166</v>
      </c>
      <c r="C2548" t="s">
        <v>194</v>
      </c>
      <c r="D2548" s="1">
        <v>100</v>
      </c>
      <c r="E2548" s="1">
        <v>100</v>
      </c>
      <c r="F2548" s="1">
        <v>100</v>
      </c>
      <c r="G2548" s="1">
        <v>100</v>
      </c>
    </row>
    <row r="2549" spans="1:7" x14ac:dyDescent="0.25">
      <c r="A2549" t="str">
        <f t="shared" si="39"/>
        <v>NY1114 Question 4</v>
      </c>
      <c r="B2549" t="s">
        <v>166</v>
      </c>
      <c r="C2549" t="s">
        <v>195</v>
      </c>
      <c r="D2549" s="1">
        <v>27</v>
      </c>
      <c r="E2549" s="1">
        <v>35.450000000000003</v>
      </c>
      <c r="F2549" s="1">
        <v>45.88</v>
      </c>
      <c r="G2549" s="1">
        <v>56.58</v>
      </c>
    </row>
    <row r="2550" spans="1:7" x14ac:dyDescent="0.25">
      <c r="A2550" t="str">
        <f t="shared" si="39"/>
        <v>NY1114 Question 5</v>
      </c>
      <c r="B2550" t="s">
        <v>166</v>
      </c>
      <c r="C2550" t="s">
        <v>196</v>
      </c>
      <c r="D2550" s="1">
        <v>0</v>
      </c>
      <c r="E2550" s="1">
        <v>88.89</v>
      </c>
      <c r="F2550" s="1">
        <v>8.33</v>
      </c>
      <c r="G2550" s="1">
        <v>13.79</v>
      </c>
    </row>
    <row r="2551" spans="1:7" x14ac:dyDescent="0.25">
      <c r="A2551" t="str">
        <f t="shared" si="39"/>
        <v>NY1114 Question 6</v>
      </c>
      <c r="B2551" t="s">
        <v>166</v>
      </c>
      <c r="C2551" t="s">
        <v>197</v>
      </c>
      <c r="D2551" s="1">
        <v>80</v>
      </c>
      <c r="E2551" s="1">
        <v>88.89</v>
      </c>
      <c r="F2551" s="1">
        <v>91.67</v>
      </c>
      <c r="G2551" s="1">
        <v>84.85</v>
      </c>
    </row>
    <row r="2552" spans="1:7" x14ac:dyDescent="0.25">
      <c r="A2552" t="str">
        <f t="shared" si="39"/>
        <v>NY1114 Question 7</v>
      </c>
      <c r="B2552" t="s">
        <v>166</v>
      </c>
      <c r="C2552" t="s">
        <v>198</v>
      </c>
      <c r="D2552" s="1">
        <v>90</v>
      </c>
      <c r="E2552" s="1">
        <v>97.22</v>
      </c>
      <c r="F2552" s="1">
        <v>91.67</v>
      </c>
      <c r="G2552" s="1">
        <v>96.97</v>
      </c>
    </row>
    <row r="2553" spans="1:7" x14ac:dyDescent="0.25">
      <c r="A2553" t="str">
        <f t="shared" si="39"/>
        <v>NY1114 Question 8</v>
      </c>
      <c r="B2553" t="s">
        <v>166</v>
      </c>
      <c r="C2553" t="s">
        <v>199</v>
      </c>
      <c r="D2553" s="1">
        <v>100</v>
      </c>
      <c r="E2553" s="1">
        <v>100</v>
      </c>
      <c r="F2553" s="1">
        <v>100</v>
      </c>
      <c r="G2553" s="1">
        <v>100</v>
      </c>
    </row>
    <row r="2554" spans="1:7" x14ac:dyDescent="0.25">
      <c r="A2554" t="str">
        <f t="shared" si="39"/>
        <v>NY1114 Question 9AB</v>
      </c>
      <c r="B2554" t="s">
        <v>166</v>
      </c>
      <c r="C2554" t="s">
        <v>205</v>
      </c>
      <c r="D2554" s="1">
        <v>100</v>
      </c>
      <c r="E2554" s="1">
        <v>0</v>
      </c>
      <c r="F2554" s="1">
        <v>50</v>
      </c>
      <c r="G2554" s="1">
        <v>0</v>
      </c>
    </row>
    <row r="2555" spans="1:7" x14ac:dyDescent="0.25">
      <c r="A2555" t="str">
        <f t="shared" si="39"/>
        <v>NY1114 Question 9C</v>
      </c>
      <c r="B2555" t="s">
        <v>166</v>
      </c>
      <c r="C2555" t="s">
        <v>206</v>
      </c>
      <c r="D2555" s="1">
        <v>100</v>
      </c>
      <c r="E2555" s="1">
        <v>100</v>
      </c>
      <c r="F2555" s="1">
        <v>94.59</v>
      </c>
      <c r="G2555" s="1">
        <v>93.94</v>
      </c>
    </row>
    <row r="2556" spans="1:7" x14ac:dyDescent="0.25">
      <c r="A2556" t="str">
        <f t="shared" si="39"/>
        <v>NY1114 Question 9D</v>
      </c>
      <c r="B2556" t="s">
        <v>166</v>
      </c>
      <c r="C2556" t="s">
        <v>207</v>
      </c>
      <c r="D2556" s="1" t="s">
        <v>7</v>
      </c>
      <c r="E2556" s="1" t="s">
        <v>7</v>
      </c>
      <c r="F2556" s="1" t="s">
        <v>7</v>
      </c>
      <c r="G2556" s="1" t="s">
        <v>7</v>
      </c>
    </row>
    <row r="2557" spans="1:7" x14ac:dyDescent="0.25">
      <c r="A2557" t="str">
        <f t="shared" si="39"/>
        <v>NY1114 Question 10A</v>
      </c>
      <c r="B2557" t="s">
        <v>166</v>
      </c>
      <c r="C2557" t="s">
        <v>201</v>
      </c>
      <c r="D2557" s="1">
        <v>0</v>
      </c>
      <c r="E2557" s="1">
        <v>0</v>
      </c>
      <c r="F2557" s="1">
        <v>0</v>
      </c>
      <c r="G2557" s="1">
        <v>0</v>
      </c>
    </row>
    <row r="2558" spans="1:7" x14ac:dyDescent="0.25">
      <c r="A2558" t="str">
        <f t="shared" si="39"/>
        <v>NY1114 Question 10B</v>
      </c>
      <c r="B2558" t="s">
        <v>166</v>
      </c>
      <c r="C2558" t="s">
        <v>202</v>
      </c>
      <c r="D2558" s="1">
        <v>0</v>
      </c>
      <c r="E2558" s="1">
        <v>0</v>
      </c>
      <c r="F2558" s="1">
        <v>0</v>
      </c>
      <c r="G2558" s="1">
        <v>0</v>
      </c>
    </row>
    <row r="2559" spans="1:7" x14ac:dyDescent="0.25">
      <c r="A2559" t="str">
        <f t="shared" si="39"/>
        <v>NY1114 Question 10C</v>
      </c>
      <c r="B2559" t="s">
        <v>166</v>
      </c>
      <c r="C2559" t="s">
        <v>203</v>
      </c>
      <c r="D2559" s="1">
        <v>0</v>
      </c>
      <c r="E2559" s="1">
        <v>0</v>
      </c>
      <c r="F2559" s="1">
        <v>0</v>
      </c>
      <c r="G2559" s="1">
        <v>0</v>
      </c>
    </row>
    <row r="2560" spans="1:7" x14ac:dyDescent="0.25">
      <c r="A2560" t="str">
        <f t="shared" si="39"/>
        <v>NY1114 Question 10D</v>
      </c>
      <c r="B2560" t="s">
        <v>166</v>
      </c>
      <c r="C2560" t="s">
        <v>204</v>
      </c>
      <c r="D2560" s="1">
        <v>0</v>
      </c>
      <c r="E2560" s="1">
        <v>0</v>
      </c>
      <c r="F2560" s="1">
        <v>0</v>
      </c>
      <c r="G2560" s="1">
        <v>0</v>
      </c>
    </row>
    <row r="2561" spans="1:7" x14ac:dyDescent="0.25">
      <c r="A2561" t="str">
        <f t="shared" si="39"/>
        <v>NY1114 Question 11</v>
      </c>
      <c r="B2561" t="s">
        <v>166</v>
      </c>
      <c r="C2561" t="s">
        <v>200</v>
      </c>
      <c r="D2561" s="1">
        <v>12</v>
      </c>
      <c r="E2561" s="1">
        <v>12</v>
      </c>
      <c r="F2561" s="1">
        <v>12</v>
      </c>
      <c r="G2561" s="1">
        <v>12</v>
      </c>
    </row>
    <row r="2562" spans="1:7" x14ac:dyDescent="0.25">
      <c r="A2562" t="str">
        <f t="shared" si="39"/>
        <v>NY1044 Question 1</v>
      </c>
      <c r="B2562" t="s">
        <v>167</v>
      </c>
      <c r="C2562" t="s">
        <v>192</v>
      </c>
      <c r="D2562" s="1" t="s">
        <v>7</v>
      </c>
      <c r="E2562" s="1" t="s">
        <v>7</v>
      </c>
      <c r="F2562" s="1">
        <v>67.7</v>
      </c>
      <c r="G2562" s="1" t="s">
        <v>7</v>
      </c>
    </row>
    <row r="2563" spans="1:7" x14ac:dyDescent="0.25">
      <c r="A2563" t="str">
        <f t="shared" ref="A2563:A2626" si="40">B2563&amp;" "&amp;C2563</f>
        <v>NY1044 Question 2</v>
      </c>
      <c r="B2563" t="s">
        <v>167</v>
      </c>
      <c r="C2563" t="s">
        <v>193</v>
      </c>
      <c r="D2563" s="1" t="s">
        <v>7</v>
      </c>
      <c r="E2563" s="1" t="s">
        <v>7</v>
      </c>
      <c r="F2563" s="1" t="s">
        <v>7</v>
      </c>
      <c r="G2563" s="1" t="s">
        <v>7</v>
      </c>
    </row>
    <row r="2564" spans="1:7" x14ac:dyDescent="0.25">
      <c r="A2564" t="str">
        <f t="shared" si="40"/>
        <v>NY1044 Question 3</v>
      </c>
      <c r="B2564" t="s">
        <v>167</v>
      </c>
      <c r="C2564" t="s">
        <v>194</v>
      </c>
      <c r="D2564" s="1" t="s">
        <v>7</v>
      </c>
      <c r="E2564" s="1" t="s">
        <v>7</v>
      </c>
      <c r="F2564" s="1">
        <v>100</v>
      </c>
      <c r="G2564" s="1">
        <v>100</v>
      </c>
    </row>
    <row r="2565" spans="1:7" x14ac:dyDescent="0.25">
      <c r="A2565" t="str">
        <f t="shared" si="40"/>
        <v>NY1044 Question 4</v>
      </c>
      <c r="B2565" t="s">
        <v>167</v>
      </c>
      <c r="C2565" t="s">
        <v>195</v>
      </c>
      <c r="D2565" s="1" t="s">
        <v>7</v>
      </c>
      <c r="E2565" s="1" t="s">
        <v>7</v>
      </c>
      <c r="F2565" s="1">
        <v>14.08</v>
      </c>
      <c r="G2565" s="1">
        <v>6.1</v>
      </c>
    </row>
    <row r="2566" spans="1:7" x14ac:dyDescent="0.25">
      <c r="A2566" t="str">
        <f t="shared" si="40"/>
        <v>NY1044 Question 5</v>
      </c>
      <c r="B2566" t="s">
        <v>167</v>
      </c>
      <c r="C2566" t="s">
        <v>196</v>
      </c>
      <c r="D2566" s="1" t="s">
        <v>7</v>
      </c>
      <c r="E2566" s="1" t="s">
        <v>7</v>
      </c>
      <c r="F2566" s="1">
        <v>54.25</v>
      </c>
      <c r="G2566" s="1">
        <v>63.4</v>
      </c>
    </row>
    <row r="2567" spans="1:7" x14ac:dyDescent="0.25">
      <c r="A2567" t="str">
        <f t="shared" si="40"/>
        <v>NY1044 Question 6</v>
      </c>
      <c r="B2567" t="s">
        <v>167</v>
      </c>
      <c r="C2567" t="s">
        <v>197</v>
      </c>
      <c r="D2567" s="1" t="s">
        <v>7</v>
      </c>
      <c r="E2567" s="1">
        <v>0</v>
      </c>
      <c r="F2567" s="1">
        <v>41.18</v>
      </c>
      <c r="G2567" s="1">
        <v>32.03</v>
      </c>
    </row>
    <row r="2568" spans="1:7" x14ac:dyDescent="0.25">
      <c r="A2568" t="str">
        <f t="shared" si="40"/>
        <v>NY1044 Question 7</v>
      </c>
      <c r="B2568" t="s">
        <v>167</v>
      </c>
      <c r="C2568" t="s">
        <v>198</v>
      </c>
      <c r="D2568" s="1" t="s">
        <v>7</v>
      </c>
      <c r="E2568" s="1">
        <v>0</v>
      </c>
      <c r="F2568" s="1">
        <v>68.180000000000007</v>
      </c>
      <c r="G2568" s="1">
        <v>77.12</v>
      </c>
    </row>
    <row r="2569" spans="1:7" x14ac:dyDescent="0.25">
      <c r="A2569" t="str">
        <f t="shared" si="40"/>
        <v>NY1044 Question 8</v>
      </c>
      <c r="B2569" t="s">
        <v>167</v>
      </c>
      <c r="C2569" t="s">
        <v>199</v>
      </c>
      <c r="D2569" s="1" t="s">
        <v>7</v>
      </c>
      <c r="E2569" s="1" t="s">
        <v>7</v>
      </c>
      <c r="F2569" s="1">
        <v>93.12</v>
      </c>
      <c r="G2569" s="1">
        <v>92.18</v>
      </c>
    </row>
    <row r="2570" spans="1:7" x14ac:dyDescent="0.25">
      <c r="A2570" t="str">
        <f t="shared" si="40"/>
        <v>NY1044 Question 9AB</v>
      </c>
      <c r="B2570" t="s">
        <v>167</v>
      </c>
      <c r="C2570" t="s">
        <v>205</v>
      </c>
      <c r="D2570" s="1" t="s">
        <v>7</v>
      </c>
      <c r="E2570" s="1" t="s">
        <v>7</v>
      </c>
      <c r="F2570" s="1">
        <v>87.96</v>
      </c>
      <c r="G2570" s="1" t="s">
        <v>7</v>
      </c>
    </row>
    <row r="2571" spans="1:7" x14ac:dyDescent="0.25">
      <c r="A2571" t="str">
        <f t="shared" si="40"/>
        <v>NY1044 Question 9C</v>
      </c>
      <c r="B2571" t="s">
        <v>167</v>
      </c>
      <c r="C2571" t="s">
        <v>206</v>
      </c>
      <c r="D2571" s="1" t="s">
        <v>7</v>
      </c>
      <c r="E2571" s="1" t="s">
        <v>7</v>
      </c>
      <c r="F2571" s="1">
        <v>95.49</v>
      </c>
      <c r="G2571" s="1">
        <v>94.44</v>
      </c>
    </row>
    <row r="2572" spans="1:7" x14ac:dyDescent="0.25">
      <c r="A2572" t="str">
        <f t="shared" si="40"/>
        <v>NY1044 Question 9D</v>
      </c>
      <c r="B2572" t="s">
        <v>167</v>
      </c>
      <c r="C2572" t="s">
        <v>207</v>
      </c>
      <c r="D2572" s="1" t="s">
        <v>7</v>
      </c>
      <c r="E2572" s="1" t="s">
        <v>7</v>
      </c>
      <c r="F2572" s="1">
        <v>5.26</v>
      </c>
      <c r="G2572" s="1">
        <v>13.79</v>
      </c>
    </row>
    <row r="2573" spans="1:7" x14ac:dyDescent="0.25">
      <c r="A2573" t="str">
        <f t="shared" si="40"/>
        <v>NY1044 Question 10A</v>
      </c>
      <c r="B2573" t="s">
        <v>167</v>
      </c>
      <c r="C2573" t="s">
        <v>201</v>
      </c>
      <c r="D2573" s="1" t="s">
        <v>7</v>
      </c>
      <c r="E2573" s="1" t="s">
        <v>7</v>
      </c>
      <c r="F2573" s="1">
        <v>0.35</v>
      </c>
      <c r="G2573" s="1">
        <v>0</v>
      </c>
    </row>
    <row r="2574" spans="1:7" x14ac:dyDescent="0.25">
      <c r="A2574" t="str">
        <f t="shared" si="40"/>
        <v>NY1044 Question 10B</v>
      </c>
      <c r="B2574" t="s">
        <v>167</v>
      </c>
      <c r="C2574" t="s">
        <v>202</v>
      </c>
      <c r="D2574" s="1" t="s">
        <v>7</v>
      </c>
      <c r="E2574" s="1" t="s">
        <v>7</v>
      </c>
      <c r="F2574" s="1">
        <v>0</v>
      </c>
      <c r="G2574" s="1">
        <v>0</v>
      </c>
    </row>
    <row r="2575" spans="1:7" x14ac:dyDescent="0.25">
      <c r="A2575" t="str">
        <f t="shared" si="40"/>
        <v>NY1044 Question 10C</v>
      </c>
      <c r="B2575" t="s">
        <v>167</v>
      </c>
      <c r="C2575" t="s">
        <v>203</v>
      </c>
      <c r="D2575" s="1" t="s">
        <v>7</v>
      </c>
      <c r="E2575" s="1" t="s">
        <v>7</v>
      </c>
      <c r="F2575" s="1">
        <v>0</v>
      </c>
      <c r="G2575" s="1">
        <v>0</v>
      </c>
    </row>
    <row r="2576" spans="1:7" x14ac:dyDescent="0.25">
      <c r="A2576" t="str">
        <f t="shared" si="40"/>
        <v>NY1044 Question 10D</v>
      </c>
      <c r="B2576" t="s">
        <v>167</v>
      </c>
      <c r="C2576" t="s">
        <v>204</v>
      </c>
      <c r="D2576" s="1" t="s">
        <v>7</v>
      </c>
      <c r="E2576" s="1" t="s">
        <v>7</v>
      </c>
      <c r="F2576" s="1">
        <v>0.83</v>
      </c>
      <c r="G2576" s="1">
        <v>1.2</v>
      </c>
    </row>
    <row r="2577" spans="1:7" x14ac:dyDescent="0.25">
      <c r="A2577" t="str">
        <f t="shared" si="40"/>
        <v>NY1044 Question 11</v>
      </c>
      <c r="B2577" t="s">
        <v>167</v>
      </c>
      <c r="C2577" t="s">
        <v>200</v>
      </c>
      <c r="D2577" s="1" t="s">
        <v>7</v>
      </c>
      <c r="E2577" s="1" t="s">
        <v>7</v>
      </c>
      <c r="F2577" s="1">
        <v>10</v>
      </c>
      <c r="G2577" s="1">
        <v>12</v>
      </c>
    </row>
    <row r="2578" spans="1:7" x14ac:dyDescent="0.25">
      <c r="A2578" t="str">
        <f t="shared" si="40"/>
        <v>NY1109 Question 1</v>
      </c>
      <c r="B2578" t="s">
        <v>168</v>
      </c>
      <c r="C2578" t="s">
        <v>192</v>
      </c>
      <c r="D2578" s="1" t="s">
        <v>7</v>
      </c>
      <c r="E2578" s="1">
        <v>90.49</v>
      </c>
      <c r="F2578" s="1">
        <v>95.96</v>
      </c>
      <c r="G2578" s="1">
        <v>101.52</v>
      </c>
    </row>
    <row r="2579" spans="1:7" x14ac:dyDescent="0.25">
      <c r="A2579" t="str">
        <f t="shared" si="40"/>
        <v>NY1109 Question 2</v>
      </c>
      <c r="B2579" t="s">
        <v>168</v>
      </c>
      <c r="C2579" t="s">
        <v>193</v>
      </c>
      <c r="D2579" s="1" t="s">
        <v>7</v>
      </c>
      <c r="E2579" s="1">
        <v>100</v>
      </c>
      <c r="F2579" s="1">
        <v>100</v>
      </c>
      <c r="G2579" s="1">
        <v>100</v>
      </c>
    </row>
    <row r="2580" spans="1:7" x14ac:dyDescent="0.25">
      <c r="A2580" t="str">
        <f t="shared" si="40"/>
        <v>NY1109 Question 3</v>
      </c>
      <c r="B2580" t="s">
        <v>168</v>
      </c>
      <c r="C2580" t="s">
        <v>194</v>
      </c>
      <c r="D2580" s="1" t="s">
        <v>7</v>
      </c>
      <c r="E2580" s="1">
        <v>100</v>
      </c>
      <c r="F2580" s="1">
        <v>100</v>
      </c>
      <c r="G2580" s="1">
        <v>100</v>
      </c>
    </row>
    <row r="2581" spans="1:7" x14ac:dyDescent="0.25">
      <c r="A2581" t="str">
        <f t="shared" si="40"/>
        <v>NY1109 Question 4</v>
      </c>
      <c r="B2581" t="s">
        <v>168</v>
      </c>
      <c r="C2581" t="s">
        <v>195</v>
      </c>
      <c r="D2581" s="1" t="s">
        <v>7</v>
      </c>
      <c r="E2581" s="1">
        <v>38.11</v>
      </c>
      <c r="F2581" s="1">
        <v>27.52</v>
      </c>
      <c r="G2581" s="1">
        <v>39.43</v>
      </c>
    </row>
    <row r="2582" spans="1:7" x14ac:dyDescent="0.25">
      <c r="A2582" t="str">
        <f t="shared" si="40"/>
        <v>NY1109 Question 5</v>
      </c>
      <c r="B2582" t="s">
        <v>168</v>
      </c>
      <c r="C2582" t="s">
        <v>196</v>
      </c>
      <c r="D2582" s="1" t="s">
        <v>7</v>
      </c>
      <c r="E2582" s="1">
        <v>54.69</v>
      </c>
      <c r="F2582" s="1">
        <v>14.89</v>
      </c>
      <c r="G2582" s="1">
        <v>11.54</v>
      </c>
    </row>
    <row r="2583" spans="1:7" x14ac:dyDescent="0.25">
      <c r="A2583" t="str">
        <f t="shared" si="40"/>
        <v>NY1109 Question 6</v>
      </c>
      <c r="B2583" t="s">
        <v>168</v>
      </c>
      <c r="C2583" t="s">
        <v>197</v>
      </c>
      <c r="D2583" s="1" t="s">
        <v>7</v>
      </c>
      <c r="E2583" s="1">
        <v>54.69</v>
      </c>
      <c r="F2583" s="1">
        <v>95.74</v>
      </c>
      <c r="G2583" s="1">
        <v>90.38</v>
      </c>
    </row>
    <row r="2584" spans="1:7" x14ac:dyDescent="0.25">
      <c r="A2584" t="str">
        <f t="shared" si="40"/>
        <v>NY1109 Question 7</v>
      </c>
      <c r="B2584" t="s">
        <v>168</v>
      </c>
      <c r="C2584" t="s">
        <v>198</v>
      </c>
      <c r="D2584" s="1" t="s">
        <v>7</v>
      </c>
      <c r="E2584" s="1">
        <v>98.44</v>
      </c>
      <c r="F2584" s="1">
        <v>95.74</v>
      </c>
      <c r="G2584" s="1">
        <v>94.23</v>
      </c>
    </row>
    <row r="2585" spans="1:7" x14ac:dyDescent="0.25">
      <c r="A2585" t="str">
        <f t="shared" si="40"/>
        <v>NY1109 Question 8</v>
      </c>
      <c r="B2585" t="s">
        <v>168</v>
      </c>
      <c r="C2585" t="s">
        <v>199</v>
      </c>
      <c r="D2585" s="1" t="s">
        <v>7</v>
      </c>
      <c r="E2585" s="1">
        <v>100</v>
      </c>
      <c r="F2585" s="1">
        <v>97.87</v>
      </c>
      <c r="G2585" s="1">
        <v>100</v>
      </c>
    </row>
    <row r="2586" spans="1:7" x14ac:dyDescent="0.25">
      <c r="A2586" t="str">
        <f t="shared" si="40"/>
        <v>NY1109 Question 9AB</v>
      </c>
      <c r="B2586" t="s">
        <v>168</v>
      </c>
      <c r="C2586" t="s">
        <v>205</v>
      </c>
      <c r="D2586" s="1" t="s">
        <v>7</v>
      </c>
      <c r="E2586" s="1">
        <v>88.24</v>
      </c>
      <c r="F2586" s="1">
        <v>100</v>
      </c>
      <c r="G2586" s="1">
        <v>100</v>
      </c>
    </row>
    <row r="2587" spans="1:7" x14ac:dyDescent="0.25">
      <c r="A2587" t="str">
        <f t="shared" si="40"/>
        <v>NY1109 Question 9C</v>
      </c>
      <c r="B2587" t="s">
        <v>168</v>
      </c>
      <c r="C2587" t="s">
        <v>206</v>
      </c>
      <c r="D2587" s="1" t="s">
        <v>7</v>
      </c>
      <c r="E2587" s="1">
        <v>97.47</v>
      </c>
      <c r="F2587" s="1">
        <v>100</v>
      </c>
      <c r="G2587" s="1">
        <v>100</v>
      </c>
    </row>
    <row r="2588" spans="1:7" x14ac:dyDescent="0.25">
      <c r="A2588" t="str">
        <f t="shared" si="40"/>
        <v>NY1109 Question 9D</v>
      </c>
      <c r="B2588" t="s">
        <v>168</v>
      </c>
      <c r="C2588" t="s">
        <v>207</v>
      </c>
      <c r="D2588" s="1" t="s">
        <v>7</v>
      </c>
      <c r="E2588" s="1" t="s">
        <v>7</v>
      </c>
      <c r="F2588" s="1" t="s">
        <v>7</v>
      </c>
      <c r="G2588" s="1" t="s">
        <v>7</v>
      </c>
    </row>
    <row r="2589" spans="1:7" x14ac:dyDescent="0.25">
      <c r="A2589" t="str">
        <f t="shared" si="40"/>
        <v>NY1109 Question 10A</v>
      </c>
      <c r="B2589" t="s">
        <v>168</v>
      </c>
      <c r="C2589" t="s">
        <v>201</v>
      </c>
      <c r="D2589" s="1" t="s">
        <v>7</v>
      </c>
      <c r="E2589" s="1">
        <v>0</v>
      </c>
      <c r="F2589" s="1">
        <v>0</v>
      </c>
      <c r="G2589" s="1">
        <v>0</v>
      </c>
    </row>
    <row r="2590" spans="1:7" x14ac:dyDescent="0.25">
      <c r="A2590" t="str">
        <f t="shared" si="40"/>
        <v>NY1109 Question 10B</v>
      </c>
      <c r="B2590" t="s">
        <v>168</v>
      </c>
      <c r="C2590" t="s">
        <v>202</v>
      </c>
      <c r="D2590" s="1" t="s">
        <v>7</v>
      </c>
      <c r="E2590" s="1">
        <v>0.28000000000000003</v>
      </c>
      <c r="F2590" s="1">
        <v>0</v>
      </c>
      <c r="G2590" s="1">
        <v>0</v>
      </c>
    </row>
    <row r="2591" spans="1:7" x14ac:dyDescent="0.25">
      <c r="A2591" t="str">
        <f t="shared" si="40"/>
        <v>NY1109 Question 10C</v>
      </c>
      <c r="B2591" t="s">
        <v>168</v>
      </c>
      <c r="C2591" t="s">
        <v>203</v>
      </c>
      <c r="D2591" s="1" t="s">
        <v>7</v>
      </c>
      <c r="E2591" s="1">
        <v>0</v>
      </c>
      <c r="F2591" s="1">
        <v>0</v>
      </c>
      <c r="G2591" s="1">
        <v>0</v>
      </c>
    </row>
    <row r="2592" spans="1:7" x14ac:dyDescent="0.25">
      <c r="A2592" t="str">
        <f t="shared" si="40"/>
        <v>NY1109 Question 10D</v>
      </c>
      <c r="B2592" t="s">
        <v>168</v>
      </c>
      <c r="C2592" t="s">
        <v>204</v>
      </c>
      <c r="D2592" s="1" t="s">
        <v>7</v>
      </c>
      <c r="E2592" s="1">
        <v>1.41</v>
      </c>
      <c r="F2592" s="1">
        <v>0</v>
      </c>
      <c r="G2592" s="1">
        <v>0</v>
      </c>
    </row>
    <row r="2593" spans="1:7" x14ac:dyDescent="0.25">
      <c r="A2593" t="str">
        <f t="shared" si="40"/>
        <v>NY1109 Question 11</v>
      </c>
      <c r="B2593" t="s">
        <v>168</v>
      </c>
      <c r="C2593" t="s">
        <v>200</v>
      </c>
      <c r="D2593" s="1" t="s">
        <v>7</v>
      </c>
      <c r="E2593" s="1">
        <v>12</v>
      </c>
      <c r="F2593" s="1">
        <v>12</v>
      </c>
      <c r="G2593" s="1">
        <v>9</v>
      </c>
    </row>
    <row r="2594" spans="1:7" x14ac:dyDescent="0.25">
      <c r="A2594" t="str">
        <f t="shared" si="40"/>
        <v>NY1110 Question 1</v>
      </c>
      <c r="B2594" t="s">
        <v>169</v>
      </c>
      <c r="C2594" t="s">
        <v>192</v>
      </c>
      <c r="D2594" s="1" t="s">
        <v>189</v>
      </c>
      <c r="E2594" s="2" t="s">
        <v>7</v>
      </c>
      <c r="F2594" s="1" t="s">
        <v>190</v>
      </c>
      <c r="G2594" s="26" t="s">
        <v>7</v>
      </c>
    </row>
    <row r="2595" spans="1:7" x14ac:dyDescent="0.25">
      <c r="A2595" t="str">
        <f t="shared" si="40"/>
        <v>NY1110 Question 2</v>
      </c>
      <c r="B2595" t="s">
        <v>169</v>
      </c>
      <c r="C2595" t="s">
        <v>193</v>
      </c>
      <c r="D2595" s="1" t="s">
        <v>189</v>
      </c>
      <c r="E2595" s="2" t="s">
        <v>7</v>
      </c>
      <c r="F2595" s="1" t="s">
        <v>190</v>
      </c>
      <c r="G2595" s="1">
        <v>0</v>
      </c>
    </row>
    <row r="2596" spans="1:7" x14ac:dyDescent="0.25">
      <c r="A2596" t="str">
        <f t="shared" si="40"/>
        <v>NY1110 Question 3</v>
      </c>
      <c r="B2596" t="s">
        <v>169</v>
      </c>
      <c r="C2596" t="s">
        <v>194</v>
      </c>
      <c r="D2596" s="1" t="s">
        <v>189</v>
      </c>
      <c r="E2596" s="2" t="s">
        <v>7</v>
      </c>
      <c r="F2596" s="1" t="s">
        <v>190</v>
      </c>
      <c r="G2596" s="1">
        <v>85.45</v>
      </c>
    </row>
    <row r="2597" spans="1:7" x14ac:dyDescent="0.25">
      <c r="A2597" t="str">
        <f t="shared" si="40"/>
        <v>NY1110 Question 4</v>
      </c>
      <c r="B2597" t="s">
        <v>169</v>
      </c>
      <c r="C2597" t="s">
        <v>195</v>
      </c>
      <c r="D2597" s="1" t="s">
        <v>189</v>
      </c>
      <c r="E2597" s="2" t="s">
        <v>7</v>
      </c>
      <c r="F2597" s="1" t="s">
        <v>190</v>
      </c>
      <c r="G2597" s="1">
        <v>9</v>
      </c>
    </row>
    <row r="2598" spans="1:7" x14ac:dyDescent="0.25">
      <c r="A2598" t="str">
        <f t="shared" si="40"/>
        <v>NY1110 Question 5</v>
      </c>
      <c r="B2598" t="s">
        <v>169</v>
      </c>
      <c r="C2598" t="s">
        <v>196</v>
      </c>
      <c r="D2598" s="1" t="s">
        <v>189</v>
      </c>
      <c r="E2598" s="2" t="s">
        <v>7</v>
      </c>
      <c r="F2598" s="1" t="s">
        <v>190</v>
      </c>
      <c r="G2598" s="1">
        <v>64</v>
      </c>
    </row>
    <row r="2599" spans="1:7" x14ac:dyDescent="0.25">
      <c r="A2599" t="str">
        <f t="shared" si="40"/>
        <v>NY1110 Question 6</v>
      </c>
      <c r="B2599" t="s">
        <v>169</v>
      </c>
      <c r="C2599" t="s">
        <v>197</v>
      </c>
      <c r="D2599" s="1" t="s">
        <v>189</v>
      </c>
      <c r="E2599" s="2" t="s">
        <v>7</v>
      </c>
      <c r="F2599" s="1" t="s">
        <v>190</v>
      </c>
      <c r="G2599" s="1">
        <v>10</v>
      </c>
    </row>
    <row r="2600" spans="1:7" x14ac:dyDescent="0.25">
      <c r="A2600" t="str">
        <f t="shared" si="40"/>
        <v>NY1110 Question 7</v>
      </c>
      <c r="B2600" t="s">
        <v>169</v>
      </c>
      <c r="C2600" t="s">
        <v>198</v>
      </c>
      <c r="D2600" s="1" t="s">
        <v>189</v>
      </c>
      <c r="E2600" s="2" t="s">
        <v>7</v>
      </c>
      <c r="F2600" s="1" t="s">
        <v>190</v>
      </c>
      <c r="G2600" s="1">
        <v>98</v>
      </c>
    </row>
    <row r="2601" spans="1:7" x14ac:dyDescent="0.25">
      <c r="A2601" t="str">
        <f t="shared" si="40"/>
        <v>NY1110 Question 8</v>
      </c>
      <c r="B2601" t="s">
        <v>169</v>
      </c>
      <c r="C2601" t="s">
        <v>199</v>
      </c>
      <c r="D2601" s="1" t="s">
        <v>189</v>
      </c>
      <c r="E2601" s="2" t="s">
        <v>7</v>
      </c>
      <c r="F2601" s="1" t="s">
        <v>190</v>
      </c>
      <c r="G2601" s="1">
        <v>92</v>
      </c>
    </row>
    <row r="2602" spans="1:7" x14ac:dyDescent="0.25">
      <c r="A2602" t="str">
        <f t="shared" si="40"/>
        <v>NY1110 Question 9AB</v>
      </c>
      <c r="B2602" t="s">
        <v>169</v>
      </c>
      <c r="C2602" t="s">
        <v>205</v>
      </c>
      <c r="D2602" s="1" t="s">
        <v>189</v>
      </c>
      <c r="E2602" s="2" t="s">
        <v>7</v>
      </c>
      <c r="F2602" s="1" t="s">
        <v>190</v>
      </c>
      <c r="G2602" s="1">
        <v>0</v>
      </c>
    </row>
    <row r="2603" spans="1:7" x14ac:dyDescent="0.25">
      <c r="A2603" t="str">
        <f t="shared" si="40"/>
        <v>NY1110 Question 9C</v>
      </c>
      <c r="B2603" t="s">
        <v>169</v>
      </c>
      <c r="C2603" t="s">
        <v>206</v>
      </c>
      <c r="D2603" s="1" t="s">
        <v>189</v>
      </c>
      <c r="E2603" s="2" t="s">
        <v>7</v>
      </c>
      <c r="F2603" s="1" t="s">
        <v>190</v>
      </c>
      <c r="G2603" s="1">
        <v>98.89</v>
      </c>
    </row>
    <row r="2604" spans="1:7" x14ac:dyDescent="0.25">
      <c r="A2604" t="str">
        <f t="shared" si="40"/>
        <v>NY1110 Question 9D</v>
      </c>
      <c r="B2604" t="s">
        <v>169</v>
      </c>
      <c r="C2604" t="s">
        <v>207</v>
      </c>
      <c r="D2604" s="1" t="s">
        <v>189</v>
      </c>
      <c r="E2604" s="2" t="s">
        <v>7</v>
      </c>
      <c r="F2604" s="1" t="s">
        <v>190</v>
      </c>
      <c r="G2604" s="1">
        <v>5.71</v>
      </c>
    </row>
    <row r="2605" spans="1:7" x14ac:dyDescent="0.25">
      <c r="A2605" t="str">
        <f t="shared" si="40"/>
        <v>NY1110 Question 10A</v>
      </c>
      <c r="B2605" t="s">
        <v>169</v>
      </c>
      <c r="C2605" t="s">
        <v>201</v>
      </c>
      <c r="D2605" s="1" t="s">
        <v>189</v>
      </c>
      <c r="E2605" s="2" t="s">
        <v>7</v>
      </c>
      <c r="F2605" s="1" t="s">
        <v>190</v>
      </c>
      <c r="G2605" s="1">
        <v>2.2000000000000002</v>
      </c>
    </row>
    <row r="2606" spans="1:7" x14ac:dyDescent="0.25">
      <c r="A2606" t="str">
        <f t="shared" si="40"/>
        <v>NY1110 Question 10B</v>
      </c>
      <c r="B2606" t="s">
        <v>169</v>
      </c>
      <c r="C2606" t="s">
        <v>202</v>
      </c>
      <c r="D2606" s="1" t="s">
        <v>189</v>
      </c>
      <c r="E2606" s="2" t="s">
        <v>7</v>
      </c>
      <c r="F2606" s="1" t="s">
        <v>190</v>
      </c>
      <c r="G2606" s="1">
        <v>0.66</v>
      </c>
    </row>
    <row r="2607" spans="1:7" x14ac:dyDescent="0.25">
      <c r="A2607" t="str">
        <f t="shared" si="40"/>
        <v>NY1110 Question 10C</v>
      </c>
      <c r="B2607" t="s">
        <v>169</v>
      </c>
      <c r="C2607" t="s">
        <v>203</v>
      </c>
      <c r="D2607" s="1" t="s">
        <v>189</v>
      </c>
      <c r="E2607" s="2" t="s">
        <v>7</v>
      </c>
      <c r="F2607" s="1" t="s">
        <v>190</v>
      </c>
      <c r="G2607" s="1">
        <v>1.8</v>
      </c>
    </row>
    <row r="2608" spans="1:7" x14ac:dyDescent="0.25">
      <c r="A2608" t="str">
        <f t="shared" si="40"/>
        <v>NY1110 Question 10D</v>
      </c>
      <c r="B2608" t="s">
        <v>169</v>
      </c>
      <c r="C2608" t="s">
        <v>204</v>
      </c>
      <c r="D2608" s="1" t="s">
        <v>189</v>
      </c>
      <c r="E2608" s="2" t="s">
        <v>7</v>
      </c>
      <c r="F2608" s="1" t="s">
        <v>190</v>
      </c>
      <c r="G2608" s="1">
        <v>1.1000000000000001</v>
      </c>
    </row>
    <row r="2609" spans="1:7" x14ac:dyDescent="0.25">
      <c r="A2609" t="str">
        <f t="shared" si="40"/>
        <v>NY1110 Question 11</v>
      </c>
      <c r="B2609" t="s">
        <v>169</v>
      </c>
      <c r="C2609" t="s">
        <v>200</v>
      </c>
      <c r="D2609" s="1" t="s">
        <v>189</v>
      </c>
      <c r="E2609" s="2" t="s">
        <v>7</v>
      </c>
      <c r="F2609" s="1" t="s">
        <v>190</v>
      </c>
      <c r="G2609" s="1">
        <v>12</v>
      </c>
    </row>
    <row r="2610" spans="1:7" x14ac:dyDescent="0.25">
      <c r="A2610" t="str">
        <f t="shared" si="40"/>
        <v>NY1164 Question 1</v>
      </c>
      <c r="B2610" t="s">
        <v>170</v>
      </c>
      <c r="C2610" t="s">
        <v>192</v>
      </c>
      <c r="D2610" s="1" t="s">
        <v>189</v>
      </c>
      <c r="E2610" s="1" t="s">
        <v>189</v>
      </c>
      <c r="F2610" s="1">
        <v>99.62</v>
      </c>
      <c r="G2610" s="1">
        <v>98.32</v>
      </c>
    </row>
    <row r="2611" spans="1:7" x14ac:dyDescent="0.25">
      <c r="A2611" t="str">
        <f t="shared" si="40"/>
        <v>NY1164 Question 2</v>
      </c>
      <c r="B2611" t="s">
        <v>170</v>
      </c>
      <c r="C2611" t="s">
        <v>193</v>
      </c>
      <c r="D2611" s="1" t="s">
        <v>189</v>
      </c>
      <c r="E2611" s="1" t="s">
        <v>189</v>
      </c>
      <c r="F2611" s="1">
        <v>100</v>
      </c>
      <c r="G2611" s="1">
        <v>100</v>
      </c>
    </row>
    <row r="2612" spans="1:7" x14ac:dyDescent="0.25">
      <c r="A2612" t="str">
        <f t="shared" si="40"/>
        <v>NY1164 Question 3</v>
      </c>
      <c r="B2612" t="s">
        <v>170</v>
      </c>
      <c r="C2612" t="s">
        <v>194</v>
      </c>
      <c r="D2612" s="1" t="s">
        <v>189</v>
      </c>
      <c r="E2612" s="1" t="s">
        <v>189</v>
      </c>
      <c r="F2612" s="1">
        <v>100</v>
      </c>
      <c r="G2612" s="1">
        <v>100</v>
      </c>
    </row>
    <row r="2613" spans="1:7" x14ac:dyDescent="0.25">
      <c r="A2613" t="str">
        <f t="shared" si="40"/>
        <v>NY1164 Question 4</v>
      </c>
      <c r="B2613" t="s">
        <v>170</v>
      </c>
      <c r="C2613" t="s">
        <v>195</v>
      </c>
      <c r="D2613" s="1" t="s">
        <v>189</v>
      </c>
      <c r="E2613" s="1" t="s">
        <v>189</v>
      </c>
      <c r="F2613" s="1">
        <v>30.2</v>
      </c>
      <c r="G2613" s="1">
        <v>40.57</v>
      </c>
    </row>
    <row r="2614" spans="1:7" x14ac:dyDescent="0.25">
      <c r="A2614" t="str">
        <f t="shared" si="40"/>
        <v>NY1164 Question 5</v>
      </c>
      <c r="B2614" t="s">
        <v>170</v>
      </c>
      <c r="C2614" t="s">
        <v>196</v>
      </c>
      <c r="D2614" s="1" t="s">
        <v>189</v>
      </c>
      <c r="E2614" s="1" t="s">
        <v>189</v>
      </c>
      <c r="F2614" s="1">
        <v>8</v>
      </c>
      <c r="G2614" s="1">
        <v>17.39</v>
      </c>
    </row>
    <row r="2615" spans="1:7" x14ac:dyDescent="0.25">
      <c r="A2615" t="str">
        <f t="shared" si="40"/>
        <v>NY1164 Question 6</v>
      </c>
      <c r="B2615" t="s">
        <v>170</v>
      </c>
      <c r="C2615" t="s">
        <v>197</v>
      </c>
      <c r="D2615" s="1" t="s">
        <v>189</v>
      </c>
      <c r="E2615" s="1" t="s">
        <v>189</v>
      </c>
      <c r="F2615" s="1">
        <v>94</v>
      </c>
      <c r="G2615" s="1">
        <v>84.78</v>
      </c>
    </row>
    <row r="2616" spans="1:7" x14ac:dyDescent="0.25">
      <c r="A2616" t="str">
        <f t="shared" si="40"/>
        <v>NY1164 Question 7</v>
      </c>
      <c r="B2616" t="s">
        <v>170</v>
      </c>
      <c r="C2616" t="s">
        <v>198</v>
      </c>
      <c r="D2616" s="1" t="s">
        <v>189</v>
      </c>
      <c r="E2616" s="1" t="s">
        <v>189</v>
      </c>
      <c r="F2616" s="1">
        <v>98</v>
      </c>
      <c r="G2616" s="1">
        <v>97.83</v>
      </c>
    </row>
    <row r="2617" spans="1:7" x14ac:dyDescent="0.25">
      <c r="A2617" t="str">
        <f t="shared" si="40"/>
        <v>NY1164 Question 8</v>
      </c>
      <c r="B2617" t="s">
        <v>170</v>
      </c>
      <c r="C2617" t="s">
        <v>199</v>
      </c>
      <c r="D2617" s="1" t="s">
        <v>189</v>
      </c>
      <c r="E2617" s="1" t="s">
        <v>189</v>
      </c>
      <c r="F2617" s="1">
        <v>100</v>
      </c>
      <c r="G2617" s="1">
        <v>100</v>
      </c>
    </row>
    <row r="2618" spans="1:7" x14ac:dyDescent="0.25">
      <c r="A2618" t="str">
        <f t="shared" si="40"/>
        <v>NY1164 Question 9AB</v>
      </c>
      <c r="B2618" t="s">
        <v>170</v>
      </c>
      <c r="C2618" t="s">
        <v>205</v>
      </c>
      <c r="D2618" s="1" t="s">
        <v>189</v>
      </c>
      <c r="E2618" s="1" t="s">
        <v>189</v>
      </c>
      <c r="F2618" s="1">
        <v>100</v>
      </c>
      <c r="G2618" s="1">
        <v>0</v>
      </c>
    </row>
    <row r="2619" spans="1:7" x14ac:dyDescent="0.25">
      <c r="A2619" t="str">
        <f t="shared" si="40"/>
        <v>NY1164 Question 9C</v>
      </c>
      <c r="B2619" t="s">
        <v>170</v>
      </c>
      <c r="C2619" t="s">
        <v>206</v>
      </c>
      <c r="D2619" s="1" t="s">
        <v>189</v>
      </c>
      <c r="E2619" s="1" t="s">
        <v>189</v>
      </c>
      <c r="F2619" s="1">
        <v>100</v>
      </c>
      <c r="G2619" s="1">
        <v>100</v>
      </c>
    </row>
    <row r="2620" spans="1:7" x14ac:dyDescent="0.25">
      <c r="A2620" t="str">
        <f t="shared" si="40"/>
        <v>NY1164 Question 9D</v>
      </c>
      <c r="B2620" t="s">
        <v>170</v>
      </c>
      <c r="C2620" t="s">
        <v>207</v>
      </c>
      <c r="D2620" s="1" t="s">
        <v>189</v>
      </c>
      <c r="E2620" s="1" t="s">
        <v>189</v>
      </c>
      <c r="F2620" s="1" t="s">
        <v>7</v>
      </c>
      <c r="G2620" s="1" t="s">
        <v>7</v>
      </c>
    </row>
    <row r="2621" spans="1:7" x14ac:dyDescent="0.25">
      <c r="A2621" t="str">
        <f t="shared" si="40"/>
        <v>NY1164 Question 10A</v>
      </c>
      <c r="B2621" t="s">
        <v>170</v>
      </c>
      <c r="C2621" t="s">
        <v>201</v>
      </c>
      <c r="D2621" s="1" t="s">
        <v>189</v>
      </c>
      <c r="E2621" s="1" t="s">
        <v>189</v>
      </c>
      <c r="F2621" s="1">
        <v>0</v>
      </c>
      <c r="G2621" s="1">
        <v>0</v>
      </c>
    </row>
    <row r="2622" spans="1:7" x14ac:dyDescent="0.25">
      <c r="A2622" t="str">
        <f t="shared" si="40"/>
        <v>NY1164 Question 10B</v>
      </c>
      <c r="B2622" t="s">
        <v>170</v>
      </c>
      <c r="C2622" t="s">
        <v>202</v>
      </c>
      <c r="D2622" s="1" t="s">
        <v>189</v>
      </c>
      <c r="E2622" s="1" t="s">
        <v>189</v>
      </c>
      <c r="F2622" s="1">
        <v>0</v>
      </c>
      <c r="G2622" s="1">
        <v>0</v>
      </c>
    </row>
    <row r="2623" spans="1:7" x14ac:dyDescent="0.25">
      <c r="A2623" t="str">
        <f t="shared" si="40"/>
        <v>NY1164 Question 10C</v>
      </c>
      <c r="B2623" t="s">
        <v>170</v>
      </c>
      <c r="C2623" t="s">
        <v>203</v>
      </c>
      <c r="D2623" s="1" t="s">
        <v>189</v>
      </c>
      <c r="E2623" s="1" t="s">
        <v>189</v>
      </c>
      <c r="F2623" s="1">
        <v>0</v>
      </c>
      <c r="G2623" s="1">
        <v>0</v>
      </c>
    </row>
    <row r="2624" spans="1:7" x14ac:dyDescent="0.25">
      <c r="A2624" t="str">
        <f t="shared" si="40"/>
        <v>NY1164 Question 10D</v>
      </c>
      <c r="B2624" t="s">
        <v>170</v>
      </c>
      <c r="C2624" t="s">
        <v>204</v>
      </c>
      <c r="D2624" s="1" t="s">
        <v>189</v>
      </c>
      <c r="E2624" s="1" t="s">
        <v>189</v>
      </c>
      <c r="F2624" s="1">
        <v>0</v>
      </c>
      <c r="G2624" s="1">
        <v>0</v>
      </c>
    </row>
    <row r="2625" spans="1:7" x14ac:dyDescent="0.25">
      <c r="A2625" t="str">
        <f t="shared" si="40"/>
        <v>NY1164 Question 11</v>
      </c>
      <c r="B2625" t="s">
        <v>170</v>
      </c>
      <c r="C2625" t="s">
        <v>200</v>
      </c>
      <c r="D2625" s="1" t="s">
        <v>189</v>
      </c>
      <c r="E2625" s="1" t="s">
        <v>189</v>
      </c>
      <c r="F2625" s="1">
        <v>12</v>
      </c>
      <c r="G2625" s="1">
        <v>12</v>
      </c>
    </row>
    <row r="2626" spans="1:7" x14ac:dyDescent="0.25">
      <c r="A2626" t="str">
        <f t="shared" si="40"/>
        <v>NY1166 Question 1</v>
      </c>
      <c r="B2626" t="s">
        <v>171</v>
      </c>
      <c r="C2626" t="s">
        <v>192</v>
      </c>
      <c r="D2626" s="1" t="s">
        <v>189</v>
      </c>
      <c r="E2626" s="1" t="s">
        <v>189</v>
      </c>
      <c r="F2626" s="1">
        <v>22.84</v>
      </c>
      <c r="G2626" s="1" t="s">
        <v>7</v>
      </c>
    </row>
    <row r="2627" spans="1:7" x14ac:dyDescent="0.25">
      <c r="A2627" t="str">
        <f t="shared" ref="A2627:A2690" si="41">B2627&amp;" "&amp;C2627</f>
        <v>NY1166 Question 2</v>
      </c>
      <c r="B2627" t="s">
        <v>171</v>
      </c>
      <c r="C2627" t="s">
        <v>193</v>
      </c>
      <c r="D2627" s="1" t="s">
        <v>189</v>
      </c>
      <c r="E2627" s="1" t="s">
        <v>189</v>
      </c>
      <c r="F2627" s="1" t="s">
        <v>7</v>
      </c>
      <c r="G2627" s="1" t="s">
        <v>7</v>
      </c>
    </row>
    <row r="2628" spans="1:7" x14ac:dyDescent="0.25">
      <c r="A2628" t="str">
        <f t="shared" si="41"/>
        <v>NY1166 Question 3</v>
      </c>
      <c r="B2628" t="s">
        <v>171</v>
      </c>
      <c r="C2628" t="s">
        <v>194</v>
      </c>
      <c r="D2628" s="1" t="s">
        <v>189</v>
      </c>
      <c r="E2628" s="1" t="s">
        <v>189</v>
      </c>
      <c r="F2628" s="1">
        <v>85</v>
      </c>
      <c r="G2628" s="1">
        <v>96.91</v>
      </c>
    </row>
    <row r="2629" spans="1:7" x14ac:dyDescent="0.25">
      <c r="A2629" t="str">
        <f t="shared" si="41"/>
        <v>NY1166 Question 4</v>
      </c>
      <c r="B2629" t="s">
        <v>171</v>
      </c>
      <c r="C2629" t="s">
        <v>195</v>
      </c>
      <c r="D2629" s="1" t="s">
        <v>189</v>
      </c>
      <c r="E2629" s="1" t="s">
        <v>189</v>
      </c>
      <c r="F2629" s="1">
        <v>14.58</v>
      </c>
      <c r="G2629" s="1">
        <v>9.24</v>
      </c>
    </row>
    <row r="2630" spans="1:7" x14ac:dyDescent="0.25">
      <c r="A2630" t="str">
        <f t="shared" si="41"/>
        <v>NY1166 Question 5</v>
      </c>
      <c r="B2630" t="s">
        <v>171</v>
      </c>
      <c r="C2630" t="s">
        <v>196</v>
      </c>
      <c r="D2630" s="1" t="s">
        <v>189</v>
      </c>
      <c r="E2630" s="1" t="s">
        <v>189</v>
      </c>
      <c r="F2630" s="1">
        <v>53.33</v>
      </c>
      <c r="G2630" s="1">
        <v>48.37</v>
      </c>
    </row>
    <row r="2631" spans="1:7" x14ac:dyDescent="0.25">
      <c r="A2631" t="str">
        <f t="shared" si="41"/>
        <v>NY1166 Question 6</v>
      </c>
      <c r="B2631" t="s">
        <v>171</v>
      </c>
      <c r="C2631" t="s">
        <v>197</v>
      </c>
      <c r="D2631" s="1" t="s">
        <v>189</v>
      </c>
      <c r="E2631" s="1" t="s">
        <v>189</v>
      </c>
      <c r="F2631" s="1">
        <v>28.89</v>
      </c>
      <c r="G2631" s="1">
        <v>46.05</v>
      </c>
    </row>
    <row r="2632" spans="1:7" x14ac:dyDescent="0.25">
      <c r="A2632" t="str">
        <f t="shared" si="41"/>
        <v>NY1166 Question 7</v>
      </c>
      <c r="B2632" t="s">
        <v>171</v>
      </c>
      <c r="C2632" t="s">
        <v>198</v>
      </c>
      <c r="D2632" s="1" t="s">
        <v>189</v>
      </c>
      <c r="E2632" s="1" t="s">
        <v>189</v>
      </c>
      <c r="F2632" s="1">
        <v>55.32</v>
      </c>
      <c r="G2632" s="1">
        <v>56.48</v>
      </c>
    </row>
    <row r="2633" spans="1:7" x14ac:dyDescent="0.25">
      <c r="A2633" t="str">
        <f t="shared" si="41"/>
        <v>NY1166 Question 8</v>
      </c>
      <c r="B2633" t="s">
        <v>171</v>
      </c>
      <c r="C2633" t="s">
        <v>199</v>
      </c>
      <c r="D2633" s="1" t="s">
        <v>189</v>
      </c>
      <c r="E2633" s="1" t="s">
        <v>189</v>
      </c>
      <c r="F2633" s="1">
        <v>98.08</v>
      </c>
      <c r="G2633" s="1">
        <v>97.74</v>
      </c>
    </row>
    <row r="2634" spans="1:7" x14ac:dyDescent="0.25">
      <c r="A2634" t="str">
        <f t="shared" si="41"/>
        <v>NY1166 Question 9AB</v>
      </c>
      <c r="B2634" t="s">
        <v>171</v>
      </c>
      <c r="C2634" t="s">
        <v>205</v>
      </c>
      <c r="D2634" s="1" t="s">
        <v>189</v>
      </c>
      <c r="E2634" s="1" t="s">
        <v>189</v>
      </c>
      <c r="F2634" s="1">
        <v>79.41</v>
      </c>
      <c r="G2634" s="1">
        <v>50</v>
      </c>
    </row>
    <row r="2635" spans="1:7" x14ac:dyDescent="0.25">
      <c r="A2635" t="str">
        <f t="shared" si="41"/>
        <v>NY1166 Question 9C</v>
      </c>
      <c r="B2635" t="s">
        <v>171</v>
      </c>
      <c r="C2635" t="s">
        <v>206</v>
      </c>
      <c r="D2635" s="1" t="s">
        <v>189</v>
      </c>
      <c r="E2635" s="1" t="s">
        <v>189</v>
      </c>
      <c r="F2635" s="1">
        <v>89.86</v>
      </c>
      <c r="G2635" s="1">
        <v>77.53</v>
      </c>
    </row>
    <row r="2636" spans="1:7" x14ac:dyDescent="0.25">
      <c r="A2636" t="str">
        <f t="shared" si="41"/>
        <v>NY1166 Question 9D</v>
      </c>
      <c r="B2636" t="s">
        <v>171</v>
      </c>
      <c r="C2636" t="s">
        <v>207</v>
      </c>
      <c r="D2636" s="1" t="s">
        <v>189</v>
      </c>
      <c r="E2636" s="1" t="s">
        <v>189</v>
      </c>
      <c r="F2636" s="1">
        <v>11.11</v>
      </c>
      <c r="G2636" s="1">
        <v>4.3499999999999996</v>
      </c>
    </row>
    <row r="2637" spans="1:7" x14ac:dyDescent="0.25">
      <c r="A2637" t="str">
        <f t="shared" si="41"/>
        <v>NY1166 Question 10A</v>
      </c>
      <c r="B2637" t="s">
        <v>171</v>
      </c>
      <c r="C2637" t="s">
        <v>201</v>
      </c>
      <c r="D2637" s="1" t="s">
        <v>189</v>
      </c>
      <c r="E2637" s="1" t="s">
        <v>189</v>
      </c>
      <c r="F2637" s="1">
        <v>7.25</v>
      </c>
      <c r="G2637" s="1">
        <v>10</v>
      </c>
    </row>
    <row r="2638" spans="1:7" x14ac:dyDescent="0.25">
      <c r="A2638" t="str">
        <f t="shared" si="41"/>
        <v>NY1166 Question 10B</v>
      </c>
      <c r="B2638" t="s">
        <v>171</v>
      </c>
      <c r="C2638" t="s">
        <v>202</v>
      </c>
      <c r="D2638" s="1" t="s">
        <v>189</v>
      </c>
      <c r="E2638" s="1" t="s">
        <v>189</v>
      </c>
      <c r="F2638" s="1">
        <v>0.28999999999999998</v>
      </c>
      <c r="G2638" s="1">
        <v>0.01</v>
      </c>
    </row>
    <row r="2639" spans="1:7" x14ac:dyDescent="0.25">
      <c r="A2639" t="str">
        <f t="shared" si="41"/>
        <v>NY1166 Question 10C</v>
      </c>
      <c r="B2639" t="s">
        <v>171</v>
      </c>
      <c r="C2639" t="s">
        <v>203</v>
      </c>
      <c r="D2639" s="1" t="s">
        <v>189</v>
      </c>
      <c r="E2639" s="1" t="s">
        <v>189</v>
      </c>
      <c r="F2639" s="1">
        <v>3.14</v>
      </c>
      <c r="G2639" s="1">
        <v>0</v>
      </c>
    </row>
    <row r="2640" spans="1:7" x14ac:dyDescent="0.25">
      <c r="A2640" t="str">
        <f t="shared" si="41"/>
        <v>NY1166 Question 10D</v>
      </c>
      <c r="B2640" t="s">
        <v>171</v>
      </c>
      <c r="C2640" t="s">
        <v>204</v>
      </c>
      <c r="D2640" s="1" t="s">
        <v>189</v>
      </c>
      <c r="E2640" s="1" t="s">
        <v>189</v>
      </c>
      <c r="F2640" s="1">
        <v>7.81</v>
      </c>
      <c r="G2640" s="1">
        <v>0.06</v>
      </c>
    </row>
    <row r="2641" spans="1:7" x14ac:dyDescent="0.25">
      <c r="A2641" t="str">
        <f t="shared" si="41"/>
        <v>NY1166 Question 11</v>
      </c>
      <c r="B2641" t="s">
        <v>171</v>
      </c>
      <c r="C2641" t="s">
        <v>200</v>
      </c>
      <c r="D2641" s="1" t="s">
        <v>189</v>
      </c>
      <c r="E2641" s="1" t="s">
        <v>189</v>
      </c>
      <c r="F2641" s="1">
        <v>12</v>
      </c>
      <c r="G2641" s="1">
        <v>12</v>
      </c>
    </row>
    <row r="2642" spans="1:7" x14ac:dyDescent="0.25">
      <c r="A2642" t="str">
        <f t="shared" si="41"/>
        <v>NY1167 Question 1</v>
      </c>
      <c r="B2642" t="s">
        <v>172</v>
      </c>
      <c r="C2642" t="s">
        <v>192</v>
      </c>
      <c r="D2642" s="1" t="s">
        <v>189</v>
      </c>
      <c r="E2642" s="1" t="s">
        <v>189</v>
      </c>
      <c r="F2642" s="1">
        <v>80.760000000000005</v>
      </c>
      <c r="G2642" s="1" t="s">
        <v>7</v>
      </c>
    </row>
    <row r="2643" spans="1:7" x14ac:dyDescent="0.25">
      <c r="A2643" t="str">
        <f t="shared" si="41"/>
        <v>NY1167 Question 2</v>
      </c>
      <c r="B2643" t="s">
        <v>172</v>
      </c>
      <c r="C2643" t="s">
        <v>193</v>
      </c>
      <c r="D2643" s="1" t="s">
        <v>189</v>
      </c>
      <c r="E2643" s="1" t="s">
        <v>189</v>
      </c>
      <c r="F2643" s="1" t="s">
        <v>7</v>
      </c>
      <c r="G2643" s="1" t="s">
        <v>7</v>
      </c>
    </row>
    <row r="2644" spans="1:7" x14ac:dyDescent="0.25">
      <c r="A2644" t="str">
        <f t="shared" si="41"/>
        <v>NY1167 Question 3</v>
      </c>
      <c r="B2644" t="s">
        <v>172</v>
      </c>
      <c r="C2644" t="s">
        <v>194</v>
      </c>
      <c r="D2644" s="1" t="s">
        <v>189</v>
      </c>
      <c r="E2644" s="1" t="s">
        <v>189</v>
      </c>
      <c r="F2644" s="1">
        <v>100</v>
      </c>
      <c r="G2644" s="1">
        <v>100</v>
      </c>
    </row>
    <row r="2645" spans="1:7" x14ac:dyDescent="0.25">
      <c r="A2645" t="str">
        <f t="shared" si="41"/>
        <v>NY1167 Question 4</v>
      </c>
      <c r="B2645" t="s">
        <v>172</v>
      </c>
      <c r="C2645" t="s">
        <v>195</v>
      </c>
      <c r="D2645" s="1" t="s">
        <v>189</v>
      </c>
      <c r="E2645" s="1" t="s">
        <v>189</v>
      </c>
      <c r="F2645" s="1">
        <v>13.99</v>
      </c>
      <c r="G2645" s="1">
        <v>8.5500000000000007</v>
      </c>
    </row>
    <row r="2646" spans="1:7" x14ac:dyDescent="0.25">
      <c r="A2646" t="str">
        <f t="shared" si="41"/>
        <v>NY1167 Question 5</v>
      </c>
      <c r="B2646" t="s">
        <v>172</v>
      </c>
      <c r="C2646" t="s">
        <v>196</v>
      </c>
      <c r="D2646" s="1" t="s">
        <v>189</v>
      </c>
      <c r="E2646" s="1" t="s">
        <v>189</v>
      </c>
      <c r="F2646" s="1">
        <v>18.18</v>
      </c>
      <c r="G2646" s="1">
        <v>21.06</v>
      </c>
    </row>
    <row r="2647" spans="1:7" x14ac:dyDescent="0.25">
      <c r="A2647" t="str">
        <f t="shared" si="41"/>
        <v>NY1167 Question 6</v>
      </c>
      <c r="B2647" t="s">
        <v>172</v>
      </c>
      <c r="C2647" t="s">
        <v>197</v>
      </c>
      <c r="D2647" s="1" t="s">
        <v>189</v>
      </c>
      <c r="E2647" s="1" t="s">
        <v>189</v>
      </c>
      <c r="F2647" s="1">
        <v>72.73</v>
      </c>
      <c r="G2647" s="1">
        <v>84.21</v>
      </c>
    </row>
    <row r="2648" spans="1:7" x14ac:dyDescent="0.25">
      <c r="A2648" t="str">
        <f t="shared" si="41"/>
        <v>NY1167 Question 7</v>
      </c>
      <c r="B2648" t="s">
        <v>172</v>
      </c>
      <c r="C2648" t="s">
        <v>198</v>
      </c>
      <c r="D2648" s="1" t="s">
        <v>189</v>
      </c>
      <c r="E2648" s="1" t="s">
        <v>189</v>
      </c>
      <c r="F2648" s="1">
        <v>80.849999999999994</v>
      </c>
      <c r="G2648" s="1">
        <v>86</v>
      </c>
    </row>
    <row r="2649" spans="1:7" x14ac:dyDescent="0.25">
      <c r="A2649" t="str">
        <f t="shared" si="41"/>
        <v>NY1167 Question 8</v>
      </c>
      <c r="B2649" t="s">
        <v>172</v>
      </c>
      <c r="C2649" t="s">
        <v>199</v>
      </c>
      <c r="D2649" s="1" t="s">
        <v>189</v>
      </c>
      <c r="E2649" s="1" t="s">
        <v>189</v>
      </c>
      <c r="F2649" s="1">
        <v>79.2</v>
      </c>
      <c r="G2649" s="1">
        <v>76.760000000000005</v>
      </c>
    </row>
    <row r="2650" spans="1:7" x14ac:dyDescent="0.25">
      <c r="A2650" t="str">
        <f t="shared" si="41"/>
        <v>NY1167 Question 9AB</v>
      </c>
      <c r="B2650" t="s">
        <v>172</v>
      </c>
      <c r="C2650" t="s">
        <v>205</v>
      </c>
      <c r="D2650" s="1" t="s">
        <v>189</v>
      </c>
      <c r="E2650" s="1" t="s">
        <v>189</v>
      </c>
      <c r="F2650" s="1">
        <v>78.180000000000007</v>
      </c>
      <c r="G2650" s="1">
        <v>74.069999999999993</v>
      </c>
    </row>
    <row r="2651" spans="1:7" x14ac:dyDescent="0.25">
      <c r="A2651" t="str">
        <f t="shared" si="41"/>
        <v>NY1167 Question 9C</v>
      </c>
      <c r="B2651" t="s">
        <v>172</v>
      </c>
      <c r="C2651" t="s">
        <v>206</v>
      </c>
      <c r="D2651" s="1" t="s">
        <v>189</v>
      </c>
      <c r="E2651" s="1" t="s">
        <v>189</v>
      </c>
      <c r="F2651" s="1">
        <v>85.63</v>
      </c>
      <c r="G2651" s="1">
        <v>83.7</v>
      </c>
    </row>
    <row r="2652" spans="1:7" x14ac:dyDescent="0.25">
      <c r="A2652" t="str">
        <f t="shared" si="41"/>
        <v>NY1167 Question 9D</v>
      </c>
      <c r="B2652" t="s">
        <v>172</v>
      </c>
      <c r="C2652" t="s">
        <v>207</v>
      </c>
      <c r="D2652" s="1" t="s">
        <v>189</v>
      </c>
      <c r="E2652" s="1" t="s">
        <v>189</v>
      </c>
      <c r="F2652" s="1">
        <v>0</v>
      </c>
      <c r="G2652" s="1">
        <v>36</v>
      </c>
    </row>
    <row r="2653" spans="1:7" x14ac:dyDescent="0.25">
      <c r="A2653" t="str">
        <f t="shared" si="41"/>
        <v>NY1167 Question 10A</v>
      </c>
      <c r="B2653" t="s">
        <v>172</v>
      </c>
      <c r="C2653" t="s">
        <v>201</v>
      </c>
      <c r="D2653" s="1" t="s">
        <v>189</v>
      </c>
      <c r="E2653" s="1" t="s">
        <v>189</v>
      </c>
      <c r="F2653" s="1">
        <v>0</v>
      </c>
      <c r="G2653" s="1">
        <v>100</v>
      </c>
    </row>
    <row r="2654" spans="1:7" x14ac:dyDescent="0.25">
      <c r="A2654" t="str">
        <f t="shared" si="41"/>
        <v>NY1167 Question 10B</v>
      </c>
      <c r="B2654" t="s">
        <v>172</v>
      </c>
      <c r="C2654" t="s">
        <v>202</v>
      </c>
      <c r="D2654" s="1" t="s">
        <v>189</v>
      </c>
      <c r="E2654" s="1" t="s">
        <v>189</v>
      </c>
      <c r="F2654" s="1">
        <v>0.45</v>
      </c>
      <c r="G2654" s="1">
        <v>0.01</v>
      </c>
    </row>
    <row r="2655" spans="1:7" x14ac:dyDescent="0.25">
      <c r="A2655" t="str">
        <f t="shared" si="41"/>
        <v>NY1167 Question 10C</v>
      </c>
      <c r="B2655" t="s">
        <v>172</v>
      </c>
      <c r="C2655" t="s">
        <v>203</v>
      </c>
      <c r="D2655" s="1" t="s">
        <v>189</v>
      </c>
      <c r="E2655" s="1" t="s">
        <v>189</v>
      </c>
      <c r="F2655" s="1">
        <v>3.37</v>
      </c>
      <c r="G2655" s="1">
        <v>0.12</v>
      </c>
    </row>
    <row r="2656" spans="1:7" x14ac:dyDescent="0.25">
      <c r="A2656" t="str">
        <f t="shared" si="41"/>
        <v>NY1167 Question 10D</v>
      </c>
      <c r="B2656" t="s">
        <v>172</v>
      </c>
      <c r="C2656" t="s">
        <v>204</v>
      </c>
      <c r="D2656" s="1" t="s">
        <v>189</v>
      </c>
      <c r="E2656" s="1" t="s">
        <v>189</v>
      </c>
      <c r="F2656" s="1">
        <v>73.02</v>
      </c>
      <c r="G2656" s="1">
        <v>0.8</v>
      </c>
    </row>
    <row r="2657" spans="1:7" x14ac:dyDescent="0.25">
      <c r="A2657" t="str">
        <f t="shared" si="41"/>
        <v>NY1167 Question 11</v>
      </c>
      <c r="B2657" t="s">
        <v>172</v>
      </c>
      <c r="C2657" t="s">
        <v>200</v>
      </c>
      <c r="D2657" s="1" t="s">
        <v>189</v>
      </c>
      <c r="E2657" s="1" t="s">
        <v>189</v>
      </c>
      <c r="F2657" s="1" t="s">
        <v>7</v>
      </c>
      <c r="G2657" s="1">
        <v>12</v>
      </c>
    </row>
    <row r="2658" spans="1:7" x14ac:dyDescent="0.25">
      <c r="A2658" t="str">
        <f t="shared" si="41"/>
        <v>NY1223 Question 1</v>
      </c>
      <c r="B2658" t="s">
        <v>173</v>
      </c>
      <c r="C2658" t="s">
        <v>192</v>
      </c>
      <c r="D2658" s="1" t="s">
        <v>189</v>
      </c>
      <c r="E2658" s="1" t="s">
        <v>189</v>
      </c>
      <c r="F2658" s="1">
        <v>156</v>
      </c>
      <c r="G2658" s="1" t="s">
        <v>7</v>
      </c>
    </row>
    <row r="2659" spans="1:7" x14ac:dyDescent="0.25">
      <c r="A2659" t="str">
        <f t="shared" si="41"/>
        <v>NY1223 Question 2</v>
      </c>
      <c r="B2659" t="s">
        <v>173</v>
      </c>
      <c r="C2659" t="s">
        <v>193</v>
      </c>
      <c r="D2659" s="1" t="s">
        <v>189</v>
      </c>
      <c r="E2659" s="1" t="s">
        <v>189</v>
      </c>
      <c r="F2659" s="1" t="s">
        <v>7</v>
      </c>
      <c r="G2659" s="1" t="s">
        <v>7</v>
      </c>
    </row>
    <row r="2660" spans="1:7" x14ac:dyDescent="0.25">
      <c r="A2660" t="str">
        <f t="shared" si="41"/>
        <v>NY1223 Question 3</v>
      </c>
      <c r="B2660" t="s">
        <v>173</v>
      </c>
      <c r="C2660" t="s">
        <v>194</v>
      </c>
      <c r="D2660" s="1" t="s">
        <v>189</v>
      </c>
      <c r="E2660" s="1" t="s">
        <v>189</v>
      </c>
      <c r="F2660" s="1">
        <v>99</v>
      </c>
      <c r="G2660" s="1">
        <v>100</v>
      </c>
    </row>
    <row r="2661" spans="1:7" x14ac:dyDescent="0.25">
      <c r="A2661" t="str">
        <f t="shared" si="41"/>
        <v>NY1223 Question 4</v>
      </c>
      <c r="B2661" t="s">
        <v>173</v>
      </c>
      <c r="C2661" t="s">
        <v>195</v>
      </c>
      <c r="D2661" s="1" t="s">
        <v>189</v>
      </c>
      <c r="E2661" s="1" t="s">
        <v>189</v>
      </c>
      <c r="F2661" s="1">
        <v>434</v>
      </c>
      <c r="G2661" s="1">
        <v>14</v>
      </c>
    </row>
    <row r="2662" spans="1:7" x14ac:dyDescent="0.25">
      <c r="A2662" t="str">
        <f t="shared" si="41"/>
        <v>NY1223 Question 5</v>
      </c>
      <c r="B2662" t="s">
        <v>173</v>
      </c>
      <c r="C2662" t="s">
        <v>196</v>
      </c>
      <c r="D2662" s="1" t="s">
        <v>189</v>
      </c>
      <c r="E2662" s="1" t="s">
        <v>189</v>
      </c>
      <c r="F2662" s="1">
        <v>51</v>
      </c>
      <c r="G2662" s="1">
        <v>83.82</v>
      </c>
    </row>
    <row r="2663" spans="1:7" x14ac:dyDescent="0.25">
      <c r="A2663" t="str">
        <f t="shared" si="41"/>
        <v>NY1223 Question 6</v>
      </c>
      <c r="B2663" t="s">
        <v>173</v>
      </c>
      <c r="C2663" t="s">
        <v>197</v>
      </c>
      <c r="D2663" s="1" t="s">
        <v>189</v>
      </c>
      <c r="E2663" s="1" t="s">
        <v>189</v>
      </c>
      <c r="F2663" s="1">
        <v>87</v>
      </c>
      <c r="G2663" s="1">
        <v>89.93</v>
      </c>
    </row>
    <row r="2664" spans="1:7" x14ac:dyDescent="0.25">
      <c r="A2664" t="str">
        <f t="shared" si="41"/>
        <v>NY1223 Question 7</v>
      </c>
      <c r="B2664" t="s">
        <v>173</v>
      </c>
      <c r="C2664" t="s">
        <v>198</v>
      </c>
      <c r="D2664" s="1" t="s">
        <v>189</v>
      </c>
      <c r="E2664" s="1" t="s">
        <v>189</v>
      </c>
      <c r="F2664" s="1">
        <v>46</v>
      </c>
      <c r="G2664" s="1">
        <v>56.04</v>
      </c>
    </row>
    <row r="2665" spans="1:7" x14ac:dyDescent="0.25">
      <c r="A2665" t="str">
        <f t="shared" si="41"/>
        <v>NY1223 Question 8</v>
      </c>
      <c r="B2665" t="s">
        <v>173</v>
      </c>
      <c r="C2665" t="s">
        <v>199</v>
      </c>
      <c r="D2665" s="1" t="s">
        <v>189</v>
      </c>
      <c r="E2665" s="1" t="s">
        <v>189</v>
      </c>
      <c r="F2665" s="1">
        <v>82</v>
      </c>
      <c r="G2665" s="1">
        <v>98.04</v>
      </c>
    </row>
    <row r="2666" spans="1:7" x14ac:dyDescent="0.25">
      <c r="A2666" t="str">
        <f t="shared" si="41"/>
        <v>NY1223 Question 9AB</v>
      </c>
      <c r="B2666" t="s">
        <v>173</v>
      </c>
      <c r="C2666" t="s">
        <v>205</v>
      </c>
      <c r="D2666" s="1" t="s">
        <v>189</v>
      </c>
      <c r="E2666" s="1" t="s">
        <v>189</v>
      </c>
      <c r="F2666" s="1">
        <v>61</v>
      </c>
      <c r="G2666" s="1">
        <v>0</v>
      </c>
    </row>
    <row r="2667" spans="1:7" x14ac:dyDescent="0.25">
      <c r="A2667" t="str">
        <f t="shared" si="41"/>
        <v>NY1223 Question 9C</v>
      </c>
      <c r="B2667" t="s">
        <v>173</v>
      </c>
      <c r="C2667" t="s">
        <v>206</v>
      </c>
      <c r="D2667" s="1" t="s">
        <v>189</v>
      </c>
      <c r="E2667" s="1" t="s">
        <v>189</v>
      </c>
      <c r="F2667" s="1">
        <v>100</v>
      </c>
      <c r="G2667" s="1">
        <v>95.08</v>
      </c>
    </row>
    <row r="2668" spans="1:7" x14ac:dyDescent="0.25">
      <c r="A2668" t="str">
        <f t="shared" si="41"/>
        <v>NY1223 Question 9D</v>
      </c>
      <c r="B2668" t="s">
        <v>173</v>
      </c>
      <c r="C2668" t="s">
        <v>207</v>
      </c>
      <c r="D2668" s="1" t="s">
        <v>189</v>
      </c>
      <c r="E2668" s="1" t="s">
        <v>189</v>
      </c>
      <c r="F2668" s="1">
        <v>5</v>
      </c>
      <c r="G2668" s="1">
        <v>2</v>
      </c>
    </row>
    <row r="2669" spans="1:7" x14ac:dyDescent="0.25">
      <c r="A2669" t="str">
        <f t="shared" si="41"/>
        <v>NY1223 Question 10A</v>
      </c>
      <c r="B2669" t="s">
        <v>173</v>
      </c>
      <c r="C2669" t="s">
        <v>201</v>
      </c>
      <c r="D2669" s="1" t="s">
        <v>189</v>
      </c>
      <c r="E2669" s="1" t="s">
        <v>189</v>
      </c>
      <c r="F2669" s="1">
        <v>32</v>
      </c>
      <c r="G2669" s="1">
        <v>8.6999999999999993</v>
      </c>
    </row>
    <row r="2670" spans="1:7" x14ac:dyDescent="0.25">
      <c r="A2670" t="str">
        <f t="shared" si="41"/>
        <v>NY1223 Question 10B</v>
      </c>
      <c r="B2670" t="s">
        <v>173</v>
      </c>
      <c r="C2670" t="s">
        <v>202</v>
      </c>
      <c r="D2670" s="1" t="s">
        <v>189</v>
      </c>
      <c r="E2670" s="1" t="s">
        <v>189</v>
      </c>
      <c r="F2670" s="1">
        <v>3</v>
      </c>
      <c r="G2670" s="1">
        <v>0.24</v>
      </c>
    </row>
    <row r="2671" spans="1:7" x14ac:dyDescent="0.25">
      <c r="A2671" t="str">
        <f t="shared" si="41"/>
        <v>NY1223 Question 10C</v>
      </c>
      <c r="B2671" t="s">
        <v>173</v>
      </c>
      <c r="C2671" t="s">
        <v>203</v>
      </c>
      <c r="D2671" s="1" t="s">
        <v>189</v>
      </c>
      <c r="E2671" s="1" t="s">
        <v>189</v>
      </c>
      <c r="F2671" s="1">
        <v>1</v>
      </c>
      <c r="G2671" s="1">
        <v>0.97</v>
      </c>
    </row>
    <row r="2672" spans="1:7" x14ac:dyDescent="0.25">
      <c r="A2672" t="str">
        <f t="shared" si="41"/>
        <v>NY1223 Question 10D</v>
      </c>
      <c r="B2672" t="s">
        <v>173</v>
      </c>
      <c r="C2672" t="s">
        <v>204</v>
      </c>
      <c r="D2672" s="1" t="s">
        <v>189</v>
      </c>
      <c r="E2672" s="1" t="s">
        <v>189</v>
      </c>
      <c r="F2672" s="1">
        <v>6</v>
      </c>
      <c r="G2672" s="1">
        <v>0</v>
      </c>
    </row>
    <row r="2673" spans="1:7" x14ac:dyDescent="0.25">
      <c r="A2673" t="str">
        <f t="shared" si="41"/>
        <v>NY1223 Question 11</v>
      </c>
      <c r="B2673" t="s">
        <v>173</v>
      </c>
      <c r="C2673" t="s">
        <v>200</v>
      </c>
      <c r="D2673" s="1" t="s">
        <v>189</v>
      </c>
      <c r="E2673" s="1" t="s">
        <v>189</v>
      </c>
      <c r="F2673" s="1" t="s">
        <v>7</v>
      </c>
      <c r="G2673" s="1">
        <v>12</v>
      </c>
    </row>
    <row r="2674" spans="1:7" x14ac:dyDescent="0.25">
      <c r="A2674" t="str">
        <f t="shared" si="41"/>
        <v>NY1224 Question 1</v>
      </c>
      <c r="B2674" t="s">
        <v>174</v>
      </c>
      <c r="C2674" t="s">
        <v>192</v>
      </c>
      <c r="D2674" s="1" t="s">
        <v>7</v>
      </c>
      <c r="E2674" s="1" t="s">
        <v>7</v>
      </c>
      <c r="F2674" s="1">
        <v>78.400000000000006</v>
      </c>
      <c r="G2674" s="1" t="s">
        <v>191</v>
      </c>
    </row>
    <row r="2675" spans="1:7" x14ac:dyDescent="0.25">
      <c r="A2675" t="str">
        <f t="shared" si="41"/>
        <v>NY1224 Question 2</v>
      </c>
      <c r="B2675" t="s">
        <v>174</v>
      </c>
      <c r="C2675" t="s">
        <v>193</v>
      </c>
      <c r="D2675" s="1" t="s">
        <v>7</v>
      </c>
      <c r="E2675" s="1" t="s">
        <v>7</v>
      </c>
      <c r="F2675" s="1" t="s">
        <v>7</v>
      </c>
      <c r="G2675" s="1" t="s">
        <v>191</v>
      </c>
    </row>
    <row r="2676" spans="1:7" x14ac:dyDescent="0.25">
      <c r="A2676" t="str">
        <f t="shared" si="41"/>
        <v>NY1224 Question 3</v>
      </c>
      <c r="B2676" t="s">
        <v>174</v>
      </c>
      <c r="C2676" t="s">
        <v>194</v>
      </c>
      <c r="D2676" s="1" t="s">
        <v>7</v>
      </c>
      <c r="E2676" s="1" t="s">
        <v>7</v>
      </c>
      <c r="F2676" s="1">
        <v>100</v>
      </c>
      <c r="G2676" s="1" t="s">
        <v>191</v>
      </c>
    </row>
    <row r="2677" spans="1:7" x14ac:dyDescent="0.25">
      <c r="A2677" t="str">
        <f t="shared" si="41"/>
        <v>NY1224 Question 4</v>
      </c>
      <c r="B2677" t="s">
        <v>174</v>
      </c>
      <c r="C2677" t="s">
        <v>195</v>
      </c>
      <c r="D2677" s="1" t="s">
        <v>7</v>
      </c>
      <c r="E2677" s="1" t="s">
        <v>7</v>
      </c>
      <c r="F2677" s="1">
        <v>7.89</v>
      </c>
      <c r="G2677" s="1" t="s">
        <v>191</v>
      </c>
    </row>
    <row r="2678" spans="1:7" x14ac:dyDescent="0.25">
      <c r="A2678" t="str">
        <f t="shared" si="41"/>
        <v>NY1224 Question 5</v>
      </c>
      <c r="B2678" t="s">
        <v>174</v>
      </c>
      <c r="C2678" t="s">
        <v>196</v>
      </c>
      <c r="D2678" s="1" t="s">
        <v>7</v>
      </c>
      <c r="E2678" s="1" t="s">
        <v>7</v>
      </c>
      <c r="F2678" s="1">
        <v>37.93</v>
      </c>
      <c r="G2678" s="1" t="s">
        <v>191</v>
      </c>
    </row>
    <row r="2679" spans="1:7" x14ac:dyDescent="0.25">
      <c r="A2679" t="str">
        <f t="shared" si="41"/>
        <v>NY1224 Question 6</v>
      </c>
      <c r="B2679" t="s">
        <v>174</v>
      </c>
      <c r="C2679" t="s">
        <v>197</v>
      </c>
      <c r="D2679" s="1" t="s">
        <v>7</v>
      </c>
      <c r="E2679" s="1" t="s">
        <v>7</v>
      </c>
      <c r="F2679" s="1">
        <v>37.93</v>
      </c>
      <c r="G2679" s="1" t="s">
        <v>191</v>
      </c>
    </row>
    <row r="2680" spans="1:7" x14ac:dyDescent="0.25">
      <c r="A2680" t="str">
        <f t="shared" si="41"/>
        <v>NY1224 Question 7</v>
      </c>
      <c r="B2680" t="s">
        <v>174</v>
      </c>
      <c r="C2680" t="s">
        <v>198</v>
      </c>
      <c r="D2680" s="1" t="s">
        <v>7</v>
      </c>
      <c r="E2680" s="1" t="s">
        <v>7</v>
      </c>
      <c r="F2680" s="1">
        <v>65.52</v>
      </c>
      <c r="G2680" s="1" t="s">
        <v>191</v>
      </c>
    </row>
    <row r="2681" spans="1:7" x14ac:dyDescent="0.25">
      <c r="A2681" t="str">
        <f t="shared" si="41"/>
        <v>NY1224 Question 8</v>
      </c>
      <c r="B2681" t="s">
        <v>174</v>
      </c>
      <c r="C2681" t="s">
        <v>199</v>
      </c>
      <c r="D2681" s="1" t="s">
        <v>7</v>
      </c>
      <c r="E2681" s="1" t="s">
        <v>7</v>
      </c>
      <c r="F2681" s="1">
        <v>96.55</v>
      </c>
      <c r="G2681" s="1" t="s">
        <v>191</v>
      </c>
    </row>
    <row r="2682" spans="1:7" x14ac:dyDescent="0.25">
      <c r="A2682" t="str">
        <f t="shared" si="41"/>
        <v>NY1224 Question 9AB</v>
      </c>
      <c r="B2682" t="s">
        <v>174</v>
      </c>
      <c r="C2682" t="s">
        <v>205</v>
      </c>
      <c r="D2682" s="1" t="s">
        <v>7</v>
      </c>
      <c r="E2682" s="1" t="s">
        <v>7</v>
      </c>
      <c r="F2682" s="1">
        <v>96</v>
      </c>
      <c r="G2682" s="1" t="s">
        <v>191</v>
      </c>
    </row>
    <row r="2683" spans="1:7" x14ac:dyDescent="0.25">
      <c r="A2683" t="str">
        <f t="shared" si="41"/>
        <v>NY1224 Question 9C</v>
      </c>
      <c r="B2683" t="s">
        <v>174</v>
      </c>
      <c r="C2683" t="s">
        <v>206</v>
      </c>
      <c r="D2683" s="1" t="s">
        <v>7</v>
      </c>
      <c r="E2683" s="1" t="s">
        <v>7</v>
      </c>
      <c r="F2683" s="1">
        <v>98.39</v>
      </c>
      <c r="G2683" s="1" t="s">
        <v>191</v>
      </c>
    </row>
    <row r="2684" spans="1:7" x14ac:dyDescent="0.25">
      <c r="A2684" t="str">
        <f t="shared" si="41"/>
        <v>NY1224 Question 9D</v>
      </c>
      <c r="B2684" t="s">
        <v>174</v>
      </c>
      <c r="C2684" t="s">
        <v>207</v>
      </c>
      <c r="D2684" s="1" t="s">
        <v>7</v>
      </c>
      <c r="E2684" s="1" t="s">
        <v>7</v>
      </c>
      <c r="F2684" s="1">
        <v>0</v>
      </c>
      <c r="G2684" s="1" t="s">
        <v>191</v>
      </c>
    </row>
    <row r="2685" spans="1:7" x14ac:dyDescent="0.25">
      <c r="A2685" t="str">
        <f t="shared" si="41"/>
        <v>NY1224 Question 10A</v>
      </c>
      <c r="B2685" t="s">
        <v>174</v>
      </c>
      <c r="C2685" t="s">
        <v>201</v>
      </c>
      <c r="D2685" s="1" t="s">
        <v>7</v>
      </c>
      <c r="E2685" s="1" t="s">
        <v>7</v>
      </c>
      <c r="F2685" s="1">
        <v>1.61</v>
      </c>
      <c r="G2685" s="1" t="s">
        <v>191</v>
      </c>
    </row>
    <row r="2686" spans="1:7" x14ac:dyDescent="0.25">
      <c r="A2686" t="str">
        <f t="shared" si="41"/>
        <v>NY1224 Question 10B</v>
      </c>
      <c r="B2686" t="s">
        <v>174</v>
      </c>
      <c r="C2686" t="s">
        <v>202</v>
      </c>
      <c r="D2686" s="1" t="s">
        <v>7</v>
      </c>
      <c r="E2686" s="1" t="s">
        <v>7</v>
      </c>
      <c r="F2686" s="1">
        <v>0.32</v>
      </c>
      <c r="G2686" s="1" t="s">
        <v>191</v>
      </c>
    </row>
    <row r="2687" spans="1:7" x14ac:dyDescent="0.25">
      <c r="A2687" t="str">
        <f t="shared" si="41"/>
        <v>NY1224 Question 10C</v>
      </c>
      <c r="B2687" t="s">
        <v>174</v>
      </c>
      <c r="C2687" t="s">
        <v>203</v>
      </c>
      <c r="D2687" s="1" t="s">
        <v>7</v>
      </c>
      <c r="E2687" s="1" t="s">
        <v>7</v>
      </c>
      <c r="F2687" s="1">
        <v>0</v>
      </c>
      <c r="G2687" s="1" t="s">
        <v>191</v>
      </c>
    </row>
    <row r="2688" spans="1:7" x14ac:dyDescent="0.25">
      <c r="A2688" t="str">
        <f t="shared" si="41"/>
        <v>NY1224 Question 10D</v>
      </c>
      <c r="B2688" t="s">
        <v>174</v>
      </c>
      <c r="C2688" t="s">
        <v>204</v>
      </c>
      <c r="D2688" s="1" t="s">
        <v>7</v>
      </c>
      <c r="E2688" s="1" t="s">
        <v>7</v>
      </c>
      <c r="F2688" s="1">
        <v>0</v>
      </c>
      <c r="G2688" s="1" t="s">
        <v>191</v>
      </c>
    </row>
    <row r="2689" spans="1:7" x14ac:dyDescent="0.25">
      <c r="A2689" t="str">
        <f t="shared" si="41"/>
        <v>NY1224 Question 11</v>
      </c>
      <c r="B2689" t="s">
        <v>174</v>
      </c>
      <c r="C2689" t="s">
        <v>200</v>
      </c>
      <c r="D2689" s="1" t="s">
        <v>7</v>
      </c>
      <c r="E2689" s="1" t="s">
        <v>7</v>
      </c>
      <c r="F2689" s="1">
        <v>3</v>
      </c>
      <c r="G2689" s="1" t="s">
        <v>191</v>
      </c>
    </row>
    <row r="2690" spans="1:7" x14ac:dyDescent="0.25">
      <c r="A2690" t="str">
        <f t="shared" si="41"/>
        <v>NY1225 Question 1</v>
      </c>
      <c r="B2690" t="s">
        <v>175</v>
      </c>
      <c r="C2690" t="s">
        <v>192</v>
      </c>
      <c r="D2690" s="1" t="s">
        <v>189</v>
      </c>
      <c r="E2690" s="1" t="s">
        <v>189</v>
      </c>
      <c r="F2690" s="1">
        <v>88.72</v>
      </c>
      <c r="G2690" s="1" t="s">
        <v>7</v>
      </c>
    </row>
    <row r="2691" spans="1:7" x14ac:dyDescent="0.25">
      <c r="A2691" t="str">
        <f t="shared" ref="A2691:A2737" si="42">B2691&amp;" "&amp;C2691</f>
        <v>NY1225 Question 2</v>
      </c>
      <c r="B2691" t="s">
        <v>175</v>
      </c>
      <c r="C2691" t="s">
        <v>193</v>
      </c>
      <c r="D2691" s="1" t="s">
        <v>189</v>
      </c>
      <c r="E2691" s="1" t="s">
        <v>189</v>
      </c>
      <c r="F2691" s="1" t="s">
        <v>7</v>
      </c>
      <c r="G2691" s="1" t="s">
        <v>7</v>
      </c>
    </row>
    <row r="2692" spans="1:7" x14ac:dyDescent="0.25">
      <c r="A2692" t="str">
        <f t="shared" si="42"/>
        <v>NY1225 Question 3</v>
      </c>
      <c r="B2692" t="s">
        <v>175</v>
      </c>
      <c r="C2692" t="s">
        <v>194</v>
      </c>
      <c r="D2692" s="1" t="s">
        <v>189</v>
      </c>
      <c r="E2692" s="1" t="s">
        <v>189</v>
      </c>
      <c r="F2692" s="1">
        <v>100</v>
      </c>
      <c r="G2692" s="1">
        <v>100</v>
      </c>
    </row>
    <row r="2693" spans="1:7" x14ac:dyDescent="0.25">
      <c r="A2693" t="str">
        <f t="shared" si="42"/>
        <v>NY1225 Question 4</v>
      </c>
      <c r="B2693" t="s">
        <v>175</v>
      </c>
      <c r="C2693" t="s">
        <v>195</v>
      </c>
      <c r="D2693" s="1" t="s">
        <v>189</v>
      </c>
      <c r="E2693" s="1" t="s">
        <v>189</v>
      </c>
      <c r="F2693" s="1">
        <v>0.16880000000000001</v>
      </c>
      <c r="G2693" s="1">
        <v>17.149999999999999</v>
      </c>
    </row>
    <row r="2694" spans="1:7" x14ac:dyDescent="0.25">
      <c r="A2694" t="str">
        <f t="shared" si="42"/>
        <v>NY1225 Question 5</v>
      </c>
      <c r="B2694" t="s">
        <v>175</v>
      </c>
      <c r="C2694" t="s">
        <v>196</v>
      </c>
      <c r="D2694" s="1" t="s">
        <v>189</v>
      </c>
      <c r="E2694" s="1" t="s">
        <v>189</v>
      </c>
      <c r="F2694" s="1">
        <v>42.86</v>
      </c>
      <c r="G2694" s="1">
        <v>25</v>
      </c>
    </row>
    <row r="2695" spans="1:7" x14ac:dyDescent="0.25">
      <c r="A2695" t="str">
        <f t="shared" si="42"/>
        <v>NY1225 Question 6</v>
      </c>
      <c r="B2695" t="s">
        <v>175</v>
      </c>
      <c r="C2695" t="s">
        <v>197</v>
      </c>
      <c r="D2695" s="1" t="s">
        <v>189</v>
      </c>
      <c r="E2695" s="1" t="s">
        <v>189</v>
      </c>
      <c r="F2695" s="1">
        <v>67.86</v>
      </c>
      <c r="G2695" s="1">
        <v>57.14</v>
      </c>
    </row>
    <row r="2696" spans="1:7" x14ac:dyDescent="0.25">
      <c r="A2696" t="str">
        <f t="shared" si="42"/>
        <v>NY1225 Question 7</v>
      </c>
      <c r="B2696" t="s">
        <v>175</v>
      </c>
      <c r="C2696" t="s">
        <v>198</v>
      </c>
      <c r="D2696" s="1" t="s">
        <v>189</v>
      </c>
      <c r="E2696" s="1" t="s">
        <v>189</v>
      </c>
      <c r="F2696" s="1">
        <v>83.33</v>
      </c>
      <c r="G2696" s="1">
        <v>89.66</v>
      </c>
    </row>
    <row r="2697" spans="1:7" x14ac:dyDescent="0.25">
      <c r="A2697" t="str">
        <f t="shared" si="42"/>
        <v>NY1225 Question 8</v>
      </c>
      <c r="B2697" t="s">
        <v>175</v>
      </c>
      <c r="C2697" t="s">
        <v>199</v>
      </c>
      <c r="D2697" s="1" t="s">
        <v>189</v>
      </c>
      <c r="E2697" s="1" t="s">
        <v>189</v>
      </c>
      <c r="F2697" s="1">
        <v>98.18</v>
      </c>
      <c r="G2697" s="1">
        <v>96.36</v>
      </c>
    </row>
    <row r="2698" spans="1:7" x14ac:dyDescent="0.25">
      <c r="A2698" t="str">
        <f t="shared" si="42"/>
        <v>NY1225 Question 9AB</v>
      </c>
      <c r="B2698" t="s">
        <v>175</v>
      </c>
      <c r="C2698" t="s">
        <v>205</v>
      </c>
      <c r="D2698" s="1" t="s">
        <v>189</v>
      </c>
      <c r="E2698" s="1" t="s">
        <v>189</v>
      </c>
      <c r="F2698" s="1">
        <v>100</v>
      </c>
      <c r="G2698" s="1">
        <v>0</v>
      </c>
    </row>
    <row r="2699" spans="1:7" x14ac:dyDescent="0.25">
      <c r="A2699" t="str">
        <f t="shared" si="42"/>
        <v>NY1225 Question 9C</v>
      </c>
      <c r="B2699" t="s">
        <v>175</v>
      </c>
      <c r="C2699" t="s">
        <v>206</v>
      </c>
      <c r="D2699" s="1" t="s">
        <v>189</v>
      </c>
      <c r="E2699" s="1" t="s">
        <v>189</v>
      </c>
      <c r="F2699" s="1">
        <v>100</v>
      </c>
      <c r="G2699" s="1">
        <v>99.02</v>
      </c>
    </row>
    <row r="2700" spans="1:7" x14ac:dyDescent="0.25">
      <c r="A2700" t="str">
        <f t="shared" si="42"/>
        <v>NY1225 Question 9D</v>
      </c>
      <c r="B2700" t="s">
        <v>175</v>
      </c>
      <c r="C2700" t="s">
        <v>207</v>
      </c>
      <c r="D2700" s="1" t="s">
        <v>189</v>
      </c>
      <c r="E2700" s="1" t="s">
        <v>189</v>
      </c>
      <c r="F2700" s="1">
        <v>0</v>
      </c>
      <c r="G2700" s="1">
        <v>22.22</v>
      </c>
    </row>
    <row r="2701" spans="1:7" x14ac:dyDescent="0.25">
      <c r="A2701" t="str">
        <f t="shared" si="42"/>
        <v>NY1225 Question 10A</v>
      </c>
      <c r="B2701" t="s">
        <v>175</v>
      </c>
      <c r="C2701" t="s">
        <v>201</v>
      </c>
      <c r="D2701" s="1" t="s">
        <v>189</v>
      </c>
      <c r="E2701" s="1" t="s">
        <v>189</v>
      </c>
      <c r="F2701" s="1">
        <v>5.17</v>
      </c>
      <c r="G2701" s="1">
        <v>3.92</v>
      </c>
    </row>
    <row r="2702" spans="1:7" x14ac:dyDescent="0.25">
      <c r="A2702" t="str">
        <f t="shared" si="42"/>
        <v>NY1225 Question 10B</v>
      </c>
      <c r="B2702" t="s">
        <v>175</v>
      </c>
      <c r="C2702" t="s">
        <v>202</v>
      </c>
      <c r="D2702" s="1" t="s">
        <v>189</v>
      </c>
      <c r="E2702" s="1" t="s">
        <v>189</v>
      </c>
      <c r="F2702" s="1">
        <v>1.38</v>
      </c>
      <c r="G2702" s="1">
        <v>0</v>
      </c>
    </row>
    <row r="2703" spans="1:7" x14ac:dyDescent="0.25">
      <c r="A2703" t="str">
        <f t="shared" si="42"/>
        <v>NY1225 Question 10C</v>
      </c>
      <c r="B2703" t="s">
        <v>175</v>
      </c>
      <c r="C2703" t="s">
        <v>203</v>
      </c>
      <c r="D2703" s="1" t="s">
        <v>189</v>
      </c>
      <c r="E2703" s="1" t="s">
        <v>189</v>
      </c>
      <c r="F2703" s="1">
        <v>9.14</v>
      </c>
      <c r="G2703" s="1">
        <v>0.47</v>
      </c>
    </row>
    <row r="2704" spans="1:7" x14ac:dyDescent="0.25">
      <c r="A2704" t="str">
        <f t="shared" si="42"/>
        <v>NY1225 Question 10D</v>
      </c>
      <c r="B2704" t="s">
        <v>175</v>
      </c>
      <c r="C2704" t="s">
        <v>204</v>
      </c>
      <c r="D2704" s="1" t="s">
        <v>189</v>
      </c>
      <c r="E2704" s="1" t="s">
        <v>189</v>
      </c>
      <c r="F2704" s="1">
        <v>32.26</v>
      </c>
      <c r="G2704" s="1">
        <v>0</v>
      </c>
    </row>
    <row r="2705" spans="1:7" x14ac:dyDescent="0.25">
      <c r="A2705" t="str">
        <f t="shared" si="42"/>
        <v>NY1225 Question 11</v>
      </c>
      <c r="B2705" t="s">
        <v>175</v>
      </c>
      <c r="C2705" t="s">
        <v>200</v>
      </c>
      <c r="D2705" s="1" t="s">
        <v>189</v>
      </c>
      <c r="E2705" s="1" t="s">
        <v>189</v>
      </c>
      <c r="F2705" s="1">
        <v>8</v>
      </c>
      <c r="G2705" s="1">
        <v>12</v>
      </c>
    </row>
    <row r="2706" spans="1:7" x14ac:dyDescent="0.25">
      <c r="A2706" t="str">
        <f t="shared" si="42"/>
        <v>NY1226 Question 1</v>
      </c>
      <c r="B2706" t="s">
        <v>176</v>
      </c>
      <c r="C2706" t="s">
        <v>192</v>
      </c>
      <c r="D2706" s="1" t="s">
        <v>189</v>
      </c>
      <c r="E2706" s="1" t="s">
        <v>189</v>
      </c>
      <c r="F2706" s="26" t="s">
        <v>7</v>
      </c>
      <c r="G2706" s="1" t="s">
        <v>7</v>
      </c>
    </row>
    <row r="2707" spans="1:7" x14ac:dyDescent="0.25">
      <c r="A2707" t="str">
        <f t="shared" si="42"/>
        <v>NY1226 Question 2</v>
      </c>
      <c r="B2707" t="s">
        <v>176</v>
      </c>
      <c r="C2707" t="s">
        <v>193</v>
      </c>
      <c r="D2707" s="1" t="s">
        <v>189</v>
      </c>
      <c r="E2707" s="1" t="s">
        <v>189</v>
      </c>
      <c r="F2707" s="26" t="s">
        <v>7</v>
      </c>
      <c r="G2707" s="1" t="s">
        <v>7</v>
      </c>
    </row>
    <row r="2708" spans="1:7" x14ac:dyDescent="0.25">
      <c r="A2708" t="str">
        <f t="shared" si="42"/>
        <v>NY1226 Question 3</v>
      </c>
      <c r="B2708" t="s">
        <v>176</v>
      </c>
      <c r="C2708" t="s">
        <v>194</v>
      </c>
      <c r="D2708" s="1" t="s">
        <v>189</v>
      </c>
      <c r="E2708" s="1" t="s">
        <v>189</v>
      </c>
      <c r="F2708" s="26" t="s">
        <v>7</v>
      </c>
      <c r="G2708" s="1">
        <v>100</v>
      </c>
    </row>
    <row r="2709" spans="1:7" x14ac:dyDescent="0.25">
      <c r="A2709" t="str">
        <f t="shared" si="42"/>
        <v>NY1226 Question 4</v>
      </c>
      <c r="B2709" t="s">
        <v>176</v>
      </c>
      <c r="C2709" t="s">
        <v>195</v>
      </c>
      <c r="D2709" s="1" t="s">
        <v>189</v>
      </c>
      <c r="E2709" s="1" t="s">
        <v>189</v>
      </c>
      <c r="F2709" s="26" t="s">
        <v>7</v>
      </c>
      <c r="G2709" s="1">
        <v>7.5</v>
      </c>
    </row>
    <row r="2710" spans="1:7" x14ac:dyDescent="0.25">
      <c r="A2710" t="str">
        <f t="shared" si="42"/>
        <v>NY1226 Question 5</v>
      </c>
      <c r="B2710" t="s">
        <v>176</v>
      </c>
      <c r="C2710" t="s">
        <v>196</v>
      </c>
      <c r="D2710" s="1" t="s">
        <v>189</v>
      </c>
      <c r="E2710" s="1" t="s">
        <v>189</v>
      </c>
      <c r="F2710" s="26" t="s">
        <v>7</v>
      </c>
      <c r="G2710" s="1">
        <v>32</v>
      </c>
    </row>
    <row r="2711" spans="1:7" x14ac:dyDescent="0.25">
      <c r="A2711" t="str">
        <f t="shared" si="42"/>
        <v>NY1226 Question 6</v>
      </c>
      <c r="B2711" t="s">
        <v>176</v>
      </c>
      <c r="C2711" t="s">
        <v>197</v>
      </c>
      <c r="D2711" s="1" t="s">
        <v>189</v>
      </c>
      <c r="E2711" s="1" t="s">
        <v>189</v>
      </c>
      <c r="F2711" s="26" t="s">
        <v>7</v>
      </c>
      <c r="G2711" s="1">
        <v>30</v>
      </c>
    </row>
    <row r="2712" spans="1:7" x14ac:dyDescent="0.25">
      <c r="A2712" t="str">
        <f t="shared" si="42"/>
        <v>NY1226 Question 7</v>
      </c>
      <c r="B2712" t="s">
        <v>176</v>
      </c>
      <c r="C2712" t="s">
        <v>198</v>
      </c>
      <c r="D2712" s="1" t="s">
        <v>189</v>
      </c>
      <c r="E2712" s="1" t="s">
        <v>189</v>
      </c>
      <c r="F2712" s="26" t="s">
        <v>7</v>
      </c>
      <c r="G2712" s="1">
        <v>91</v>
      </c>
    </row>
    <row r="2713" spans="1:7" x14ac:dyDescent="0.25">
      <c r="A2713" t="str">
        <f t="shared" si="42"/>
        <v>NY1226 Question 8</v>
      </c>
      <c r="B2713" t="s">
        <v>176</v>
      </c>
      <c r="C2713" t="s">
        <v>199</v>
      </c>
      <c r="D2713" s="1" t="s">
        <v>189</v>
      </c>
      <c r="E2713" s="1" t="s">
        <v>189</v>
      </c>
      <c r="F2713" s="26" t="s">
        <v>7</v>
      </c>
      <c r="G2713" s="1">
        <v>93</v>
      </c>
    </row>
    <row r="2714" spans="1:7" x14ac:dyDescent="0.25">
      <c r="A2714" t="str">
        <f t="shared" si="42"/>
        <v>NY1226 Question 9AB</v>
      </c>
      <c r="B2714" t="s">
        <v>176</v>
      </c>
      <c r="C2714" t="s">
        <v>205</v>
      </c>
      <c r="D2714" s="1" t="s">
        <v>189</v>
      </c>
      <c r="E2714" s="1" t="s">
        <v>189</v>
      </c>
      <c r="F2714" s="26" t="s">
        <v>7</v>
      </c>
      <c r="G2714" s="1">
        <v>84</v>
      </c>
    </row>
    <row r="2715" spans="1:7" x14ac:dyDescent="0.25">
      <c r="A2715" t="str">
        <f t="shared" si="42"/>
        <v>NY1226 Question 9C</v>
      </c>
      <c r="B2715" t="s">
        <v>176</v>
      </c>
      <c r="C2715" t="s">
        <v>206</v>
      </c>
      <c r="D2715" s="1" t="s">
        <v>189</v>
      </c>
      <c r="E2715" s="1" t="s">
        <v>189</v>
      </c>
      <c r="F2715" s="26" t="s">
        <v>7</v>
      </c>
      <c r="G2715" s="1">
        <v>0.76</v>
      </c>
    </row>
    <row r="2716" spans="1:7" x14ac:dyDescent="0.25">
      <c r="A2716" t="str">
        <f t="shared" si="42"/>
        <v>NY1226 Question 9D</v>
      </c>
      <c r="B2716" t="s">
        <v>176</v>
      </c>
      <c r="C2716" t="s">
        <v>207</v>
      </c>
      <c r="D2716" s="1" t="s">
        <v>189</v>
      </c>
      <c r="E2716" s="1" t="s">
        <v>189</v>
      </c>
      <c r="F2716" s="26" t="s">
        <v>7</v>
      </c>
      <c r="G2716" s="1">
        <v>0</v>
      </c>
    </row>
    <row r="2717" spans="1:7" x14ac:dyDescent="0.25">
      <c r="A2717" t="str">
        <f t="shared" si="42"/>
        <v>NY1226 Question 10A</v>
      </c>
      <c r="B2717" t="s">
        <v>176</v>
      </c>
      <c r="C2717" t="s">
        <v>201</v>
      </c>
      <c r="D2717" s="1" t="s">
        <v>189</v>
      </c>
      <c r="E2717" s="1" t="s">
        <v>189</v>
      </c>
      <c r="F2717" s="26" t="s">
        <v>7</v>
      </c>
      <c r="G2717" s="1">
        <v>31.5</v>
      </c>
    </row>
    <row r="2718" spans="1:7" x14ac:dyDescent="0.25">
      <c r="A2718" t="str">
        <f t="shared" si="42"/>
        <v>NY1226 Question 10B</v>
      </c>
      <c r="B2718" t="s">
        <v>176</v>
      </c>
      <c r="C2718" t="s">
        <v>202</v>
      </c>
      <c r="D2718" s="1" t="s">
        <v>189</v>
      </c>
      <c r="E2718" s="1" t="s">
        <v>189</v>
      </c>
      <c r="F2718" s="26" t="s">
        <v>7</v>
      </c>
      <c r="G2718" s="1">
        <v>0</v>
      </c>
    </row>
    <row r="2719" spans="1:7" x14ac:dyDescent="0.25">
      <c r="A2719" t="str">
        <f t="shared" si="42"/>
        <v>NY1226 Question 10C</v>
      </c>
      <c r="B2719" t="s">
        <v>176</v>
      </c>
      <c r="C2719" t="s">
        <v>203</v>
      </c>
      <c r="D2719" s="1" t="s">
        <v>189</v>
      </c>
      <c r="E2719" s="1" t="s">
        <v>189</v>
      </c>
      <c r="F2719" s="26" t="s">
        <v>7</v>
      </c>
      <c r="G2719" s="1">
        <v>0</v>
      </c>
    </row>
    <row r="2720" spans="1:7" x14ac:dyDescent="0.25">
      <c r="A2720" t="str">
        <f t="shared" si="42"/>
        <v>NY1226 Question 10D</v>
      </c>
      <c r="B2720" t="s">
        <v>176</v>
      </c>
      <c r="C2720" t="s">
        <v>204</v>
      </c>
      <c r="D2720" s="1" t="s">
        <v>189</v>
      </c>
      <c r="E2720" s="1" t="s">
        <v>189</v>
      </c>
      <c r="F2720" s="26" t="s">
        <v>7</v>
      </c>
      <c r="G2720" s="1">
        <v>0</v>
      </c>
    </row>
    <row r="2721" spans="1:7" x14ac:dyDescent="0.25">
      <c r="A2721" t="str">
        <f t="shared" si="42"/>
        <v>NY1226 Question 11</v>
      </c>
      <c r="B2721" t="s">
        <v>176</v>
      </c>
      <c r="C2721" t="s">
        <v>200</v>
      </c>
      <c r="D2721" s="1" t="s">
        <v>189</v>
      </c>
      <c r="E2721" s="1" t="s">
        <v>189</v>
      </c>
      <c r="F2721" s="26" t="s">
        <v>7</v>
      </c>
      <c r="G2721" s="1">
        <v>12</v>
      </c>
    </row>
    <row r="2722" spans="1:7" x14ac:dyDescent="0.25">
      <c r="A2722" t="str">
        <f t="shared" si="42"/>
        <v>NY1296 Question 1</v>
      </c>
      <c r="B2722" t="s">
        <v>177</v>
      </c>
      <c r="C2722" t="s">
        <v>192</v>
      </c>
      <c r="D2722" s="1" t="s">
        <v>189</v>
      </c>
      <c r="E2722" s="1" t="s">
        <v>189</v>
      </c>
      <c r="F2722" s="1" t="s">
        <v>189</v>
      </c>
      <c r="G2722" s="1">
        <v>93.8</v>
      </c>
    </row>
    <row r="2723" spans="1:7" x14ac:dyDescent="0.25">
      <c r="A2723" t="str">
        <f t="shared" si="42"/>
        <v>NY1296 Question 2</v>
      </c>
      <c r="B2723" t="s">
        <v>177</v>
      </c>
      <c r="C2723" t="s">
        <v>193</v>
      </c>
      <c r="D2723" s="1" t="s">
        <v>189</v>
      </c>
      <c r="E2723" s="1" t="s">
        <v>189</v>
      </c>
      <c r="F2723" s="1" t="s">
        <v>189</v>
      </c>
      <c r="G2723" s="1">
        <v>100</v>
      </c>
    </row>
    <row r="2724" spans="1:7" x14ac:dyDescent="0.25">
      <c r="A2724" t="str">
        <f t="shared" si="42"/>
        <v>NY1296 Question 3</v>
      </c>
      <c r="B2724" t="s">
        <v>177</v>
      </c>
      <c r="C2724" t="s">
        <v>194</v>
      </c>
      <c r="D2724" s="1" t="s">
        <v>189</v>
      </c>
      <c r="E2724" s="1" t="s">
        <v>189</v>
      </c>
      <c r="F2724" s="1" t="s">
        <v>189</v>
      </c>
      <c r="G2724" s="1">
        <v>100</v>
      </c>
    </row>
    <row r="2725" spans="1:7" x14ac:dyDescent="0.25">
      <c r="A2725" t="str">
        <f t="shared" si="42"/>
        <v>NY1296 Question 4</v>
      </c>
      <c r="B2725" t="s">
        <v>177</v>
      </c>
      <c r="C2725" t="s">
        <v>195</v>
      </c>
      <c r="D2725" s="1" t="s">
        <v>189</v>
      </c>
      <c r="E2725" s="1" t="s">
        <v>189</v>
      </c>
      <c r="F2725" s="1" t="s">
        <v>189</v>
      </c>
      <c r="G2725" s="1">
        <v>21.5</v>
      </c>
    </row>
    <row r="2726" spans="1:7" x14ac:dyDescent="0.25">
      <c r="A2726" t="str">
        <f t="shared" si="42"/>
        <v>NY1296 Question 5</v>
      </c>
      <c r="B2726" t="s">
        <v>177</v>
      </c>
      <c r="C2726" t="s">
        <v>196</v>
      </c>
      <c r="D2726" s="1" t="s">
        <v>189</v>
      </c>
      <c r="E2726" s="1" t="s">
        <v>189</v>
      </c>
      <c r="F2726" s="1" t="s">
        <v>189</v>
      </c>
      <c r="G2726" s="1">
        <v>0</v>
      </c>
    </row>
    <row r="2727" spans="1:7" x14ac:dyDescent="0.25">
      <c r="A2727" t="str">
        <f t="shared" si="42"/>
        <v>NY1296 Question 6</v>
      </c>
      <c r="B2727" t="s">
        <v>177</v>
      </c>
      <c r="C2727" t="s">
        <v>197</v>
      </c>
      <c r="D2727" s="1" t="s">
        <v>189</v>
      </c>
      <c r="E2727" s="1" t="s">
        <v>189</v>
      </c>
      <c r="F2727" s="1" t="s">
        <v>189</v>
      </c>
      <c r="G2727" s="1">
        <v>97.5</v>
      </c>
    </row>
    <row r="2728" spans="1:7" x14ac:dyDescent="0.25">
      <c r="A2728" t="str">
        <f t="shared" si="42"/>
        <v>NY1296 Question 7</v>
      </c>
      <c r="B2728" t="s">
        <v>177</v>
      </c>
      <c r="C2728" t="s">
        <v>198</v>
      </c>
      <c r="D2728" s="1" t="s">
        <v>189</v>
      </c>
      <c r="E2728" s="1" t="s">
        <v>189</v>
      </c>
      <c r="F2728" s="1" t="s">
        <v>189</v>
      </c>
      <c r="G2728" s="1">
        <v>97.5</v>
      </c>
    </row>
    <row r="2729" spans="1:7" x14ac:dyDescent="0.25">
      <c r="A2729" t="str">
        <f t="shared" si="42"/>
        <v>NY1296 Question 8</v>
      </c>
      <c r="B2729" t="s">
        <v>177</v>
      </c>
      <c r="C2729" t="s">
        <v>199</v>
      </c>
      <c r="D2729" s="1" t="s">
        <v>189</v>
      </c>
      <c r="E2729" s="1" t="s">
        <v>189</v>
      </c>
      <c r="F2729" s="1" t="s">
        <v>189</v>
      </c>
      <c r="G2729" s="1">
        <v>100</v>
      </c>
    </row>
    <row r="2730" spans="1:7" x14ac:dyDescent="0.25">
      <c r="A2730" t="str">
        <f t="shared" si="42"/>
        <v>NY1296 Question 9AB</v>
      </c>
      <c r="B2730" t="s">
        <v>177</v>
      </c>
      <c r="C2730" t="s">
        <v>205</v>
      </c>
      <c r="D2730" s="1" t="s">
        <v>189</v>
      </c>
      <c r="E2730" s="1" t="s">
        <v>189</v>
      </c>
      <c r="F2730" s="1" t="s">
        <v>189</v>
      </c>
      <c r="G2730" s="1">
        <v>0</v>
      </c>
    </row>
    <row r="2731" spans="1:7" x14ac:dyDescent="0.25">
      <c r="A2731" t="str">
        <f t="shared" si="42"/>
        <v>NY1296 Question 9C</v>
      </c>
      <c r="B2731" t="s">
        <v>177</v>
      </c>
      <c r="C2731" t="s">
        <v>206</v>
      </c>
      <c r="D2731" s="1" t="s">
        <v>189</v>
      </c>
      <c r="E2731" s="1" t="s">
        <v>189</v>
      </c>
      <c r="F2731" s="1" t="s">
        <v>189</v>
      </c>
      <c r="G2731" s="1">
        <v>100</v>
      </c>
    </row>
    <row r="2732" spans="1:7" x14ac:dyDescent="0.25">
      <c r="A2732" t="str">
        <f t="shared" si="42"/>
        <v>NY1296 Question 9D</v>
      </c>
      <c r="B2732" t="s">
        <v>177</v>
      </c>
      <c r="C2732" t="s">
        <v>207</v>
      </c>
      <c r="D2732" s="1" t="s">
        <v>189</v>
      </c>
      <c r="E2732" s="1" t="s">
        <v>189</v>
      </c>
      <c r="F2732" s="1" t="s">
        <v>189</v>
      </c>
      <c r="G2732" s="1" t="s">
        <v>7</v>
      </c>
    </row>
    <row r="2733" spans="1:7" x14ac:dyDescent="0.25">
      <c r="A2733" t="str">
        <f t="shared" si="42"/>
        <v>NY1296 Question 10A</v>
      </c>
      <c r="B2733" t="s">
        <v>177</v>
      </c>
      <c r="C2733" t="s">
        <v>201</v>
      </c>
      <c r="D2733" s="1" t="s">
        <v>189</v>
      </c>
      <c r="E2733" s="1" t="s">
        <v>189</v>
      </c>
      <c r="F2733" s="1" t="s">
        <v>189</v>
      </c>
      <c r="G2733" s="1">
        <v>0</v>
      </c>
    </row>
    <row r="2734" spans="1:7" x14ac:dyDescent="0.25">
      <c r="A2734" t="str">
        <f t="shared" si="42"/>
        <v>NY1296 Question 10B</v>
      </c>
      <c r="B2734" t="s">
        <v>177</v>
      </c>
      <c r="C2734" t="s">
        <v>202</v>
      </c>
      <c r="D2734" s="1" t="s">
        <v>189</v>
      </c>
      <c r="E2734" s="1" t="s">
        <v>189</v>
      </c>
      <c r="F2734" s="1" t="s">
        <v>189</v>
      </c>
      <c r="G2734" s="1">
        <v>0</v>
      </c>
    </row>
    <row r="2735" spans="1:7" x14ac:dyDescent="0.25">
      <c r="A2735" t="str">
        <f t="shared" si="42"/>
        <v>NY1296 Question 10C</v>
      </c>
      <c r="B2735" t="s">
        <v>177</v>
      </c>
      <c r="C2735" t="s">
        <v>203</v>
      </c>
      <c r="D2735" s="1" t="s">
        <v>189</v>
      </c>
      <c r="E2735" s="1" t="s">
        <v>189</v>
      </c>
      <c r="F2735" s="1" t="s">
        <v>189</v>
      </c>
      <c r="G2735" s="1">
        <v>0</v>
      </c>
    </row>
    <row r="2736" spans="1:7" x14ac:dyDescent="0.25">
      <c r="A2736" t="str">
        <f t="shared" si="42"/>
        <v>NY1296 Question 10D</v>
      </c>
      <c r="B2736" t="s">
        <v>177</v>
      </c>
      <c r="C2736" t="s">
        <v>204</v>
      </c>
      <c r="D2736" s="1" t="s">
        <v>189</v>
      </c>
      <c r="E2736" s="1" t="s">
        <v>189</v>
      </c>
      <c r="F2736" s="1" t="s">
        <v>189</v>
      </c>
      <c r="G2736" s="1">
        <v>0</v>
      </c>
    </row>
    <row r="2737" spans="1:7" x14ac:dyDescent="0.25">
      <c r="A2737" t="str">
        <f t="shared" si="42"/>
        <v>NY1296 Question 11</v>
      </c>
      <c r="B2737" t="s">
        <v>177</v>
      </c>
      <c r="C2737" t="s">
        <v>200</v>
      </c>
      <c r="D2737" s="1" t="s">
        <v>189</v>
      </c>
      <c r="E2737" s="1" t="s">
        <v>189</v>
      </c>
      <c r="F2737" s="1" t="s">
        <v>189</v>
      </c>
      <c r="G2737" s="1">
        <v>12</v>
      </c>
    </row>
  </sheetData>
  <sheetProtection sheet="1" objects="1" scenarios="1" sort="0" autoFilter="0"/>
  <autoFilter ref="A1:H2737" xr:uid="{F0E153B5-7884-E747-956B-D7A5FA620AB4}"/>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dimension ref="A1:D17"/>
  <sheetViews>
    <sheetView workbookViewId="0">
      <selection activeCell="C7" sqref="C7"/>
    </sheetView>
  </sheetViews>
  <sheetFormatPr defaultColWidth="11" defaultRowHeight="15.75" x14ac:dyDescent="0.25"/>
  <cols>
    <col min="1" max="1" width="17.625" customWidth="1"/>
    <col min="2" max="2" width="20.875" style="1" customWidth="1"/>
    <col min="3" max="3" width="26.5" style="17" customWidth="1"/>
    <col min="4" max="4" width="141.125" style="17" customWidth="1"/>
    <col min="5" max="5" width="16.625" customWidth="1"/>
  </cols>
  <sheetData>
    <row r="1" spans="1:4" ht="32.25" customHeight="1" x14ac:dyDescent="0.25">
      <c r="A1" s="18" t="s">
        <v>1</v>
      </c>
      <c r="B1" s="22" t="s">
        <v>512</v>
      </c>
      <c r="C1" s="21" t="s">
        <v>513</v>
      </c>
      <c r="D1" s="21" t="s">
        <v>209</v>
      </c>
    </row>
    <row r="2" spans="1:4" ht="53.25" customHeight="1" x14ac:dyDescent="0.25">
      <c r="A2" s="18" t="s">
        <v>192</v>
      </c>
      <c r="B2" s="23" t="s">
        <v>511</v>
      </c>
      <c r="C2" s="20" t="s">
        <v>514</v>
      </c>
      <c r="D2" s="32" t="s">
        <v>557</v>
      </c>
    </row>
    <row r="3" spans="1:4" ht="32.25" customHeight="1" x14ac:dyDescent="0.25">
      <c r="A3" s="18" t="s">
        <v>193</v>
      </c>
      <c r="B3" s="24" t="s">
        <v>541</v>
      </c>
      <c r="C3" s="20" t="s">
        <v>515</v>
      </c>
      <c r="D3" s="19" t="s">
        <v>530</v>
      </c>
    </row>
    <row r="4" spans="1:4" ht="32.25" customHeight="1" x14ac:dyDescent="0.25">
      <c r="A4" s="18" t="s">
        <v>194</v>
      </c>
      <c r="B4" s="25" t="s">
        <v>542</v>
      </c>
      <c r="C4" s="20" t="s">
        <v>516</v>
      </c>
      <c r="D4" s="19" t="s">
        <v>533</v>
      </c>
    </row>
    <row r="5" spans="1:4" ht="32.25" customHeight="1" x14ac:dyDescent="0.25">
      <c r="A5" s="18" t="s">
        <v>195</v>
      </c>
      <c r="B5" s="23" t="s">
        <v>531</v>
      </c>
      <c r="C5" s="20" t="s">
        <v>517</v>
      </c>
      <c r="D5" s="19" t="s">
        <v>532</v>
      </c>
    </row>
    <row r="6" spans="1:4" ht="45.75" customHeight="1" x14ac:dyDescent="0.25">
      <c r="A6" s="18" t="s">
        <v>196</v>
      </c>
      <c r="B6" s="23" t="s">
        <v>534</v>
      </c>
      <c r="C6" s="20" t="s">
        <v>518</v>
      </c>
      <c r="D6" s="19" t="s">
        <v>537</v>
      </c>
    </row>
    <row r="7" spans="1:4" ht="45.75" customHeight="1" x14ac:dyDescent="0.25">
      <c r="A7" s="18" t="s">
        <v>197</v>
      </c>
      <c r="B7" s="23" t="s">
        <v>535</v>
      </c>
      <c r="C7" s="20" t="s">
        <v>519</v>
      </c>
      <c r="D7" s="19" t="s">
        <v>538</v>
      </c>
    </row>
    <row r="8" spans="1:4" ht="32.25" customHeight="1" x14ac:dyDescent="0.25">
      <c r="A8" s="18" t="s">
        <v>198</v>
      </c>
      <c r="B8" s="23" t="s">
        <v>536</v>
      </c>
      <c r="C8" s="20" t="s">
        <v>520</v>
      </c>
      <c r="D8" s="19" t="s">
        <v>539</v>
      </c>
    </row>
    <row r="9" spans="1:4" ht="32.25" customHeight="1" x14ac:dyDescent="0.25">
      <c r="A9" s="18" t="s">
        <v>199</v>
      </c>
      <c r="B9" s="25" t="s">
        <v>542</v>
      </c>
      <c r="C9" s="20" t="s">
        <v>521</v>
      </c>
      <c r="D9" s="19" t="s">
        <v>540</v>
      </c>
    </row>
    <row r="10" spans="1:4" ht="32.25" customHeight="1" x14ac:dyDescent="0.25">
      <c r="A10" s="18" t="s">
        <v>205</v>
      </c>
      <c r="B10" s="22" t="s">
        <v>543</v>
      </c>
      <c r="C10" s="20" t="s">
        <v>522</v>
      </c>
      <c r="D10" s="19" t="s">
        <v>545</v>
      </c>
    </row>
    <row r="11" spans="1:4" ht="32.25" customHeight="1" x14ac:dyDescent="0.25">
      <c r="A11" s="18" t="s">
        <v>206</v>
      </c>
      <c r="B11" s="22" t="s">
        <v>544</v>
      </c>
      <c r="C11" s="20" t="s">
        <v>523</v>
      </c>
      <c r="D11" s="19" t="s">
        <v>546</v>
      </c>
    </row>
    <row r="12" spans="1:4" ht="32.25" customHeight="1" x14ac:dyDescent="0.25">
      <c r="A12" s="18" t="s">
        <v>207</v>
      </c>
      <c r="B12" s="22" t="s">
        <v>548</v>
      </c>
      <c r="C12" s="20" t="s">
        <v>524</v>
      </c>
      <c r="D12" s="19" t="s">
        <v>547</v>
      </c>
    </row>
    <row r="13" spans="1:4" ht="32.25" customHeight="1" x14ac:dyDescent="0.25">
      <c r="A13" s="18" t="s">
        <v>201</v>
      </c>
      <c r="B13" s="23" t="s">
        <v>549</v>
      </c>
      <c r="C13" s="20" t="s">
        <v>525</v>
      </c>
      <c r="D13" s="19" t="s">
        <v>550</v>
      </c>
    </row>
    <row r="14" spans="1:4" ht="32.25" customHeight="1" x14ac:dyDescent="0.25">
      <c r="A14" s="18" t="s">
        <v>202</v>
      </c>
      <c r="B14" s="23" t="s">
        <v>549</v>
      </c>
      <c r="C14" s="20" t="s">
        <v>526</v>
      </c>
      <c r="D14" s="19" t="s">
        <v>551</v>
      </c>
    </row>
    <row r="15" spans="1:4" ht="32.25" customHeight="1" x14ac:dyDescent="0.25">
      <c r="A15" s="18" t="s">
        <v>203</v>
      </c>
      <c r="B15" s="23" t="s">
        <v>549</v>
      </c>
      <c r="C15" s="20" t="s">
        <v>527</v>
      </c>
      <c r="D15" s="19" t="s">
        <v>552</v>
      </c>
    </row>
    <row r="16" spans="1:4" ht="32.25" customHeight="1" x14ac:dyDescent="0.25">
      <c r="A16" s="18" t="s">
        <v>204</v>
      </c>
      <c r="B16" s="23" t="s">
        <v>549</v>
      </c>
      <c r="C16" s="20" t="s">
        <v>528</v>
      </c>
      <c r="D16" s="19" t="s">
        <v>553</v>
      </c>
    </row>
    <row r="17" spans="1:4" ht="32.25" customHeight="1" x14ac:dyDescent="0.25">
      <c r="A17" s="18" t="s">
        <v>200</v>
      </c>
      <c r="B17" s="22">
        <v>12</v>
      </c>
      <c r="C17" s="20" t="s">
        <v>529</v>
      </c>
      <c r="D17" s="19" t="s">
        <v>210</v>
      </c>
    </row>
  </sheetData>
  <sheetProtection sheet="1" objects="1" scenarios="1"/>
  <autoFilter ref="A1:D17" xr:uid="{00000000-0001-0000-0300-000000000000}"/>
  <pageMargins left="0.7" right="0.7" top="0.75" bottom="0.75" header="0.3" footer="0.3"/>
  <pageSetup orientation="portrait" verticalDpi="599"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dimension ref="A1:A16"/>
  <sheetViews>
    <sheetView workbookViewId="0">
      <selection activeCell="N29" sqref="N29"/>
    </sheetView>
  </sheetViews>
  <sheetFormatPr defaultColWidth="11" defaultRowHeight="15.75" x14ac:dyDescent="0.25"/>
  <cols>
    <col min="1" max="1" width="14.5" customWidth="1"/>
  </cols>
  <sheetData>
    <row r="1" spans="1:1" x14ac:dyDescent="0.25">
      <c r="A1" t="s">
        <v>192</v>
      </c>
    </row>
    <row r="2" spans="1:1" x14ac:dyDescent="0.25">
      <c r="A2" t="s">
        <v>193</v>
      </c>
    </row>
    <row r="3" spans="1:1" x14ac:dyDescent="0.25">
      <c r="A3" t="s">
        <v>194</v>
      </c>
    </row>
    <row r="4" spans="1:1" x14ac:dyDescent="0.25">
      <c r="A4" t="s">
        <v>195</v>
      </c>
    </row>
    <row r="5" spans="1:1" x14ac:dyDescent="0.25">
      <c r="A5" t="s">
        <v>196</v>
      </c>
    </row>
    <row r="6" spans="1:1" x14ac:dyDescent="0.25">
      <c r="A6" t="s">
        <v>197</v>
      </c>
    </row>
    <row r="7" spans="1:1" x14ac:dyDescent="0.25">
      <c r="A7" t="s">
        <v>198</v>
      </c>
    </row>
    <row r="8" spans="1:1" x14ac:dyDescent="0.25">
      <c r="A8" t="s">
        <v>199</v>
      </c>
    </row>
    <row r="9" spans="1:1" x14ac:dyDescent="0.25">
      <c r="A9" t="s">
        <v>205</v>
      </c>
    </row>
    <row r="10" spans="1:1" x14ac:dyDescent="0.25">
      <c r="A10" t="s">
        <v>206</v>
      </c>
    </row>
    <row r="11" spans="1:1" x14ac:dyDescent="0.25">
      <c r="A11" t="s">
        <v>207</v>
      </c>
    </row>
    <row r="12" spans="1:1" x14ac:dyDescent="0.25">
      <c r="A12" t="s">
        <v>201</v>
      </c>
    </row>
    <row r="13" spans="1:1" x14ac:dyDescent="0.25">
      <c r="A13" t="s">
        <v>202</v>
      </c>
    </row>
    <row r="14" spans="1:1" x14ac:dyDescent="0.25">
      <c r="A14" t="s">
        <v>203</v>
      </c>
    </row>
    <row r="15" spans="1:1" x14ac:dyDescent="0.25">
      <c r="A15" t="s">
        <v>204</v>
      </c>
    </row>
    <row r="16" spans="1:1" x14ac:dyDescent="0.25">
      <c r="A16" t="s">
        <v>200</v>
      </c>
    </row>
  </sheetData>
  <sheetProtection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AE4FF-DE35-4E29-BC54-EF183F6F7F61}">
  <sheetPr codeName="Sheet2"/>
  <dimension ref="A1:D150"/>
  <sheetViews>
    <sheetView zoomScale="120" zoomScaleNormal="120" workbookViewId="0">
      <pane ySplit="1" topLeftCell="A125" activePane="bottomLeft" state="frozen"/>
      <selection pane="bottomLeft" activeCell="A149" sqref="A149"/>
    </sheetView>
  </sheetViews>
  <sheetFormatPr defaultColWidth="8.875" defaultRowHeight="15.75" x14ac:dyDescent="0.25"/>
  <cols>
    <col min="1" max="2" width="57.5" customWidth="1"/>
    <col min="3" max="3" width="11.875" customWidth="1"/>
    <col min="4" max="4" width="12.125" customWidth="1"/>
  </cols>
  <sheetData>
    <row r="1" spans="1:4" ht="31.5" x14ac:dyDescent="0.25">
      <c r="A1" s="227" t="s">
        <v>609</v>
      </c>
      <c r="B1" s="227" t="s">
        <v>610</v>
      </c>
      <c r="C1" s="228" t="s">
        <v>611</v>
      </c>
      <c r="D1" s="228" t="s">
        <v>612</v>
      </c>
    </row>
    <row r="2" spans="1:4" x14ac:dyDescent="0.25">
      <c r="A2" s="229" t="s">
        <v>223</v>
      </c>
      <c r="B2" s="229" t="s">
        <v>222</v>
      </c>
      <c r="C2" s="230" t="s">
        <v>6</v>
      </c>
      <c r="D2" s="231" t="s">
        <v>510</v>
      </c>
    </row>
    <row r="3" spans="1:4" x14ac:dyDescent="0.25">
      <c r="A3" s="229" t="s">
        <v>225</v>
      </c>
      <c r="B3" s="229" t="s">
        <v>224</v>
      </c>
      <c r="C3" s="230" t="s">
        <v>8</v>
      </c>
      <c r="D3" s="231" t="s">
        <v>510</v>
      </c>
    </row>
    <row r="4" spans="1:4" ht="26.25" x14ac:dyDescent="0.25">
      <c r="A4" s="229" t="s">
        <v>231</v>
      </c>
      <c r="B4" s="229" t="s">
        <v>230</v>
      </c>
      <c r="C4" s="230" t="s">
        <v>11</v>
      </c>
      <c r="D4" s="231" t="s">
        <v>510</v>
      </c>
    </row>
    <row r="5" spans="1:4" ht="26.25" x14ac:dyDescent="0.25">
      <c r="A5" s="229" t="s">
        <v>237</v>
      </c>
      <c r="B5" s="229" t="s">
        <v>236</v>
      </c>
      <c r="C5" s="230" t="s">
        <v>15</v>
      </c>
      <c r="D5" s="231" t="s">
        <v>510</v>
      </c>
    </row>
    <row r="6" spans="1:4" x14ac:dyDescent="0.25">
      <c r="A6" s="229" t="s">
        <v>239</v>
      </c>
      <c r="B6" s="229" t="s">
        <v>238</v>
      </c>
      <c r="C6" s="230" t="s">
        <v>144</v>
      </c>
      <c r="D6" s="231" t="s">
        <v>507</v>
      </c>
    </row>
    <row r="7" spans="1:4" ht="39" x14ac:dyDescent="0.25">
      <c r="A7" s="229" t="s">
        <v>614</v>
      </c>
      <c r="B7" s="229" t="s">
        <v>241</v>
      </c>
      <c r="C7" s="230" t="s">
        <v>16</v>
      </c>
      <c r="D7" s="231" t="s">
        <v>510</v>
      </c>
    </row>
    <row r="8" spans="1:4" x14ac:dyDescent="0.25">
      <c r="A8" s="229" t="s">
        <v>243</v>
      </c>
      <c r="B8" s="229" t="s">
        <v>243</v>
      </c>
      <c r="C8" s="230" t="s">
        <v>18</v>
      </c>
      <c r="D8" s="231" t="s">
        <v>507</v>
      </c>
    </row>
    <row r="9" spans="1:4" ht="26.25" x14ac:dyDescent="0.25">
      <c r="A9" s="229" t="s">
        <v>245</v>
      </c>
      <c r="B9" s="229" t="s">
        <v>244</v>
      </c>
      <c r="C9" s="230" t="s">
        <v>19</v>
      </c>
      <c r="D9" s="231" t="s">
        <v>510</v>
      </c>
    </row>
    <row r="10" spans="1:4" ht="26.25" x14ac:dyDescent="0.25">
      <c r="A10" s="229" t="s">
        <v>247</v>
      </c>
      <c r="B10" s="229" t="s">
        <v>246</v>
      </c>
      <c r="C10" s="230" t="s">
        <v>20</v>
      </c>
      <c r="D10" s="231" t="s">
        <v>510</v>
      </c>
    </row>
    <row r="11" spans="1:4" x14ac:dyDescent="0.25">
      <c r="A11" s="229" t="s">
        <v>249</v>
      </c>
      <c r="B11" s="229" t="s">
        <v>248</v>
      </c>
      <c r="C11" s="230" t="s">
        <v>21</v>
      </c>
      <c r="D11" s="231" t="s">
        <v>510</v>
      </c>
    </row>
    <row r="12" spans="1:4" x14ac:dyDescent="0.25">
      <c r="A12" s="229" t="s">
        <v>250</v>
      </c>
      <c r="B12" s="229" t="s">
        <v>246</v>
      </c>
      <c r="C12" s="230" t="s">
        <v>22</v>
      </c>
      <c r="D12" s="231" t="s">
        <v>510</v>
      </c>
    </row>
    <row r="13" spans="1:4" x14ac:dyDescent="0.25">
      <c r="A13" s="229" t="s">
        <v>252</v>
      </c>
      <c r="B13" s="229" t="s">
        <v>251</v>
      </c>
      <c r="C13" s="230" t="s">
        <v>17</v>
      </c>
      <c r="D13" s="231" t="s">
        <v>507</v>
      </c>
    </row>
    <row r="14" spans="1:4" x14ac:dyDescent="0.25">
      <c r="A14" s="229" t="s">
        <v>253</v>
      </c>
      <c r="B14" s="229" t="s">
        <v>222</v>
      </c>
      <c r="C14" s="230" t="s">
        <v>102</v>
      </c>
      <c r="D14" s="231" t="s">
        <v>507</v>
      </c>
    </row>
    <row r="15" spans="1:4" ht="26.25" x14ac:dyDescent="0.25">
      <c r="A15" s="229" t="s">
        <v>255</v>
      </c>
      <c r="B15" s="229" t="s">
        <v>254</v>
      </c>
      <c r="C15" s="230" t="s">
        <v>23</v>
      </c>
      <c r="D15" s="231" t="s">
        <v>510</v>
      </c>
    </row>
    <row r="16" spans="1:4" x14ac:dyDescent="0.25">
      <c r="A16" s="229" t="s">
        <v>257</v>
      </c>
      <c r="B16" s="229" t="s">
        <v>256</v>
      </c>
      <c r="C16" s="230" t="s">
        <v>24</v>
      </c>
      <c r="D16" s="231" t="s">
        <v>510</v>
      </c>
    </row>
    <row r="17" spans="1:4" x14ac:dyDescent="0.25">
      <c r="A17" s="229" t="s">
        <v>259</v>
      </c>
      <c r="B17" s="229" t="s">
        <v>258</v>
      </c>
      <c r="C17" s="230" t="s">
        <v>25</v>
      </c>
      <c r="D17" s="231" t="s">
        <v>510</v>
      </c>
    </row>
    <row r="18" spans="1:4" x14ac:dyDescent="0.25">
      <c r="A18" s="229" t="s">
        <v>261</v>
      </c>
      <c r="B18" s="229" t="s">
        <v>260</v>
      </c>
      <c r="C18" s="230" t="s">
        <v>26</v>
      </c>
      <c r="D18" s="231" t="s">
        <v>510</v>
      </c>
    </row>
    <row r="19" spans="1:4" x14ac:dyDescent="0.25">
      <c r="A19" s="229" t="s">
        <v>263</v>
      </c>
      <c r="B19" s="229" t="s">
        <v>262</v>
      </c>
      <c r="C19" s="230" t="s">
        <v>36</v>
      </c>
      <c r="D19" s="231" t="s">
        <v>507</v>
      </c>
    </row>
    <row r="20" spans="1:4" x14ac:dyDescent="0.25">
      <c r="A20" s="229" t="s">
        <v>265</v>
      </c>
      <c r="B20" s="229" t="s">
        <v>264</v>
      </c>
      <c r="C20" s="230" t="s">
        <v>27</v>
      </c>
      <c r="D20" s="231" t="s">
        <v>510</v>
      </c>
    </row>
    <row r="21" spans="1:4" x14ac:dyDescent="0.25">
      <c r="A21" s="229" t="s">
        <v>267</v>
      </c>
      <c r="B21" s="229" t="s">
        <v>266</v>
      </c>
      <c r="C21" s="230" t="s">
        <v>29</v>
      </c>
      <c r="D21" s="231" t="s">
        <v>510</v>
      </c>
    </row>
    <row r="22" spans="1:4" x14ac:dyDescent="0.25">
      <c r="A22" s="229" t="s">
        <v>269</v>
      </c>
      <c r="B22" s="229" t="s">
        <v>268</v>
      </c>
      <c r="C22" s="230" t="s">
        <v>30</v>
      </c>
      <c r="D22" s="231" t="s">
        <v>510</v>
      </c>
    </row>
    <row r="23" spans="1:4" x14ac:dyDescent="0.25">
      <c r="A23" s="229" t="s">
        <v>271</v>
      </c>
      <c r="B23" s="229" t="s">
        <v>270</v>
      </c>
      <c r="C23" s="230" t="s">
        <v>31</v>
      </c>
      <c r="D23" s="231" t="s">
        <v>510</v>
      </c>
    </row>
    <row r="24" spans="1:4" x14ac:dyDescent="0.25">
      <c r="A24" s="229" t="s">
        <v>273</v>
      </c>
      <c r="B24" s="229" t="s">
        <v>272</v>
      </c>
      <c r="C24" s="230" t="s">
        <v>32</v>
      </c>
      <c r="D24" s="231" t="s">
        <v>510</v>
      </c>
    </row>
    <row r="25" spans="1:4" ht="26.25" x14ac:dyDescent="0.25">
      <c r="A25" s="229" t="s">
        <v>274</v>
      </c>
      <c r="B25" s="229" t="s">
        <v>236</v>
      </c>
      <c r="C25" s="230" t="s">
        <v>33</v>
      </c>
      <c r="D25" s="231" t="s">
        <v>510</v>
      </c>
    </row>
    <row r="26" spans="1:4" x14ac:dyDescent="0.25">
      <c r="A26" s="229" t="s">
        <v>275</v>
      </c>
      <c r="B26" s="229" t="s">
        <v>264</v>
      </c>
      <c r="C26" s="230" t="s">
        <v>34</v>
      </c>
      <c r="D26" s="231" t="s">
        <v>510</v>
      </c>
    </row>
    <row r="27" spans="1:4" ht="39" x14ac:dyDescent="0.25">
      <c r="A27" s="229" t="s">
        <v>615</v>
      </c>
      <c r="B27" s="229" t="s">
        <v>228</v>
      </c>
      <c r="C27" s="230" t="s">
        <v>35</v>
      </c>
      <c r="D27" s="231" t="s">
        <v>510</v>
      </c>
    </row>
    <row r="28" spans="1:4" ht="26.25" x14ac:dyDescent="0.25">
      <c r="A28" s="229" t="s">
        <v>278</v>
      </c>
      <c r="B28" s="229" t="s">
        <v>277</v>
      </c>
      <c r="C28" s="230" t="s">
        <v>37</v>
      </c>
      <c r="D28" s="231" t="s">
        <v>510</v>
      </c>
    </row>
    <row r="29" spans="1:4" ht="26.25" x14ac:dyDescent="0.25">
      <c r="A29" s="229" t="s">
        <v>280</v>
      </c>
      <c r="B29" s="229" t="s">
        <v>256</v>
      </c>
      <c r="C29" s="230" t="s">
        <v>38</v>
      </c>
      <c r="D29" s="231" t="s">
        <v>510</v>
      </c>
    </row>
    <row r="30" spans="1:4" ht="26.25" x14ac:dyDescent="0.25">
      <c r="A30" s="229" t="s">
        <v>281</v>
      </c>
      <c r="B30" s="229" t="s">
        <v>256</v>
      </c>
      <c r="C30" s="230" t="s">
        <v>39</v>
      </c>
      <c r="D30" s="231" t="s">
        <v>510</v>
      </c>
    </row>
    <row r="31" spans="1:4" x14ac:dyDescent="0.25">
      <c r="A31" s="229" t="s">
        <v>282</v>
      </c>
      <c r="B31" s="229" t="s">
        <v>256</v>
      </c>
      <c r="C31" s="230" t="s">
        <v>40</v>
      </c>
      <c r="D31" s="231" t="s">
        <v>510</v>
      </c>
    </row>
    <row r="32" spans="1:4" x14ac:dyDescent="0.25">
      <c r="A32" s="229" t="s">
        <v>283</v>
      </c>
      <c r="B32" s="229" t="s">
        <v>258</v>
      </c>
      <c r="C32" s="230" t="s">
        <v>41</v>
      </c>
      <c r="D32" s="231" t="s">
        <v>510</v>
      </c>
    </row>
    <row r="33" spans="1:4" x14ac:dyDescent="0.25">
      <c r="A33" s="229" t="s">
        <v>285</v>
      </c>
      <c r="B33" s="229" t="s">
        <v>284</v>
      </c>
      <c r="C33" s="230" t="s">
        <v>151</v>
      </c>
      <c r="D33" s="231" t="s">
        <v>507</v>
      </c>
    </row>
    <row r="34" spans="1:4" x14ac:dyDescent="0.25">
      <c r="A34" s="229" t="s">
        <v>286</v>
      </c>
      <c r="B34" s="229" t="s">
        <v>284</v>
      </c>
      <c r="C34" s="230" t="s">
        <v>42</v>
      </c>
      <c r="D34" s="231" t="s">
        <v>510</v>
      </c>
    </row>
    <row r="35" spans="1:4" ht="26.25" x14ac:dyDescent="0.25">
      <c r="A35" s="229" t="s">
        <v>288</v>
      </c>
      <c r="B35" s="229" t="s">
        <v>287</v>
      </c>
      <c r="C35" s="230" t="s">
        <v>43</v>
      </c>
      <c r="D35" s="231" t="s">
        <v>510</v>
      </c>
    </row>
    <row r="36" spans="1:4" x14ac:dyDescent="0.25">
      <c r="A36" s="229" t="s">
        <v>290</v>
      </c>
      <c r="B36" s="229" t="s">
        <v>289</v>
      </c>
      <c r="C36" s="230" t="s">
        <v>44</v>
      </c>
      <c r="D36" s="231" t="s">
        <v>510</v>
      </c>
    </row>
    <row r="37" spans="1:4" x14ac:dyDescent="0.25">
      <c r="A37" s="229" t="s">
        <v>292</v>
      </c>
      <c r="B37" s="229" t="s">
        <v>291</v>
      </c>
      <c r="C37" s="230" t="s">
        <v>45</v>
      </c>
      <c r="D37" s="231" t="s">
        <v>510</v>
      </c>
    </row>
    <row r="38" spans="1:4" x14ac:dyDescent="0.25">
      <c r="A38" s="229" t="s">
        <v>293</v>
      </c>
      <c r="B38" s="229" t="s">
        <v>258</v>
      </c>
      <c r="C38" s="230" t="s">
        <v>46</v>
      </c>
      <c r="D38" s="231" t="s">
        <v>510</v>
      </c>
    </row>
    <row r="39" spans="1:4" x14ac:dyDescent="0.25">
      <c r="A39" s="229" t="s">
        <v>294</v>
      </c>
      <c r="B39" s="229" t="s">
        <v>272</v>
      </c>
      <c r="C39" s="230" t="s">
        <v>47</v>
      </c>
      <c r="D39" s="231" t="s">
        <v>510</v>
      </c>
    </row>
    <row r="40" spans="1:4" x14ac:dyDescent="0.25">
      <c r="A40" s="229" t="s">
        <v>296</v>
      </c>
      <c r="B40" s="229" t="s">
        <v>295</v>
      </c>
      <c r="C40" s="230" t="s">
        <v>48</v>
      </c>
      <c r="D40" s="231" t="s">
        <v>510</v>
      </c>
    </row>
    <row r="41" spans="1:4" x14ac:dyDescent="0.25">
      <c r="A41" s="229" t="s">
        <v>297</v>
      </c>
      <c r="B41" s="229" t="s">
        <v>256</v>
      </c>
      <c r="C41" s="230" t="s">
        <v>49</v>
      </c>
      <c r="D41" s="231" t="s">
        <v>510</v>
      </c>
    </row>
    <row r="42" spans="1:4" x14ac:dyDescent="0.25">
      <c r="A42" s="229" t="s">
        <v>299</v>
      </c>
      <c r="B42" s="229" t="s">
        <v>298</v>
      </c>
      <c r="C42" s="230" t="s">
        <v>50</v>
      </c>
      <c r="D42" s="231" t="s">
        <v>510</v>
      </c>
    </row>
    <row r="43" spans="1:4" x14ac:dyDescent="0.25">
      <c r="A43" s="229" t="s">
        <v>300</v>
      </c>
      <c r="B43" s="229" t="s">
        <v>226</v>
      </c>
      <c r="C43" s="230" t="s">
        <v>51</v>
      </c>
      <c r="D43" s="231" t="s">
        <v>510</v>
      </c>
    </row>
    <row r="44" spans="1:4" ht="26.25" x14ac:dyDescent="0.25">
      <c r="A44" s="235" t="s">
        <v>302</v>
      </c>
      <c r="B44" s="235" t="s">
        <v>301</v>
      </c>
      <c r="C44" s="236" t="s">
        <v>52</v>
      </c>
      <c r="D44" s="237" t="s">
        <v>510</v>
      </c>
    </row>
    <row r="45" spans="1:4" x14ac:dyDescent="0.25">
      <c r="A45" s="229" t="s">
        <v>304</v>
      </c>
      <c r="B45" s="229" t="s">
        <v>303</v>
      </c>
      <c r="C45" s="230" t="s">
        <v>53</v>
      </c>
      <c r="D45" s="231" t="s">
        <v>510</v>
      </c>
    </row>
    <row r="46" spans="1:4" x14ac:dyDescent="0.25">
      <c r="A46" s="229" t="s">
        <v>305</v>
      </c>
      <c r="B46" s="229" t="s">
        <v>234</v>
      </c>
      <c r="C46" s="230" t="s">
        <v>54</v>
      </c>
      <c r="D46" s="231" t="s">
        <v>510</v>
      </c>
    </row>
    <row r="47" spans="1:4" x14ac:dyDescent="0.25">
      <c r="A47" s="229" t="s">
        <v>307</v>
      </c>
      <c r="B47" s="229" t="s">
        <v>306</v>
      </c>
      <c r="C47" s="230" t="s">
        <v>55</v>
      </c>
      <c r="D47" s="231" t="s">
        <v>510</v>
      </c>
    </row>
    <row r="48" spans="1:4" x14ac:dyDescent="0.25">
      <c r="A48" s="229" t="s">
        <v>308</v>
      </c>
      <c r="B48" s="229" t="s">
        <v>222</v>
      </c>
      <c r="C48" s="230" t="s">
        <v>56</v>
      </c>
      <c r="D48" s="231" t="s">
        <v>510</v>
      </c>
    </row>
    <row r="49" spans="1:4" x14ac:dyDescent="0.25">
      <c r="A49" s="229" t="s">
        <v>309</v>
      </c>
      <c r="B49" s="229" t="s">
        <v>256</v>
      </c>
      <c r="C49" s="230" t="s">
        <v>57</v>
      </c>
      <c r="D49" s="231" t="s">
        <v>510</v>
      </c>
    </row>
    <row r="50" spans="1:4" x14ac:dyDescent="0.25">
      <c r="A50" s="229" t="s">
        <v>311</v>
      </c>
      <c r="B50" s="229" t="s">
        <v>310</v>
      </c>
      <c r="C50" s="230" t="s">
        <v>58</v>
      </c>
      <c r="D50" s="231" t="s">
        <v>510</v>
      </c>
    </row>
    <row r="51" spans="1:4" x14ac:dyDescent="0.25">
      <c r="A51" s="235" t="s">
        <v>312</v>
      </c>
      <c r="B51" s="235" t="s">
        <v>256</v>
      </c>
      <c r="C51" s="236" t="s">
        <v>59</v>
      </c>
      <c r="D51" s="237" t="s">
        <v>510</v>
      </c>
    </row>
    <row r="52" spans="1:4" x14ac:dyDescent="0.25">
      <c r="A52" s="229" t="s">
        <v>314</v>
      </c>
      <c r="B52" s="229" t="s">
        <v>313</v>
      </c>
      <c r="C52" s="230" t="s">
        <v>60</v>
      </c>
      <c r="D52" s="231" t="s">
        <v>510</v>
      </c>
    </row>
    <row r="53" spans="1:4" x14ac:dyDescent="0.25">
      <c r="A53" s="238" t="s">
        <v>315</v>
      </c>
      <c r="B53" s="238" t="s">
        <v>222</v>
      </c>
      <c r="C53" s="239" t="s">
        <v>61</v>
      </c>
      <c r="D53" s="240" t="s">
        <v>510</v>
      </c>
    </row>
    <row r="54" spans="1:4" x14ac:dyDescent="0.25">
      <c r="A54" s="229" t="s">
        <v>316</v>
      </c>
      <c r="B54" s="229" t="s">
        <v>268</v>
      </c>
      <c r="C54" s="230" t="s">
        <v>62</v>
      </c>
      <c r="D54" s="231" t="s">
        <v>510</v>
      </c>
    </row>
    <row r="55" spans="1:4" ht="26.25" x14ac:dyDescent="0.25">
      <c r="A55" s="234" t="s">
        <v>318</v>
      </c>
      <c r="B55" s="229" t="s">
        <v>317</v>
      </c>
      <c r="C55" s="230" t="s">
        <v>63</v>
      </c>
      <c r="D55" s="231" t="s">
        <v>510</v>
      </c>
    </row>
    <row r="56" spans="1:4" ht="26.25" x14ac:dyDescent="0.25">
      <c r="A56" s="229" t="s">
        <v>320</v>
      </c>
      <c r="B56" s="229" t="s">
        <v>319</v>
      </c>
      <c r="C56" s="230" t="s">
        <v>64</v>
      </c>
      <c r="D56" s="231" t="s">
        <v>510</v>
      </c>
    </row>
    <row r="57" spans="1:4" ht="26.25" x14ac:dyDescent="0.25">
      <c r="A57" s="229" t="s">
        <v>322</v>
      </c>
      <c r="B57" s="229" t="s">
        <v>321</v>
      </c>
      <c r="C57" s="230" t="s">
        <v>65</v>
      </c>
      <c r="D57" s="231" t="s">
        <v>510</v>
      </c>
    </row>
    <row r="58" spans="1:4" ht="39" x14ac:dyDescent="0.25">
      <c r="A58" s="229" t="s">
        <v>323</v>
      </c>
      <c r="B58" s="229" t="s">
        <v>256</v>
      </c>
      <c r="C58" s="230" t="s">
        <v>66</v>
      </c>
      <c r="D58" s="231" t="s">
        <v>510</v>
      </c>
    </row>
    <row r="59" spans="1:4" x14ac:dyDescent="0.25">
      <c r="A59" s="229" t="s">
        <v>325</v>
      </c>
      <c r="B59" s="229" t="s">
        <v>246</v>
      </c>
      <c r="C59" s="230" t="s">
        <v>68</v>
      </c>
      <c r="D59" s="231" t="s">
        <v>510</v>
      </c>
    </row>
    <row r="60" spans="1:4" x14ac:dyDescent="0.25">
      <c r="A60" s="229" t="s">
        <v>326</v>
      </c>
      <c r="B60" s="229" t="s">
        <v>246</v>
      </c>
      <c r="C60" s="230" t="s">
        <v>69</v>
      </c>
      <c r="D60" s="231" t="s">
        <v>510</v>
      </c>
    </row>
    <row r="61" spans="1:4" x14ac:dyDescent="0.25">
      <c r="A61" s="229" t="s">
        <v>328</v>
      </c>
      <c r="B61" s="229" t="s">
        <v>327</v>
      </c>
      <c r="C61" s="230" t="s">
        <v>70</v>
      </c>
      <c r="D61" s="231" t="s">
        <v>510</v>
      </c>
    </row>
    <row r="62" spans="1:4" x14ac:dyDescent="0.25">
      <c r="A62" s="229" t="s">
        <v>329</v>
      </c>
      <c r="B62" s="229" t="s">
        <v>246</v>
      </c>
      <c r="C62" s="230" t="s">
        <v>71</v>
      </c>
      <c r="D62" s="231" t="s">
        <v>510</v>
      </c>
    </row>
    <row r="63" spans="1:4" x14ac:dyDescent="0.25">
      <c r="A63" s="229" t="s">
        <v>330</v>
      </c>
      <c r="B63" s="229" t="s">
        <v>226</v>
      </c>
      <c r="C63" s="230" t="s">
        <v>72</v>
      </c>
      <c r="D63" s="231" t="s">
        <v>510</v>
      </c>
    </row>
    <row r="64" spans="1:4" x14ac:dyDescent="0.25">
      <c r="A64" s="229" t="s">
        <v>332</v>
      </c>
      <c r="B64" s="229" t="s">
        <v>331</v>
      </c>
      <c r="C64" s="230" t="s">
        <v>73</v>
      </c>
      <c r="D64" s="231" t="s">
        <v>510</v>
      </c>
    </row>
    <row r="65" spans="1:4" x14ac:dyDescent="0.25">
      <c r="A65" s="229" t="s">
        <v>333</v>
      </c>
      <c r="B65" s="229" t="s">
        <v>246</v>
      </c>
      <c r="C65" s="230" t="s">
        <v>74</v>
      </c>
      <c r="D65" s="231" t="s">
        <v>510</v>
      </c>
    </row>
    <row r="66" spans="1:4" ht="26.25" x14ac:dyDescent="0.25">
      <c r="A66" s="229" t="s">
        <v>334</v>
      </c>
      <c r="B66" s="229" t="s">
        <v>226</v>
      </c>
      <c r="C66" s="230" t="s">
        <v>75</v>
      </c>
      <c r="D66" s="231" t="s">
        <v>510</v>
      </c>
    </row>
    <row r="67" spans="1:4" x14ac:dyDescent="0.25">
      <c r="A67" s="229" t="s">
        <v>338</v>
      </c>
      <c r="B67" s="229" t="s">
        <v>264</v>
      </c>
      <c r="C67" s="230" t="s">
        <v>78</v>
      </c>
      <c r="D67" s="231" t="s">
        <v>510</v>
      </c>
    </row>
    <row r="68" spans="1:4" x14ac:dyDescent="0.25">
      <c r="A68" s="229" t="s">
        <v>339</v>
      </c>
      <c r="B68" s="229" t="s">
        <v>291</v>
      </c>
      <c r="C68" s="230" t="s">
        <v>79</v>
      </c>
      <c r="D68" s="231" t="s">
        <v>510</v>
      </c>
    </row>
    <row r="69" spans="1:4" x14ac:dyDescent="0.25">
      <c r="A69" s="229" t="s">
        <v>341</v>
      </c>
      <c r="B69" s="229" t="s">
        <v>340</v>
      </c>
      <c r="C69" s="230" t="s">
        <v>80</v>
      </c>
      <c r="D69" s="231" t="s">
        <v>510</v>
      </c>
    </row>
    <row r="70" spans="1:4" x14ac:dyDescent="0.25">
      <c r="A70" s="229" t="s">
        <v>343</v>
      </c>
      <c r="B70" s="229" t="s">
        <v>342</v>
      </c>
      <c r="C70" s="230" t="s">
        <v>81</v>
      </c>
      <c r="D70" s="231" t="s">
        <v>510</v>
      </c>
    </row>
    <row r="71" spans="1:4" x14ac:dyDescent="0.25">
      <c r="A71" s="229" t="s">
        <v>344</v>
      </c>
      <c r="B71" s="229" t="s">
        <v>289</v>
      </c>
      <c r="C71" s="230" t="s">
        <v>82</v>
      </c>
      <c r="D71" s="231" t="s">
        <v>510</v>
      </c>
    </row>
    <row r="72" spans="1:4" x14ac:dyDescent="0.25">
      <c r="A72" s="229" t="s">
        <v>346</v>
      </c>
      <c r="B72" s="229" t="s">
        <v>345</v>
      </c>
      <c r="C72" s="230" t="s">
        <v>83</v>
      </c>
      <c r="D72" s="231" t="s">
        <v>510</v>
      </c>
    </row>
    <row r="73" spans="1:4" x14ac:dyDescent="0.25">
      <c r="A73" s="229" t="s">
        <v>349</v>
      </c>
      <c r="B73" s="229" t="s">
        <v>258</v>
      </c>
      <c r="C73" s="230" t="s">
        <v>85</v>
      </c>
      <c r="D73" s="231" t="s">
        <v>510</v>
      </c>
    </row>
    <row r="74" spans="1:4" x14ac:dyDescent="0.25">
      <c r="A74" s="229" t="s">
        <v>351</v>
      </c>
      <c r="B74" s="229" t="s">
        <v>350</v>
      </c>
      <c r="C74" s="230" t="s">
        <v>86</v>
      </c>
      <c r="D74" s="231" t="s">
        <v>510</v>
      </c>
    </row>
    <row r="75" spans="1:4" x14ac:dyDescent="0.25">
      <c r="A75" s="229" t="s">
        <v>353</v>
      </c>
      <c r="B75" s="229" t="s">
        <v>352</v>
      </c>
      <c r="C75" s="230" t="s">
        <v>87</v>
      </c>
      <c r="D75" s="231" t="s">
        <v>510</v>
      </c>
    </row>
    <row r="76" spans="1:4" ht="26.25" x14ac:dyDescent="0.25">
      <c r="A76" s="229" t="s">
        <v>355</v>
      </c>
      <c r="B76" s="229" t="s">
        <v>354</v>
      </c>
      <c r="C76" s="230" t="s">
        <v>88</v>
      </c>
      <c r="D76" s="231" t="s">
        <v>510</v>
      </c>
    </row>
    <row r="77" spans="1:4" ht="26.25" x14ac:dyDescent="0.25">
      <c r="A77" s="229" t="s">
        <v>359</v>
      </c>
      <c r="B77" s="229" t="s">
        <v>358</v>
      </c>
      <c r="C77" s="230" t="s">
        <v>90</v>
      </c>
      <c r="D77" s="231" t="s">
        <v>510</v>
      </c>
    </row>
    <row r="78" spans="1:4" x14ac:dyDescent="0.25">
      <c r="A78" s="238" t="s">
        <v>360</v>
      </c>
      <c r="B78" s="238" t="s">
        <v>258</v>
      </c>
      <c r="C78" s="239" t="s">
        <v>91</v>
      </c>
      <c r="D78" s="240" t="s">
        <v>510</v>
      </c>
    </row>
    <row r="79" spans="1:4" ht="26.25" x14ac:dyDescent="0.25">
      <c r="A79" s="235" t="s">
        <v>362</v>
      </c>
      <c r="B79" s="235" t="s">
        <v>361</v>
      </c>
      <c r="C79" s="236" t="s">
        <v>92</v>
      </c>
      <c r="D79" s="237" t="s">
        <v>510</v>
      </c>
    </row>
    <row r="80" spans="1:4" x14ac:dyDescent="0.25">
      <c r="A80" s="229" t="s">
        <v>364</v>
      </c>
      <c r="B80" s="229" t="s">
        <v>363</v>
      </c>
      <c r="C80" s="230" t="s">
        <v>93</v>
      </c>
      <c r="D80" s="231" t="s">
        <v>510</v>
      </c>
    </row>
    <row r="81" spans="1:4" ht="26.25" x14ac:dyDescent="0.25">
      <c r="A81" s="229" t="s">
        <v>366</v>
      </c>
      <c r="B81" s="229" t="s">
        <v>365</v>
      </c>
      <c r="C81" s="230" t="s">
        <v>94</v>
      </c>
      <c r="D81" s="231" t="s">
        <v>510</v>
      </c>
    </row>
    <row r="82" spans="1:4" x14ac:dyDescent="0.25">
      <c r="A82" s="229" t="s">
        <v>368</v>
      </c>
      <c r="B82" s="229" t="s">
        <v>367</v>
      </c>
      <c r="C82" s="230" t="s">
        <v>95</v>
      </c>
      <c r="D82" s="231" t="s">
        <v>510</v>
      </c>
    </row>
    <row r="83" spans="1:4" x14ac:dyDescent="0.25">
      <c r="A83" s="229" t="s">
        <v>370</v>
      </c>
      <c r="B83" s="229" t="s">
        <v>616</v>
      </c>
      <c r="C83" s="230" t="s">
        <v>96</v>
      </c>
      <c r="D83" s="231" t="s">
        <v>510</v>
      </c>
    </row>
    <row r="84" spans="1:4" x14ac:dyDescent="0.25">
      <c r="A84" s="229" t="s">
        <v>372</v>
      </c>
      <c r="B84" s="229" t="s">
        <v>371</v>
      </c>
      <c r="C84" s="230" t="s">
        <v>157</v>
      </c>
      <c r="D84" s="231" t="s">
        <v>507</v>
      </c>
    </row>
    <row r="85" spans="1:4" x14ac:dyDescent="0.25">
      <c r="A85" s="229" t="s">
        <v>378</v>
      </c>
      <c r="B85" s="229" t="s">
        <v>377</v>
      </c>
      <c r="C85" s="230" t="s">
        <v>158</v>
      </c>
      <c r="D85" s="231" t="s">
        <v>507</v>
      </c>
    </row>
    <row r="86" spans="1:4" x14ac:dyDescent="0.25">
      <c r="A86" s="229" t="s">
        <v>379</v>
      </c>
      <c r="B86" s="229" t="s">
        <v>347</v>
      </c>
      <c r="C86" s="230" t="s">
        <v>99</v>
      </c>
      <c r="D86" s="231" t="s">
        <v>510</v>
      </c>
    </row>
    <row r="87" spans="1:4" x14ac:dyDescent="0.25">
      <c r="A87" s="229" t="s">
        <v>381</v>
      </c>
      <c r="B87" s="229" t="s">
        <v>222</v>
      </c>
      <c r="C87" s="230" t="s">
        <v>101</v>
      </c>
      <c r="D87" s="231" t="s">
        <v>510</v>
      </c>
    </row>
    <row r="88" spans="1:4" x14ac:dyDescent="0.25">
      <c r="A88" s="229" t="s">
        <v>382</v>
      </c>
      <c r="B88" s="229" t="s">
        <v>354</v>
      </c>
      <c r="C88" s="230" t="s">
        <v>103</v>
      </c>
      <c r="D88" s="231" t="s">
        <v>510</v>
      </c>
    </row>
    <row r="89" spans="1:4" x14ac:dyDescent="0.25">
      <c r="A89" s="229" t="s">
        <v>383</v>
      </c>
      <c r="B89" s="229" t="s">
        <v>270</v>
      </c>
      <c r="C89" s="230" t="s">
        <v>104</v>
      </c>
      <c r="D89" s="231" t="s">
        <v>510</v>
      </c>
    </row>
    <row r="90" spans="1:4" ht="26.25" x14ac:dyDescent="0.25">
      <c r="A90" s="229" t="s">
        <v>384</v>
      </c>
      <c r="B90" s="229" t="s">
        <v>354</v>
      </c>
      <c r="C90" s="230" t="s">
        <v>105</v>
      </c>
      <c r="D90" s="231" t="s">
        <v>510</v>
      </c>
    </row>
    <row r="91" spans="1:4" ht="26.25" x14ac:dyDescent="0.25">
      <c r="A91" s="229" t="s">
        <v>387</v>
      </c>
      <c r="B91" s="229" t="s">
        <v>386</v>
      </c>
      <c r="C91" s="230" t="s">
        <v>107</v>
      </c>
      <c r="D91" s="231" t="s">
        <v>510</v>
      </c>
    </row>
    <row r="92" spans="1:4" ht="26.25" x14ac:dyDescent="0.25">
      <c r="A92" s="229" t="s">
        <v>388</v>
      </c>
      <c r="B92" s="229" t="s">
        <v>375</v>
      </c>
      <c r="C92" s="230" t="s">
        <v>108</v>
      </c>
      <c r="D92" s="231" t="s">
        <v>510</v>
      </c>
    </row>
    <row r="93" spans="1:4" ht="26.25" x14ac:dyDescent="0.25">
      <c r="A93" s="229" t="s">
        <v>390</v>
      </c>
      <c r="B93" s="229" t="s">
        <v>389</v>
      </c>
      <c r="C93" s="230" t="s">
        <v>109</v>
      </c>
      <c r="D93" s="231" t="s">
        <v>510</v>
      </c>
    </row>
    <row r="94" spans="1:4" ht="26.25" x14ac:dyDescent="0.25">
      <c r="A94" s="229" t="s">
        <v>392</v>
      </c>
      <c r="B94" s="229" t="s">
        <v>391</v>
      </c>
      <c r="C94" s="230" t="s">
        <v>110</v>
      </c>
      <c r="D94" s="231" t="s">
        <v>510</v>
      </c>
    </row>
    <row r="95" spans="1:4" ht="26.25" x14ac:dyDescent="0.25">
      <c r="A95" s="229" t="s">
        <v>394</v>
      </c>
      <c r="B95" s="229" t="s">
        <v>393</v>
      </c>
      <c r="C95" s="230" t="s">
        <v>111</v>
      </c>
      <c r="D95" s="231" t="s">
        <v>510</v>
      </c>
    </row>
    <row r="96" spans="1:4" ht="26.25" x14ac:dyDescent="0.25">
      <c r="A96" s="229" t="s">
        <v>396</v>
      </c>
      <c r="B96" s="229" t="s">
        <v>395</v>
      </c>
      <c r="C96" s="230" t="s">
        <v>112</v>
      </c>
      <c r="D96" s="231" t="s">
        <v>510</v>
      </c>
    </row>
    <row r="97" spans="1:4" ht="26.25" x14ac:dyDescent="0.25">
      <c r="A97" s="229" t="s">
        <v>398</v>
      </c>
      <c r="B97" s="229" t="s">
        <v>397</v>
      </c>
      <c r="C97" s="230" t="s">
        <v>113</v>
      </c>
      <c r="D97" s="231" t="s">
        <v>510</v>
      </c>
    </row>
    <row r="98" spans="1:4" ht="26.25" x14ac:dyDescent="0.25">
      <c r="A98" s="229" t="s">
        <v>401</v>
      </c>
      <c r="B98" s="229" t="s">
        <v>400</v>
      </c>
      <c r="C98" s="230" t="s">
        <v>115</v>
      </c>
      <c r="D98" s="231" t="s">
        <v>510</v>
      </c>
    </row>
    <row r="99" spans="1:4" ht="26.25" x14ac:dyDescent="0.25">
      <c r="A99" s="229" t="s">
        <v>403</v>
      </c>
      <c r="B99" s="229" t="s">
        <v>402</v>
      </c>
      <c r="C99" s="230" t="s">
        <v>116</v>
      </c>
      <c r="D99" s="231" t="s">
        <v>510</v>
      </c>
    </row>
    <row r="100" spans="1:4" ht="26.25" x14ac:dyDescent="0.25">
      <c r="A100" s="229" t="s">
        <v>405</v>
      </c>
      <c r="B100" s="229" t="s">
        <v>404</v>
      </c>
      <c r="C100" s="230" t="s">
        <v>117</v>
      </c>
      <c r="D100" s="231" t="s">
        <v>510</v>
      </c>
    </row>
    <row r="101" spans="1:4" ht="39" x14ac:dyDescent="0.25">
      <c r="A101" s="229" t="s">
        <v>613</v>
      </c>
      <c r="B101" s="229" t="s">
        <v>230</v>
      </c>
      <c r="C101" s="230" t="s">
        <v>118</v>
      </c>
      <c r="D101" s="231" t="s">
        <v>510</v>
      </c>
    </row>
    <row r="102" spans="1:4" ht="26.25" x14ac:dyDescent="0.25">
      <c r="A102" s="229" t="s">
        <v>408</v>
      </c>
      <c r="B102" s="229" t="s">
        <v>407</v>
      </c>
      <c r="C102" s="230" t="s">
        <v>119</v>
      </c>
      <c r="D102" s="231" t="s">
        <v>510</v>
      </c>
    </row>
    <row r="103" spans="1:4" ht="26.25" x14ac:dyDescent="0.25">
      <c r="A103" s="229" t="s">
        <v>410</v>
      </c>
      <c r="B103" s="229" t="s">
        <v>409</v>
      </c>
      <c r="C103" s="230" t="s">
        <v>120</v>
      </c>
      <c r="D103" s="231" t="s">
        <v>510</v>
      </c>
    </row>
    <row r="104" spans="1:4" x14ac:dyDescent="0.25">
      <c r="A104" s="229" t="s">
        <v>411</v>
      </c>
      <c r="B104" s="229" t="s">
        <v>258</v>
      </c>
      <c r="C104" s="230" t="s">
        <v>121</v>
      </c>
      <c r="D104" s="231" t="s">
        <v>510</v>
      </c>
    </row>
    <row r="105" spans="1:4" x14ac:dyDescent="0.25">
      <c r="A105" s="229" t="s">
        <v>412</v>
      </c>
      <c r="B105" s="229" t="s">
        <v>340</v>
      </c>
      <c r="C105" s="230" t="s">
        <v>122</v>
      </c>
      <c r="D105" s="231" t="s">
        <v>510</v>
      </c>
    </row>
    <row r="106" spans="1:4" x14ac:dyDescent="0.25">
      <c r="A106" s="229" t="s">
        <v>405</v>
      </c>
      <c r="B106" s="229" t="s">
        <v>310</v>
      </c>
      <c r="C106" s="230" t="s">
        <v>123</v>
      </c>
      <c r="D106" s="231" t="s">
        <v>510</v>
      </c>
    </row>
    <row r="107" spans="1:4" x14ac:dyDescent="0.25">
      <c r="A107" s="229" t="s">
        <v>413</v>
      </c>
      <c r="B107" s="229" t="s">
        <v>295</v>
      </c>
      <c r="C107" s="230" t="s">
        <v>124</v>
      </c>
      <c r="D107" s="231" t="s">
        <v>510</v>
      </c>
    </row>
    <row r="108" spans="1:4" ht="26.25" x14ac:dyDescent="0.25">
      <c r="A108" s="229" t="s">
        <v>415</v>
      </c>
      <c r="B108" s="229" t="s">
        <v>414</v>
      </c>
      <c r="C108" s="230" t="s">
        <v>125</v>
      </c>
      <c r="D108" s="231" t="s">
        <v>510</v>
      </c>
    </row>
    <row r="109" spans="1:4" ht="26.25" x14ac:dyDescent="0.25">
      <c r="A109" s="229" t="s">
        <v>417</v>
      </c>
      <c r="B109" s="229" t="s">
        <v>416</v>
      </c>
      <c r="C109" s="230" t="s">
        <v>126</v>
      </c>
      <c r="D109" s="231" t="s">
        <v>510</v>
      </c>
    </row>
    <row r="110" spans="1:4" x14ac:dyDescent="0.25">
      <c r="A110" s="229" t="s">
        <v>418</v>
      </c>
      <c r="B110" s="229" t="s">
        <v>352</v>
      </c>
      <c r="C110" s="230" t="s">
        <v>127</v>
      </c>
      <c r="D110" s="231" t="s">
        <v>510</v>
      </c>
    </row>
    <row r="111" spans="1:4" ht="26.25" x14ac:dyDescent="0.25">
      <c r="A111" s="229" t="s">
        <v>420</v>
      </c>
      <c r="B111" s="229" t="s">
        <v>419</v>
      </c>
      <c r="C111" s="230" t="s">
        <v>128</v>
      </c>
      <c r="D111" s="231" t="s">
        <v>510</v>
      </c>
    </row>
    <row r="112" spans="1:4" x14ac:dyDescent="0.25">
      <c r="A112" s="229" t="s">
        <v>421</v>
      </c>
      <c r="B112" s="229" t="s">
        <v>298</v>
      </c>
      <c r="C112" s="230" t="s">
        <v>129</v>
      </c>
      <c r="D112" s="231" t="s">
        <v>510</v>
      </c>
    </row>
    <row r="113" spans="1:4" ht="26.25" x14ac:dyDescent="0.25">
      <c r="A113" s="229" t="s">
        <v>422</v>
      </c>
      <c r="B113" s="229" t="s">
        <v>241</v>
      </c>
      <c r="C113" s="230" t="s">
        <v>130</v>
      </c>
      <c r="D113" s="231" t="s">
        <v>510</v>
      </c>
    </row>
    <row r="114" spans="1:4" ht="26.25" x14ac:dyDescent="0.25">
      <c r="A114" s="229" t="s">
        <v>424</v>
      </c>
      <c r="B114" s="229" t="s">
        <v>423</v>
      </c>
      <c r="C114" s="230" t="s">
        <v>131</v>
      </c>
      <c r="D114" s="231" t="s">
        <v>510</v>
      </c>
    </row>
    <row r="115" spans="1:4" ht="26.25" x14ac:dyDescent="0.25">
      <c r="A115" s="229" t="s">
        <v>426</v>
      </c>
      <c r="B115" s="229" t="s">
        <v>425</v>
      </c>
      <c r="C115" s="230" t="s">
        <v>132</v>
      </c>
      <c r="D115" s="231" t="s">
        <v>510</v>
      </c>
    </row>
    <row r="116" spans="1:4" ht="26.25" x14ac:dyDescent="0.25">
      <c r="A116" s="229" t="s">
        <v>428</v>
      </c>
      <c r="B116" s="229" t="s">
        <v>427</v>
      </c>
      <c r="C116" s="230" t="s">
        <v>133</v>
      </c>
      <c r="D116" s="231" t="s">
        <v>510</v>
      </c>
    </row>
    <row r="117" spans="1:4" x14ac:dyDescent="0.25">
      <c r="A117" s="238" t="s">
        <v>429</v>
      </c>
      <c r="B117" s="238" t="s">
        <v>331</v>
      </c>
      <c r="C117" s="239" t="s">
        <v>134</v>
      </c>
      <c r="D117" s="240" t="s">
        <v>510</v>
      </c>
    </row>
    <row r="118" spans="1:4" ht="39" x14ac:dyDescent="0.25">
      <c r="A118" s="235" t="s">
        <v>433</v>
      </c>
      <c r="B118" s="235" t="s">
        <v>432</v>
      </c>
      <c r="C118" s="236" t="s">
        <v>136</v>
      </c>
      <c r="D118" s="237" t="s">
        <v>510</v>
      </c>
    </row>
    <row r="119" spans="1:4" x14ac:dyDescent="0.25">
      <c r="A119" s="229" t="s">
        <v>434</v>
      </c>
      <c r="B119" s="229" t="s">
        <v>258</v>
      </c>
      <c r="C119" s="230" t="s">
        <v>137</v>
      </c>
      <c r="D119" s="231" t="s">
        <v>510</v>
      </c>
    </row>
    <row r="120" spans="1:4" x14ac:dyDescent="0.25">
      <c r="A120" s="229" t="s">
        <v>436</v>
      </c>
      <c r="B120" s="229" t="s">
        <v>435</v>
      </c>
      <c r="C120" s="230" t="s">
        <v>138</v>
      </c>
      <c r="D120" s="231" t="s">
        <v>510</v>
      </c>
    </row>
    <row r="121" spans="1:4" ht="26.25" x14ac:dyDescent="0.25">
      <c r="A121" s="229" t="s">
        <v>438</v>
      </c>
      <c r="B121" s="229" t="s">
        <v>437</v>
      </c>
      <c r="C121" s="230" t="s">
        <v>139</v>
      </c>
      <c r="D121" s="231" t="s">
        <v>510</v>
      </c>
    </row>
    <row r="122" spans="1:4" ht="26.25" x14ac:dyDescent="0.25">
      <c r="A122" s="229" t="s">
        <v>440</v>
      </c>
      <c r="B122" s="229" t="s">
        <v>439</v>
      </c>
      <c r="C122" s="230" t="s">
        <v>140</v>
      </c>
      <c r="D122" s="231" t="s">
        <v>510</v>
      </c>
    </row>
    <row r="123" spans="1:4" ht="26.25" x14ac:dyDescent="0.25">
      <c r="A123" s="229" t="s">
        <v>444</v>
      </c>
      <c r="B123" s="229" t="s">
        <v>443</v>
      </c>
      <c r="C123" s="230" t="s">
        <v>142</v>
      </c>
      <c r="D123" s="231" t="s">
        <v>510</v>
      </c>
    </row>
    <row r="124" spans="1:4" ht="26.25" x14ac:dyDescent="0.25">
      <c r="A124" s="229" t="s">
        <v>445</v>
      </c>
      <c r="B124" s="229" t="s">
        <v>358</v>
      </c>
      <c r="C124" s="230" t="s">
        <v>145</v>
      </c>
      <c r="D124" s="231" t="s">
        <v>510</v>
      </c>
    </row>
    <row r="125" spans="1:4" x14ac:dyDescent="0.25">
      <c r="A125" s="229" t="s">
        <v>446</v>
      </c>
      <c r="B125" s="229" t="s">
        <v>222</v>
      </c>
      <c r="C125" s="230" t="s">
        <v>146</v>
      </c>
      <c r="D125" s="231" t="s">
        <v>510</v>
      </c>
    </row>
    <row r="126" spans="1:4" x14ac:dyDescent="0.25">
      <c r="A126" s="229" t="s">
        <v>447</v>
      </c>
      <c r="B126" s="229" t="s">
        <v>441</v>
      </c>
      <c r="C126" s="230" t="s">
        <v>147</v>
      </c>
      <c r="D126" s="231" t="s">
        <v>510</v>
      </c>
    </row>
    <row r="127" spans="1:4" ht="26.25" x14ac:dyDescent="0.25">
      <c r="A127" s="234" t="s">
        <v>448</v>
      </c>
      <c r="B127" s="229" t="s">
        <v>389</v>
      </c>
      <c r="C127" s="230" t="s">
        <v>148</v>
      </c>
      <c r="D127" s="231" t="s">
        <v>510</v>
      </c>
    </row>
    <row r="128" spans="1:4" ht="26.25" x14ac:dyDescent="0.25">
      <c r="A128" s="229" t="s">
        <v>449</v>
      </c>
      <c r="B128" s="229" t="s">
        <v>287</v>
      </c>
      <c r="C128" s="230" t="s">
        <v>149</v>
      </c>
      <c r="D128" s="231" t="s">
        <v>510</v>
      </c>
    </row>
    <row r="129" spans="1:4" ht="26.25" x14ac:dyDescent="0.25">
      <c r="A129" s="234" t="s">
        <v>450</v>
      </c>
      <c r="B129" s="234" t="s">
        <v>391</v>
      </c>
      <c r="C129" s="230" t="s">
        <v>150</v>
      </c>
      <c r="D129" s="231" t="s">
        <v>510</v>
      </c>
    </row>
    <row r="130" spans="1:4" x14ac:dyDescent="0.25">
      <c r="A130" s="229" t="s">
        <v>452</v>
      </c>
      <c r="B130" s="229" t="s">
        <v>451</v>
      </c>
      <c r="C130" s="230" t="s">
        <v>152</v>
      </c>
      <c r="D130" s="231" t="s">
        <v>510</v>
      </c>
    </row>
    <row r="131" spans="1:4" x14ac:dyDescent="0.25">
      <c r="A131" s="229" t="s">
        <v>453</v>
      </c>
      <c r="B131" s="229" t="s">
        <v>340</v>
      </c>
      <c r="C131" s="230" t="s">
        <v>153</v>
      </c>
      <c r="D131" s="231" t="s">
        <v>510</v>
      </c>
    </row>
    <row r="132" spans="1:4" x14ac:dyDescent="0.25">
      <c r="A132" s="229" t="s">
        <v>455</v>
      </c>
      <c r="B132" s="229" t="s">
        <v>272</v>
      </c>
      <c r="C132" s="230" t="s">
        <v>155</v>
      </c>
      <c r="D132" s="231" t="s">
        <v>510</v>
      </c>
    </row>
    <row r="133" spans="1:4" x14ac:dyDescent="0.25">
      <c r="A133" s="229" t="s">
        <v>456</v>
      </c>
      <c r="B133" s="229" t="s">
        <v>352</v>
      </c>
      <c r="C133" s="232" t="s">
        <v>156</v>
      </c>
      <c r="D133" s="231" t="s">
        <v>510</v>
      </c>
    </row>
    <row r="134" spans="1:4" x14ac:dyDescent="0.25">
      <c r="A134" s="229" t="s">
        <v>457</v>
      </c>
      <c r="B134" s="229" t="s">
        <v>352</v>
      </c>
      <c r="C134" s="230" t="s">
        <v>159</v>
      </c>
      <c r="D134" s="231" t="s">
        <v>510</v>
      </c>
    </row>
    <row r="135" spans="1:4" ht="26.25" x14ac:dyDescent="0.25">
      <c r="A135" s="229" t="s">
        <v>458</v>
      </c>
      <c r="B135" s="229" t="s">
        <v>375</v>
      </c>
      <c r="C135" s="230" t="s">
        <v>160</v>
      </c>
      <c r="D135" s="231" t="s">
        <v>510</v>
      </c>
    </row>
    <row r="136" spans="1:4" x14ac:dyDescent="0.25">
      <c r="A136" s="229" t="s">
        <v>466</v>
      </c>
      <c r="B136" s="229" t="s">
        <v>313</v>
      </c>
      <c r="C136" s="230" t="s">
        <v>167</v>
      </c>
      <c r="D136" s="231" t="s">
        <v>508</v>
      </c>
    </row>
    <row r="137" spans="1:4" x14ac:dyDescent="0.25">
      <c r="A137" s="229" t="s">
        <v>460</v>
      </c>
      <c r="B137" s="229" t="s">
        <v>340</v>
      </c>
      <c r="C137" s="230" t="s">
        <v>162</v>
      </c>
      <c r="D137" s="231" t="s">
        <v>510</v>
      </c>
    </row>
    <row r="138" spans="1:4" x14ac:dyDescent="0.25">
      <c r="A138" s="229" t="s">
        <v>462</v>
      </c>
      <c r="B138" s="229" t="s">
        <v>461</v>
      </c>
      <c r="C138" s="230" t="s">
        <v>163</v>
      </c>
      <c r="D138" s="231" t="s">
        <v>510</v>
      </c>
    </row>
    <row r="139" spans="1:4" ht="26.25" x14ac:dyDescent="0.25">
      <c r="A139" s="229" t="s">
        <v>463</v>
      </c>
      <c r="B139" s="229" t="s">
        <v>241</v>
      </c>
      <c r="C139" s="230" t="s">
        <v>164</v>
      </c>
      <c r="D139" s="231" t="s">
        <v>510</v>
      </c>
    </row>
    <row r="140" spans="1:4" x14ac:dyDescent="0.25">
      <c r="A140" s="229" t="s">
        <v>468</v>
      </c>
      <c r="B140" s="229" t="s">
        <v>467</v>
      </c>
      <c r="C140" s="233" t="s">
        <v>168</v>
      </c>
      <c r="D140" s="233" t="s">
        <v>510</v>
      </c>
    </row>
    <row r="141" spans="1:4" x14ac:dyDescent="0.25">
      <c r="A141" s="241" t="s">
        <v>470</v>
      </c>
      <c r="B141" s="229" t="s">
        <v>469</v>
      </c>
      <c r="C141" s="230" t="s">
        <v>169</v>
      </c>
      <c r="D141" s="231" t="s">
        <v>508</v>
      </c>
    </row>
    <row r="142" spans="1:4" x14ac:dyDescent="0.25">
      <c r="A142" s="229" t="s">
        <v>464</v>
      </c>
      <c r="B142" s="229" t="s">
        <v>246</v>
      </c>
      <c r="C142" s="230" t="s">
        <v>165</v>
      </c>
      <c r="D142" s="231" t="s">
        <v>510</v>
      </c>
    </row>
    <row r="143" spans="1:4" x14ac:dyDescent="0.25">
      <c r="A143" s="229" t="s">
        <v>465</v>
      </c>
      <c r="B143" s="229" t="s">
        <v>246</v>
      </c>
      <c r="C143" s="230" t="s">
        <v>166</v>
      </c>
      <c r="D143" s="231" t="s">
        <v>510</v>
      </c>
    </row>
    <row r="144" spans="1:4" ht="26.25" x14ac:dyDescent="0.25">
      <c r="A144" s="229" t="s">
        <v>472</v>
      </c>
      <c r="B144" s="229" t="s">
        <v>414</v>
      </c>
      <c r="C144" s="230" t="s">
        <v>170</v>
      </c>
      <c r="D144" s="231" t="s">
        <v>510</v>
      </c>
    </row>
    <row r="145" spans="1:4" x14ac:dyDescent="0.25">
      <c r="A145" s="229" t="s">
        <v>473</v>
      </c>
      <c r="B145" s="229" t="s">
        <v>430</v>
      </c>
      <c r="C145" s="230" t="s">
        <v>171</v>
      </c>
      <c r="D145" s="231" t="s">
        <v>509</v>
      </c>
    </row>
    <row r="146" spans="1:4" x14ac:dyDescent="0.25">
      <c r="A146" s="229" t="s">
        <v>474</v>
      </c>
      <c r="B146" s="229" t="s">
        <v>222</v>
      </c>
      <c r="C146" s="230" t="s">
        <v>172</v>
      </c>
      <c r="D146" s="231" t="s">
        <v>509</v>
      </c>
    </row>
    <row r="147" spans="1:4" x14ac:dyDescent="0.25">
      <c r="A147" s="229" t="s">
        <v>476</v>
      </c>
      <c r="B147" s="229" t="s">
        <v>475</v>
      </c>
      <c r="C147" s="230" t="s">
        <v>173</v>
      </c>
      <c r="D147" s="231" t="s">
        <v>508</v>
      </c>
    </row>
    <row r="148" spans="1:4" x14ac:dyDescent="0.25">
      <c r="A148" s="229" t="s">
        <v>478</v>
      </c>
      <c r="B148" s="229" t="s">
        <v>477</v>
      </c>
      <c r="C148" s="230" t="s">
        <v>175</v>
      </c>
      <c r="D148" s="231" t="s">
        <v>508</v>
      </c>
    </row>
    <row r="149" spans="1:4" x14ac:dyDescent="0.25">
      <c r="A149" s="229" t="s">
        <v>479</v>
      </c>
      <c r="B149" s="229" t="s">
        <v>371</v>
      </c>
      <c r="C149" s="230" t="s">
        <v>176</v>
      </c>
      <c r="D149" s="231" t="s">
        <v>509</v>
      </c>
    </row>
    <row r="150" spans="1:4" ht="39" x14ac:dyDescent="0.25">
      <c r="A150" s="229" t="s">
        <v>481</v>
      </c>
      <c r="B150" s="229" t="s">
        <v>480</v>
      </c>
      <c r="C150" s="230" t="s">
        <v>177</v>
      </c>
      <c r="D150" s="231" t="s">
        <v>510</v>
      </c>
    </row>
  </sheetData>
  <sheetProtection sort="0" autoFilter="0"/>
  <autoFilter ref="A1:D150" xr:uid="{93DAE4FF-DE35-4E29-BC54-EF183F6F7F61}">
    <sortState xmlns:xlrd2="http://schemas.microsoft.com/office/spreadsheetml/2017/richdata2" ref="A2:D150">
      <sortCondition ref="C1:C150"/>
    </sortState>
  </autoFilter>
  <conditionalFormatting sqref="C13">
    <cfRule type="expression" dxfId="8" priority="1">
      <formula>(#REF!&gt;1)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2259F-2073-465A-8DFA-ECAEBEBC9CA8}">
  <sheetPr codeName="Sheet3"/>
  <dimension ref="A1:J28"/>
  <sheetViews>
    <sheetView workbookViewId="0">
      <pane xSplit="1" ySplit="3" topLeftCell="B4" activePane="bottomRight" state="frozen"/>
      <selection pane="topRight" activeCell="B1" sqref="B1"/>
      <selection pane="bottomLeft" activeCell="A4" sqref="A4"/>
      <selection pane="bottomRight" activeCell="L9" sqref="L9"/>
    </sheetView>
  </sheetViews>
  <sheetFormatPr defaultColWidth="8.875" defaultRowHeight="15.75" x14ac:dyDescent="0.25"/>
  <cols>
    <col min="1" max="1" width="12.125" customWidth="1"/>
    <col min="2" max="2" width="16.625" customWidth="1"/>
    <col min="3" max="3" width="53.5" customWidth="1"/>
    <col min="4" max="4" width="22.625" customWidth="1"/>
    <col min="5" max="5" width="10.125" customWidth="1"/>
    <col min="6" max="6" width="10.375" customWidth="1"/>
    <col min="7" max="7" width="10.5" customWidth="1"/>
    <col min="8" max="8" width="10" customWidth="1"/>
    <col min="9" max="9" width="10.625" customWidth="1"/>
    <col min="10" max="10" width="9.625" customWidth="1"/>
  </cols>
  <sheetData>
    <row r="1" spans="1:10" ht="16.5" thickBot="1" x14ac:dyDescent="0.3">
      <c r="A1" s="242" t="s">
        <v>617</v>
      </c>
      <c r="C1" s="17"/>
      <c r="D1" s="17"/>
    </row>
    <row r="2" spans="1:10" x14ac:dyDescent="0.25">
      <c r="A2" s="243"/>
      <c r="B2" s="244"/>
      <c r="C2" s="245"/>
      <c r="D2" s="245"/>
      <c r="E2" s="373" t="s">
        <v>510</v>
      </c>
      <c r="F2" s="374"/>
      <c r="G2" s="375" t="s">
        <v>507</v>
      </c>
      <c r="H2" s="376"/>
      <c r="I2" s="377" t="s">
        <v>508</v>
      </c>
      <c r="J2" s="378"/>
    </row>
    <row r="3" spans="1:10" ht="30.75" thickBot="1" x14ac:dyDescent="0.3">
      <c r="A3" s="246" t="s">
        <v>618</v>
      </c>
      <c r="B3" s="247" t="s">
        <v>1</v>
      </c>
      <c r="C3" s="247" t="s">
        <v>619</v>
      </c>
      <c r="D3" s="247" t="s">
        <v>620</v>
      </c>
      <c r="E3" s="248" t="s">
        <v>512</v>
      </c>
      <c r="F3" s="249" t="s">
        <v>621</v>
      </c>
      <c r="G3" s="250" t="s">
        <v>512</v>
      </c>
      <c r="H3" s="249" t="s">
        <v>621</v>
      </c>
      <c r="I3" s="251" t="s">
        <v>512</v>
      </c>
      <c r="J3" s="252" t="s">
        <v>621</v>
      </c>
    </row>
    <row r="4" spans="1:10" ht="30" x14ac:dyDescent="0.25">
      <c r="A4" s="379" t="s">
        <v>514</v>
      </c>
      <c r="B4" s="307" t="s">
        <v>622</v>
      </c>
      <c r="C4" s="308" t="s">
        <v>623</v>
      </c>
      <c r="D4" s="308" t="s">
        <v>624</v>
      </c>
      <c r="E4" s="253">
        <v>0.85</v>
      </c>
      <c r="F4" s="254">
        <v>15</v>
      </c>
      <c r="G4" s="255">
        <v>0.85</v>
      </c>
      <c r="H4" s="256">
        <v>15</v>
      </c>
      <c r="I4" s="257" t="s">
        <v>596</v>
      </c>
      <c r="J4" s="258" t="s">
        <v>596</v>
      </c>
    </row>
    <row r="5" spans="1:10" ht="45" x14ac:dyDescent="0.25">
      <c r="A5" s="371"/>
      <c r="B5" s="309" t="s">
        <v>625</v>
      </c>
      <c r="C5" s="310" t="s">
        <v>626</v>
      </c>
      <c r="D5" s="310" t="s">
        <v>627</v>
      </c>
      <c r="E5" s="259" t="s">
        <v>7</v>
      </c>
      <c r="F5" s="260" t="s">
        <v>7</v>
      </c>
      <c r="G5" s="261" t="s">
        <v>7</v>
      </c>
      <c r="H5" s="262" t="s">
        <v>7</v>
      </c>
      <c r="I5" s="263">
        <v>0.8</v>
      </c>
      <c r="J5" s="264">
        <v>5</v>
      </c>
    </row>
    <row r="6" spans="1:10" ht="45" x14ac:dyDescent="0.25">
      <c r="A6" s="371"/>
      <c r="B6" s="309" t="s">
        <v>628</v>
      </c>
      <c r="C6" s="310" t="s">
        <v>629</v>
      </c>
      <c r="D6" s="310" t="s">
        <v>627</v>
      </c>
      <c r="E6" s="259" t="s">
        <v>7</v>
      </c>
      <c r="F6" s="260" t="s">
        <v>7</v>
      </c>
      <c r="G6" s="265" t="s">
        <v>7</v>
      </c>
      <c r="H6" s="266" t="s">
        <v>7</v>
      </c>
      <c r="I6" s="267">
        <v>0.7</v>
      </c>
      <c r="J6" s="268">
        <v>5</v>
      </c>
    </row>
    <row r="7" spans="1:10" ht="16.5" thickBot="1" x14ac:dyDescent="0.3">
      <c r="A7" s="372"/>
      <c r="B7" s="311"/>
      <c r="C7" s="312"/>
      <c r="D7" s="312"/>
      <c r="E7" s="269"/>
      <c r="F7" s="270">
        <v>15</v>
      </c>
      <c r="G7" s="271"/>
      <c r="H7" s="270">
        <v>15</v>
      </c>
      <c r="I7" s="271"/>
      <c r="J7" s="272">
        <v>10</v>
      </c>
    </row>
    <row r="8" spans="1:10" ht="31.5" x14ac:dyDescent="0.25">
      <c r="A8" s="371" t="s">
        <v>630</v>
      </c>
      <c r="B8" s="313" t="s">
        <v>631</v>
      </c>
      <c r="C8" s="310" t="s">
        <v>689</v>
      </c>
      <c r="D8" s="310" t="s">
        <v>632</v>
      </c>
      <c r="E8" s="273" t="s">
        <v>633</v>
      </c>
      <c r="F8" s="274">
        <v>5</v>
      </c>
      <c r="G8" s="275" t="s">
        <v>7</v>
      </c>
      <c r="H8" s="276" t="s">
        <v>7</v>
      </c>
      <c r="I8" s="277" t="s">
        <v>7</v>
      </c>
      <c r="J8" s="278" t="s">
        <v>7</v>
      </c>
    </row>
    <row r="9" spans="1:10" ht="31.5" x14ac:dyDescent="0.25">
      <c r="A9" s="371"/>
      <c r="B9" s="313" t="s">
        <v>634</v>
      </c>
      <c r="C9" s="310" t="s">
        <v>690</v>
      </c>
      <c r="D9" s="310" t="s">
        <v>632</v>
      </c>
      <c r="E9" s="273" t="s">
        <v>633</v>
      </c>
      <c r="F9" s="279">
        <v>5</v>
      </c>
      <c r="G9" s="261" t="s">
        <v>633</v>
      </c>
      <c r="H9" s="266">
        <v>5</v>
      </c>
      <c r="I9" s="280" t="s">
        <v>633</v>
      </c>
      <c r="J9" s="268">
        <v>5</v>
      </c>
    </row>
    <row r="10" spans="1:10" ht="16.5" thickBot="1" x14ac:dyDescent="0.3">
      <c r="A10" s="372"/>
      <c r="B10" s="312"/>
      <c r="C10" s="314"/>
      <c r="D10" s="314"/>
      <c r="E10" s="269"/>
      <c r="F10" s="270">
        <v>10</v>
      </c>
      <c r="G10" s="271"/>
      <c r="H10" s="270">
        <v>5</v>
      </c>
      <c r="I10" s="271"/>
      <c r="J10" s="272">
        <v>5</v>
      </c>
    </row>
    <row r="11" spans="1:10" ht="31.5" x14ac:dyDescent="0.25">
      <c r="A11" s="379" t="s">
        <v>517</v>
      </c>
      <c r="B11" s="310" t="s">
        <v>635</v>
      </c>
      <c r="C11" s="310" t="s">
        <v>636</v>
      </c>
      <c r="D11" s="310" t="s">
        <v>637</v>
      </c>
      <c r="E11" s="273" t="s">
        <v>638</v>
      </c>
      <c r="F11" s="274">
        <v>7</v>
      </c>
      <c r="G11" s="275" t="s">
        <v>639</v>
      </c>
      <c r="H11" s="276">
        <v>7</v>
      </c>
      <c r="I11" s="277" t="s">
        <v>639</v>
      </c>
      <c r="J11" s="278">
        <v>5</v>
      </c>
    </row>
    <row r="12" spans="1:10" ht="16.5" thickBot="1" x14ac:dyDescent="0.3">
      <c r="A12" s="372"/>
      <c r="B12" s="315"/>
      <c r="C12" s="316"/>
      <c r="D12" s="316"/>
      <c r="E12" s="281"/>
      <c r="F12" s="282">
        <v>7</v>
      </c>
      <c r="G12" s="283"/>
      <c r="H12" s="282">
        <v>7</v>
      </c>
      <c r="I12" s="283"/>
      <c r="J12" s="284">
        <v>5</v>
      </c>
    </row>
    <row r="13" spans="1:10" ht="30" x14ac:dyDescent="0.25">
      <c r="A13" s="371" t="s">
        <v>640</v>
      </c>
      <c r="B13" s="310" t="s">
        <v>641</v>
      </c>
      <c r="C13" s="310" t="s">
        <v>642</v>
      </c>
      <c r="D13" s="310" t="s">
        <v>643</v>
      </c>
      <c r="E13" s="253">
        <v>0.4</v>
      </c>
      <c r="F13" s="274">
        <v>6</v>
      </c>
      <c r="G13" s="285">
        <v>0.4</v>
      </c>
      <c r="H13" s="276">
        <v>6</v>
      </c>
      <c r="I13" s="286">
        <v>0.75</v>
      </c>
      <c r="J13" s="278">
        <v>12</v>
      </c>
    </row>
    <row r="14" spans="1:10" ht="30" x14ac:dyDescent="0.25">
      <c r="A14" s="371"/>
      <c r="B14" s="310" t="s">
        <v>644</v>
      </c>
      <c r="C14" s="310" t="s">
        <v>645</v>
      </c>
      <c r="D14" s="310" t="s">
        <v>643</v>
      </c>
      <c r="E14" s="287">
        <v>0.75</v>
      </c>
      <c r="F14" s="279">
        <v>12</v>
      </c>
      <c r="G14" s="288">
        <v>0.75</v>
      </c>
      <c r="H14" s="266">
        <v>12</v>
      </c>
      <c r="I14" s="267">
        <v>0.4</v>
      </c>
      <c r="J14" s="268">
        <v>6</v>
      </c>
    </row>
    <row r="15" spans="1:10" ht="30" x14ac:dyDescent="0.25">
      <c r="A15" s="371"/>
      <c r="B15" s="310" t="s">
        <v>646</v>
      </c>
      <c r="C15" s="310" t="s">
        <v>647</v>
      </c>
      <c r="D15" s="310" t="s">
        <v>648</v>
      </c>
      <c r="E15" s="287">
        <v>0.75</v>
      </c>
      <c r="F15" s="279">
        <v>10</v>
      </c>
      <c r="G15" s="288">
        <v>0.75</v>
      </c>
      <c r="H15" s="266">
        <v>10</v>
      </c>
      <c r="I15" s="267">
        <v>0.75</v>
      </c>
      <c r="J15" s="268">
        <v>10</v>
      </c>
    </row>
    <row r="16" spans="1:10" x14ac:dyDescent="0.25">
      <c r="A16" s="371"/>
      <c r="B16" s="310" t="s">
        <v>649</v>
      </c>
      <c r="C16" s="310" t="s">
        <v>650</v>
      </c>
      <c r="D16" s="310" t="s">
        <v>651</v>
      </c>
      <c r="E16" s="287">
        <v>1</v>
      </c>
      <c r="F16" s="279">
        <v>6</v>
      </c>
      <c r="G16" s="288">
        <v>1</v>
      </c>
      <c r="H16" s="266">
        <v>6</v>
      </c>
      <c r="I16" s="267">
        <v>1</v>
      </c>
      <c r="J16" s="268">
        <v>10</v>
      </c>
    </row>
    <row r="17" spans="1:10" ht="16.5" thickBot="1" x14ac:dyDescent="0.3">
      <c r="A17" s="372"/>
      <c r="B17" s="317"/>
      <c r="C17" s="317"/>
      <c r="D17" s="317"/>
      <c r="E17" s="289"/>
      <c r="F17" s="290">
        <v>34</v>
      </c>
      <c r="G17" s="291"/>
      <c r="H17" s="290">
        <v>34</v>
      </c>
      <c r="I17" s="291"/>
      <c r="J17" s="292">
        <v>38</v>
      </c>
    </row>
    <row r="18" spans="1:10" ht="45" x14ac:dyDescent="0.25">
      <c r="A18" s="371" t="s">
        <v>652</v>
      </c>
      <c r="B18" s="310" t="s">
        <v>653</v>
      </c>
      <c r="C18" s="310" t="s">
        <v>654</v>
      </c>
      <c r="D18" s="310" t="s">
        <v>655</v>
      </c>
      <c r="E18" s="253">
        <v>1</v>
      </c>
      <c r="F18" s="274">
        <v>4</v>
      </c>
      <c r="G18" s="285">
        <v>0.75</v>
      </c>
      <c r="H18" s="276">
        <v>14</v>
      </c>
      <c r="I18" s="277" t="s">
        <v>7</v>
      </c>
      <c r="J18" s="278" t="s">
        <v>7</v>
      </c>
    </row>
    <row r="19" spans="1:10" ht="60" x14ac:dyDescent="0.25">
      <c r="A19" s="371"/>
      <c r="B19" s="310" t="s">
        <v>656</v>
      </c>
      <c r="C19" s="310" t="s">
        <v>657</v>
      </c>
      <c r="D19" s="310" t="s">
        <v>658</v>
      </c>
      <c r="E19" s="287">
        <v>0.9</v>
      </c>
      <c r="F19" s="279">
        <v>10</v>
      </c>
      <c r="G19" s="265" t="s">
        <v>7</v>
      </c>
      <c r="H19" s="266" t="s">
        <v>7</v>
      </c>
      <c r="I19" s="267">
        <v>0.9</v>
      </c>
      <c r="J19" s="268">
        <v>10</v>
      </c>
    </row>
    <row r="20" spans="1:10" ht="60" x14ac:dyDescent="0.25">
      <c r="A20" s="371"/>
      <c r="B20" s="310" t="s">
        <v>659</v>
      </c>
      <c r="C20" s="310" t="s">
        <v>660</v>
      </c>
      <c r="D20" s="310"/>
      <c r="E20" s="293" t="s">
        <v>7</v>
      </c>
      <c r="F20" s="279" t="s">
        <v>7</v>
      </c>
      <c r="G20" s="265" t="s">
        <v>7</v>
      </c>
      <c r="H20" s="266" t="s">
        <v>7</v>
      </c>
      <c r="I20" s="263" t="s">
        <v>661</v>
      </c>
      <c r="J20" s="268">
        <v>5</v>
      </c>
    </row>
    <row r="21" spans="1:10" ht="16.5" thickBot="1" x14ac:dyDescent="0.3">
      <c r="A21" s="372"/>
      <c r="B21" s="318"/>
      <c r="C21" s="318"/>
      <c r="D21" s="318"/>
      <c r="E21" s="289"/>
      <c r="F21" s="290">
        <v>14</v>
      </c>
      <c r="G21" s="291"/>
      <c r="H21" s="290">
        <v>14</v>
      </c>
      <c r="I21" s="291"/>
      <c r="J21" s="292">
        <v>15</v>
      </c>
    </row>
    <row r="22" spans="1:10" ht="30" x14ac:dyDescent="0.25">
      <c r="A22" s="371" t="s">
        <v>662</v>
      </c>
      <c r="B22" s="310" t="s">
        <v>662</v>
      </c>
      <c r="C22" s="310" t="s">
        <v>663</v>
      </c>
      <c r="D22" s="310" t="s">
        <v>664</v>
      </c>
      <c r="E22" s="273" t="s">
        <v>665</v>
      </c>
      <c r="F22" s="254">
        <v>1</v>
      </c>
      <c r="G22" s="294" t="s">
        <v>665</v>
      </c>
      <c r="H22" s="256">
        <v>1</v>
      </c>
      <c r="I22" s="257" t="s">
        <v>665</v>
      </c>
      <c r="J22" s="258">
        <v>1</v>
      </c>
    </row>
    <row r="23" spans="1:10" ht="30" x14ac:dyDescent="0.25">
      <c r="A23" s="371"/>
      <c r="B23" s="310" t="s">
        <v>662</v>
      </c>
      <c r="C23" s="310" t="s">
        <v>663</v>
      </c>
      <c r="D23" s="310" t="s">
        <v>666</v>
      </c>
      <c r="E23" s="293" t="s">
        <v>665</v>
      </c>
      <c r="F23" s="260">
        <v>1</v>
      </c>
      <c r="G23" s="261" t="s">
        <v>665</v>
      </c>
      <c r="H23" s="262">
        <v>1</v>
      </c>
      <c r="I23" s="280" t="s">
        <v>665</v>
      </c>
      <c r="J23" s="264">
        <v>1</v>
      </c>
    </row>
    <row r="24" spans="1:10" ht="30" x14ac:dyDescent="0.25">
      <c r="A24" s="371"/>
      <c r="B24" s="310" t="s">
        <v>662</v>
      </c>
      <c r="C24" s="310" t="s">
        <v>663</v>
      </c>
      <c r="D24" s="310" t="s">
        <v>667</v>
      </c>
      <c r="E24" s="293" t="s">
        <v>665</v>
      </c>
      <c r="F24" s="260">
        <v>1</v>
      </c>
      <c r="G24" s="261" t="s">
        <v>665</v>
      </c>
      <c r="H24" s="262">
        <v>1</v>
      </c>
      <c r="I24" s="280" t="s">
        <v>665</v>
      </c>
      <c r="J24" s="264">
        <v>1</v>
      </c>
    </row>
    <row r="25" spans="1:10" ht="30" x14ac:dyDescent="0.25">
      <c r="A25" s="371"/>
      <c r="B25" s="310" t="s">
        <v>662</v>
      </c>
      <c r="C25" s="310" t="s">
        <v>663</v>
      </c>
      <c r="D25" s="310" t="s">
        <v>668</v>
      </c>
      <c r="E25" s="293" t="s">
        <v>665</v>
      </c>
      <c r="F25" s="260">
        <v>1</v>
      </c>
      <c r="G25" s="261" t="s">
        <v>665</v>
      </c>
      <c r="H25" s="262">
        <v>1</v>
      </c>
      <c r="I25" s="280" t="s">
        <v>665</v>
      </c>
      <c r="J25" s="264">
        <v>1</v>
      </c>
    </row>
    <row r="26" spans="1:10" ht="30" x14ac:dyDescent="0.25">
      <c r="A26" s="371"/>
      <c r="B26" s="310" t="s">
        <v>669</v>
      </c>
      <c r="C26" s="310" t="s">
        <v>670</v>
      </c>
      <c r="D26" s="310"/>
      <c r="E26" s="293">
        <v>12</v>
      </c>
      <c r="F26" s="260">
        <v>0</v>
      </c>
      <c r="G26" s="261">
        <v>12</v>
      </c>
      <c r="H26" s="262">
        <v>0</v>
      </c>
      <c r="I26" s="280">
        <v>12</v>
      </c>
      <c r="J26" s="264">
        <v>0</v>
      </c>
    </row>
    <row r="27" spans="1:10" ht="16.5" thickBot="1" x14ac:dyDescent="0.3">
      <c r="A27" s="372"/>
      <c r="B27" s="319"/>
      <c r="C27" s="317"/>
      <c r="D27" s="317"/>
      <c r="E27" s="295"/>
      <c r="F27" s="296">
        <v>4</v>
      </c>
      <c r="G27" s="297"/>
      <c r="H27" s="296">
        <v>4</v>
      </c>
      <c r="I27" s="297"/>
      <c r="J27" s="298">
        <v>4</v>
      </c>
    </row>
    <row r="28" spans="1:10" ht="16.5" thickBot="1" x14ac:dyDescent="0.3">
      <c r="A28" s="299"/>
      <c r="B28" s="300"/>
      <c r="C28" s="301"/>
      <c r="D28" s="302" t="s">
        <v>671</v>
      </c>
      <c r="E28" s="303"/>
      <c r="F28" s="304">
        <f>SUM(F7,F10,F12,F17,F21,F27)</f>
        <v>84</v>
      </c>
      <c r="G28" s="304"/>
      <c r="H28" s="304">
        <f t="shared" ref="H28:J28" si="0">SUM(H7,H10,H12,H17,H21,H27)</f>
        <v>79</v>
      </c>
      <c r="I28" s="304"/>
      <c r="J28" s="305">
        <f t="shared" si="0"/>
        <v>77</v>
      </c>
    </row>
  </sheetData>
  <sheetProtection sheet="1" objects="1" scenarios="1"/>
  <mergeCells count="9">
    <mergeCell ref="A18:A21"/>
    <mergeCell ref="A22:A27"/>
    <mergeCell ref="E2:F2"/>
    <mergeCell ref="G2:H2"/>
    <mergeCell ref="I2:J2"/>
    <mergeCell ref="A4:A7"/>
    <mergeCell ref="A8:A10"/>
    <mergeCell ref="A11:A12"/>
    <mergeCell ref="A13:A1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0B000-E5A0-4D91-84BD-2E71EC0784E1}">
  <sheetPr codeName="Sheet7"/>
  <dimension ref="A1:T172"/>
  <sheetViews>
    <sheetView topLeftCell="A104" workbookViewId="0">
      <selection activeCell="I171" sqref="I171"/>
    </sheetView>
  </sheetViews>
  <sheetFormatPr defaultColWidth="8.875" defaultRowHeight="15.75" x14ac:dyDescent="0.25"/>
  <cols>
    <col min="1" max="1" width="11.875" customWidth="1"/>
    <col min="2" max="20" width="9" style="1"/>
  </cols>
  <sheetData>
    <row r="1" spans="1:20" x14ac:dyDescent="0.25">
      <c r="A1" t="s">
        <v>0</v>
      </c>
      <c r="B1" s="1" t="s">
        <v>577</v>
      </c>
      <c r="C1" s="1" t="s">
        <v>578</v>
      </c>
      <c r="D1" s="1" t="s">
        <v>579</v>
      </c>
      <c r="E1" s="1" t="s">
        <v>580</v>
      </c>
      <c r="F1" s="1" t="s">
        <v>581</v>
      </c>
      <c r="G1" s="1" t="s">
        <v>582</v>
      </c>
      <c r="H1" s="1" t="s">
        <v>583</v>
      </c>
      <c r="I1" s="1" t="s">
        <v>584</v>
      </c>
      <c r="J1" s="1" t="s">
        <v>585</v>
      </c>
      <c r="K1" s="1" t="s">
        <v>586</v>
      </c>
      <c r="L1" s="1" t="s">
        <v>587</v>
      </c>
      <c r="M1" s="1" t="s">
        <v>588</v>
      </c>
      <c r="N1" s="1" t="s">
        <v>589</v>
      </c>
      <c r="O1" s="1" t="s">
        <v>590</v>
      </c>
      <c r="P1" s="1" t="s">
        <v>591</v>
      </c>
      <c r="Q1" s="1" t="s">
        <v>592</v>
      </c>
      <c r="R1" s="1" t="s">
        <v>593</v>
      </c>
      <c r="S1" s="1" t="s">
        <v>594</v>
      </c>
      <c r="T1" s="1" t="s">
        <v>595</v>
      </c>
    </row>
    <row r="2" spans="1:20" ht="18.75" customHeight="1" x14ac:dyDescent="0.25">
      <c r="A2" s="131" t="s">
        <v>6</v>
      </c>
      <c r="B2" s="173" t="s">
        <v>510</v>
      </c>
      <c r="C2" s="195">
        <v>0.98</v>
      </c>
      <c r="D2" s="195">
        <v>1</v>
      </c>
      <c r="E2" s="195">
        <v>1</v>
      </c>
      <c r="F2" s="196">
        <v>79</v>
      </c>
      <c r="G2" s="195">
        <v>0.22</v>
      </c>
      <c r="H2" s="195">
        <v>0.92</v>
      </c>
      <c r="I2" s="195">
        <v>0.95</v>
      </c>
      <c r="J2" s="195">
        <v>1</v>
      </c>
      <c r="K2" s="195">
        <v>0.95</v>
      </c>
      <c r="L2" s="195">
        <v>0.25</v>
      </c>
      <c r="M2" s="195" t="s">
        <v>596</v>
      </c>
      <c r="N2" s="195">
        <v>0</v>
      </c>
      <c r="O2" s="195">
        <v>0</v>
      </c>
      <c r="P2" s="195">
        <v>0.04</v>
      </c>
      <c r="Q2" s="195">
        <v>0.01</v>
      </c>
      <c r="R2" s="197">
        <v>12</v>
      </c>
      <c r="S2" s="198">
        <v>68</v>
      </c>
      <c r="T2" s="199">
        <v>0.84761904761904761</v>
      </c>
    </row>
    <row r="3" spans="1:20" x14ac:dyDescent="0.25">
      <c r="A3" s="131" t="s">
        <v>8</v>
      </c>
      <c r="B3" s="173" t="s">
        <v>510</v>
      </c>
      <c r="C3" s="195">
        <v>0.92</v>
      </c>
      <c r="D3" s="195">
        <v>1</v>
      </c>
      <c r="E3" s="195">
        <v>1</v>
      </c>
      <c r="F3" s="196">
        <v>92</v>
      </c>
      <c r="G3" s="195">
        <v>0</v>
      </c>
      <c r="H3" s="195">
        <v>0.95</v>
      </c>
      <c r="I3" s="195" t="s">
        <v>596</v>
      </c>
      <c r="J3" s="195">
        <v>1</v>
      </c>
      <c r="K3" s="195">
        <v>1</v>
      </c>
      <c r="L3" s="195">
        <v>0</v>
      </c>
      <c r="M3" s="195" t="s">
        <v>596</v>
      </c>
      <c r="N3" s="195">
        <v>0</v>
      </c>
      <c r="O3" s="195">
        <v>0</v>
      </c>
      <c r="P3" s="195">
        <v>0</v>
      </c>
      <c r="Q3" s="195">
        <v>0</v>
      </c>
      <c r="R3" s="197">
        <v>12</v>
      </c>
      <c r="S3" s="198">
        <v>66</v>
      </c>
      <c r="T3" s="199">
        <v>0.74285714285714288</v>
      </c>
    </row>
    <row r="4" spans="1:20" x14ac:dyDescent="0.25">
      <c r="A4" s="141" t="s">
        <v>9</v>
      </c>
      <c r="B4" s="173" t="s">
        <v>510</v>
      </c>
      <c r="C4" s="195">
        <v>1</v>
      </c>
      <c r="D4" s="195">
        <v>1</v>
      </c>
      <c r="E4" s="195">
        <v>1</v>
      </c>
      <c r="F4" s="196">
        <v>88</v>
      </c>
      <c r="G4" s="195">
        <v>0.38</v>
      </c>
      <c r="H4" s="195">
        <v>0.75</v>
      </c>
      <c r="I4" s="195">
        <v>0.94</v>
      </c>
      <c r="J4" s="195">
        <v>1</v>
      </c>
      <c r="K4" s="195">
        <v>1</v>
      </c>
      <c r="L4" s="195">
        <v>0</v>
      </c>
      <c r="M4" s="195" t="s">
        <v>596</v>
      </c>
      <c r="N4" s="195">
        <v>0</v>
      </c>
      <c r="O4" s="195">
        <v>0</v>
      </c>
      <c r="P4" s="195">
        <v>0</v>
      </c>
      <c r="Q4" s="195">
        <v>0</v>
      </c>
      <c r="R4" s="197">
        <v>12</v>
      </c>
      <c r="S4" s="198">
        <v>81</v>
      </c>
      <c r="T4" s="199">
        <v>0.97142857142857142</v>
      </c>
    </row>
    <row r="5" spans="1:20" x14ac:dyDescent="0.25">
      <c r="A5" s="141" t="s">
        <v>10</v>
      </c>
      <c r="B5" s="173" t="s">
        <v>510</v>
      </c>
      <c r="C5" s="195">
        <v>0.98</v>
      </c>
      <c r="D5" s="195">
        <v>1</v>
      </c>
      <c r="E5" s="195">
        <v>1</v>
      </c>
      <c r="F5" s="196">
        <v>79</v>
      </c>
      <c r="G5" s="195">
        <v>0.19</v>
      </c>
      <c r="H5" s="195">
        <v>0.81</v>
      </c>
      <c r="I5" s="195">
        <v>0.94</v>
      </c>
      <c r="J5" s="195">
        <v>1</v>
      </c>
      <c r="K5" s="195">
        <v>0.97</v>
      </c>
      <c r="L5" s="195">
        <v>0.75</v>
      </c>
      <c r="M5" s="195" t="s">
        <v>596</v>
      </c>
      <c r="N5" s="195">
        <v>0</v>
      </c>
      <c r="O5" s="195">
        <v>0</v>
      </c>
      <c r="P5" s="195">
        <v>0</v>
      </c>
      <c r="Q5" s="195">
        <v>0.01</v>
      </c>
      <c r="R5" s="197">
        <v>12</v>
      </c>
      <c r="S5" s="198">
        <v>71</v>
      </c>
      <c r="T5" s="199">
        <v>0.88571428571428568</v>
      </c>
    </row>
    <row r="6" spans="1:20" x14ac:dyDescent="0.25">
      <c r="A6" s="131" t="s">
        <v>11</v>
      </c>
      <c r="B6" s="173" t="s">
        <v>510</v>
      </c>
      <c r="C6" s="195">
        <v>0.96</v>
      </c>
      <c r="D6" s="195">
        <v>1</v>
      </c>
      <c r="E6" s="195">
        <v>1</v>
      </c>
      <c r="F6" s="196">
        <v>112</v>
      </c>
      <c r="G6" s="195">
        <v>0.1</v>
      </c>
      <c r="H6" s="195">
        <v>0.67</v>
      </c>
      <c r="I6" s="195">
        <v>0.9</v>
      </c>
      <c r="J6" s="195">
        <v>0.97</v>
      </c>
      <c r="K6" s="195">
        <v>0.97</v>
      </c>
      <c r="L6" s="194">
        <v>0</v>
      </c>
      <c r="M6" s="195" t="s">
        <v>596</v>
      </c>
      <c r="N6" s="195">
        <v>0</v>
      </c>
      <c r="O6" s="195">
        <v>0</v>
      </c>
      <c r="P6" s="195">
        <v>0</v>
      </c>
      <c r="Q6" s="195">
        <v>0</v>
      </c>
      <c r="R6" s="197">
        <v>12</v>
      </c>
      <c r="S6" s="198">
        <v>58</v>
      </c>
      <c r="T6" s="199">
        <v>0.7142857142857143</v>
      </c>
    </row>
    <row r="7" spans="1:20" x14ac:dyDescent="0.25">
      <c r="A7" s="141" t="s">
        <v>12</v>
      </c>
      <c r="B7" s="173" t="s">
        <v>510</v>
      </c>
      <c r="C7" s="195">
        <v>1</v>
      </c>
      <c r="D7" s="195">
        <v>1</v>
      </c>
      <c r="E7" s="195">
        <v>1</v>
      </c>
      <c r="F7" s="196">
        <v>121</v>
      </c>
      <c r="G7" s="195">
        <v>0</v>
      </c>
      <c r="H7" s="195">
        <v>1</v>
      </c>
      <c r="I7" s="195">
        <v>1</v>
      </c>
      <c r="J7" s="195">
        <v>1</v>
      </c>
      <c r="K7" s="195">
        <v>1</v>
      </c>
      <c r="L7" s="195">
        <v>0</v>
      </c>
      <c r="M7" s="195" t="s">
        <v>596</v>
      </c>
      <c r="N7" s="195">
        <v>0</v>
      </c>
      <c r="O7" s="195">
        <v>0</v>
      </c>
      <c r="P7" s="195">
        <v>0</v>
      </c>
      <c r="Q7" s="195">
        <v>0</v>
      </c>
      <c r="R7" s="197">
        <v>12</v>
      </c>
      <c r="S7" s="198">
        <v>74</v>
      </c>
      <c r="T7" s="199">
        <v>0.91428571428571426</v>
      </c>
    </row>
    <row r="8" spans="1:20" x14ac:dyDescent="0.25">
      <c r="A8" s="141" t="s">
        <v>13</v>
      </c>
      <c r="B8" s="173" t="s">
        <v>510</v>
      </c>
      <c r="C8" s="195">
        <v>1</v>
      </c>
      <c r="D8" s="195">
        <v>1</v>
      </c>
      <c r="E8" s="195">
        <v>1</v>
      </c>
      <c r="F8" s="196">
        <v>93</v>
      </c>
      <c r="G8" s="195">
        <v>0</v>
      </c>
      <c r="H8" s="195">
        <v>1</v>
      </c>
      <c r="I8" s="195" t="s">
        <v>596</v>
      </c>
      <c r="J8" s="195">
        <v>1</v>
      </c>
      <c r="K8" s="195">
        <v>1</v>
      </c>
      <c r="L8" s="195">
        <v>0</v>
      </c>
      <c r="M8" s="195" t="s">
        <v>596</v>
      </c>
      <c r="N8" s="195">
        <v>0</v>
      </c>
      <c r="O8" s="195">
        <v>0</v>
      </c>
      <c r="P8" s="195">
        <v>0</v>
      </c>
      <c r="Q8" s="195">
        <v>0</v>
      </c>
      <c r="R8" s="197">
        <v>12</v>
      </c>
      <c r="S8" s="198">
        <v>74</v>
      </c>
      <c r="T8" s="199">
        <v>0.81904761904761902</v>
      </c>
    </row>
    <row r="9" spans="1:20" x14ac:dyDescent="0.25">
      <c r="A9" s="141" t="s">
        <v>14</v>
      </c>
      <c r="B9" s="173" t="s">
        <v>510</v>
      </c>
      <c r="C9" s="195">
        <v>0.94</v>
      </c>
      <c r="D9" s="195">
        <v>1</v>
      </c>
      <c r="E9" s="195">
        <v>1</v>
      </c>
      <c r="F9" s="196">
        <v>101</v>
      </c>
      <c r="G9" s="195">
        <v>0</v>
      </c>
      <c r="H9" s="195">
        <v>1</v>
      </c>
      <c r="I9" s="195">
        <v>1</v>
      </c>
      <c r="J9" s="195">
        <v>1</v>
      </c>
      <c r="K9" s="195">
        <v>0.98</v>
      </c>
      <c r="L9" s="195">
        <v>0.8</v>
      </c>
      <c r="M9" s="195" t="s">
        <v>596</v>
      </c>
      <c r="N9" s="195">
        <v>0.01</v>
      </c>
      <c r="O9" s="195">
        <v>0</v>
      </c>
      <c r="P9" s="195">
        <v>0</v>
      </c>
      <c r="Q9" s="195">
        <v>0</v>
      </c>
      <c r="R9" s="197">
        <v>12</v>
      </c>
      <c r="S9" s="198">
        <v>65</v>
      </c>
      <c r="T9" s="199">
        <v>0.8</v>
      </c>
    </row>
    <row r="10" spans="1:20" x14ac:dyDescent="0.25">
      <c r="A10" s="131" t="s">
        <v>15</v>
      </c>
      <c r="B10" s="173" t="s">
        <v>510</v>
      </c>
      <c r="C10" s="195">
        <v>0.9</v>
      </c>
      <c r="D10" s="195">
        <v>1</v>
      </c>
      <c r="E10" s="195">
        <v>1</v>
      </c>
      <c r="F10" s="196">
        <v>91</v>
      </c>
      <c r="G10" s="195">
        <v>0.05</v>
      </c>
      <c r="H10" s="195">
        <v>0.73</v>
      </c>
      <c r="I10" s="195">
        <v>0.95</v>
      </c>
      <c r="J10" s="195">
        <v>0.95</v>
      </c>
      <c r="K10" s="195">
        <v>1</v>
      </c>
      <c r="L10" s="195">
        <v>0</v>
      </c>
      <c r="M10" s="195" t="s">
        <v>596</v>
      </c>
      <c r="N10" s="195">
        <v>0</v>
      </c>
      <c r="O10" s="195">
        <v>0</v>
      </c>
      <c r="P10" s="195">
        <v>0</v>
      </c>
      <c r="Q10" s="195">
        <v>0</v>
      </c>
      <c r="R10" s="197">
        <v>12</v>
      </c>
      <c r="S10" s="198">
        <v>62</v>
      </c>
      <c r="T10" s="199">
        <v>0.79047619047619044</v>
      </c>
    </row>
    <row r="11" spans="1:20" x14ac:dyDescent="0.25">
      <c r="A11" s="131" t="s">
        <v>144</v>
      </c>
      <c r="B11" s="173" t="s">
        <v>507</v>
      </c>
      <c r="C11" s="195">
        <v>0.93</v>
      </c>
      <c r="D11" s="195" t="s">
        <v>596</v>
      </c>
      <c r="E11" s="195">
        <v>1</v>
      </c>
      <c r="F11" s="196">
        <v>11</v>
      </c>
      <c r="G11" s="195">
        <v>0.4</v>
      </c>
      <c r="H11" s="195">
        <v>0.15</v>
      </c>
      <c r="I11" s="195">
        <v>0.75</v>
      </c>
      <c r="J11" s="195">
        <v>1</v>
      </c>
      <c r="K11" s="195">
        <v>0.92</v>
      </c>
      <c r="L11" s="195" t="s">
        <v>596</v>
      </c>
      <c r="M11" s="195" t="s">
        <v>596</v>
      </c>
      <c r="N11" s="195">
        <v>0</v>
      </c>
      <c r="O11" s="195">
        <v>0</v>
      </c>
      <c r="P11" s="195">
        <v>0</v>
      </c>
      <c r="Q11" s="195">
        <v>0</v>
      </c>
      <c r="R11" s="197">
        <v>10</v>
      </c>
      <c r="S11" s="198">
        <v>46</v>
      </c>
      <c r="T11" s="199">
        <v>0.64</v>
      </c>
    </row>
    <row r="12" spans="1:20" x14ac:dyDescent="0.25">
      <c r="A12" s="141" t="s">
        <v>143</v>
      </c>
      <c r="B12" s="173" t="s">
        <v>507</v>
      </c>
      <c r="C12" s="195">
        <v>0.94</v>
      </c>
      <c r="D12" s="195" t="s">
        <v>596</v>
      </c>
      <c r="E12" s="195">
        <v>1</v>
      </c>
      <c r="F12" s="196">
        <v>11</v>
      </c>
      <c r="G12" s="195">
        <v>0.27</v>
      </c>
      <c r="H12" s="195">
        <v>0.27</v>
      </c>
      <c r="I12" s="195">
        <v>0.36</v>
      </c>
      <c r="J12" s="195">
        <v>1</v>
      </c>
      <c r="K12" s="195">
        <v>0.71</v>
      </c>
      <c r="L12" s="195" t="s">
        <v>596</v>
      </c>
      <c r="M12" s="195" t="s">
        <v>596</v>
      </c>
      <c r="N12" s="195">
        <v>0</v>
      </c>
      <c r="O12" s="195">
        <v>0</v>
      </c>
      <c r="P12" s="195">
        <v>0</v>
      </c>
      <c r="Q12" s="195">
        <v>0</v>
      </c>
      <c r="R12" s="197">
        <v>10</v>
      </c>
      <c r="S12" s="198">
        <v>37</v>
      </c>
      <c r="T12" s="199">
        <v>0.56999999999999995</v>
      </c>
    </row>
    <row r="13" spans="1:20" x14ac:dyDescent="0.25">
      <c r="A13" s="131" t="s">
        <v>16</v>
      </c>
      <c r="B13" s="173" t="s">
        <v>510</v>
      </c>
      <c r="C13" s="195">
        <v>0.94</v>
      </c>
      <c r="D13" s="195">
        <v>1</v>
      </c>
      <c r="E13" s="195">
        <v>1</v>
      </c>
      <c r="F13" s="196">
        <v>78</v>
      </c>
      <c r="G13" s="195">
        <v>0.03</v>
      </c>
      <c r="H13" s="195">
        <v>0.61</v>
      </c>
      <c r="I13" s="195">
        <v>0.99</v>
      </c>
      <c r="J13" s="195">
        <v>1</v>
      </c>
      <c r="K13" s="195">
        <v>0.98</v>
      </c>
      <c r="L13" s="195">
        <v>0.72</v>
      </c>
      <c r="M13" s="195" t="s">
        <v>596</v>
      </c>
      <c r="N13" s="195">
        <v>0</v>
      </c>
      <c r="O13" s="195">
        <v>0</v>
      </c>
      <c r="P13" s="195">
        <v>0</v>
      </c>
      <c r="Q13" s="195">
        <v>0</v>
      </c>
      <c r="R13" s="197">
        <v>12</v>
      </c>
      <c r="S13" s="198">
        <v>61</v>
      </c>
      <c r="T13" s="199">
        <v>0.70476190476190481</v>
      </c>
    </row>
    <row r="14" spans="1:20" x14ac:dyDescent="0.25">
      <c r="A14" s="131" t="s">
        <v>18</v>
      </c>
      <c r="B14" s="173" t="s">
        <v>507</v>
      </c>
      <c r="C14" s="200">
        <v>0.86</v>
      </c>
      <c r="D14" s="195" t="s">
        <v>596</v>
      </c>
      <c r="E14" s="200">
        <v>0.93</v>
      </c>
      <c r="F14" s="201">
        <v>6</v>
      </c>
      <c r="G14" s="200">
        <v>0.22</v>
      </c>
      <c r="H14" s="200">
        <v>0.76</v>
      </c>
      <c r="I14" s="200">
        <v>0.85</v>
      </c>
      <c r="J14" s="200">
        <v>0.99</v>
      </c>
      <c r="K14" s="200">
        <v>0.96</v>
      </c>
      <c r="L14" s="194" t="s">
        <v>596</v>
      </c>
      <c r="M14" s="195" t="s">
        <v>596</v>
      </c>
      <c r="N14" s="200">
        <v>0</v>
      </c>
      <c r="O14" s="200">
        <v>0</v>
      </c>
      <c r="P14" s="195">
        <v>0.03</v>
      </c>
      <c r="Q14" s="195">
        <v>0.01</v>
      </c>
      <c r="R14" s="197">
        <v>12</v>
      </c>
      <c r="S14" s="198">
        <v>53</v>
      </c>
      <c r="T14" s="199">
        <v>0.73</v>
      </c>
    </row>
    <row r="15" spans="1:20" x14ac:dyDescent="0.25">
      <c r="A15" s="131" t="s">
        <v>19</v>
      </c>
      <c r="B15" s="173" t="s">
        <v>510</v>
      </c>
      <c r="C15" s="195">
        <v>0.99</v>
      </c>
      <c r="D15" s="195">
        <v>1</v>
      </c>
      <c r="E15" s="195">
        <v>1</v>
      </c>
      <c r="F15" s="196">
        <v>100</v>
      </c>
      <c r="G15" s="195">
        <v>0.09</v>
      </c>
      <c r="H15" s="195">
        <v>0.91</v>
      </c>
      <c r="I15" s="195">
        <v>0.99</v>
      </c>
      <c r="J15" s="195">
        <v>1</v>
      </c>
      <c r="K15" s="195">
        <v>1</v>
      </c>
      <c r="L15" s="195">
        <v>0</v>
      </c>
      <c r="M15" s="195" t="s">
        <v>596</v>
      </c>
      <c r="N15" s="195">
        <v>0</v>
      </c>
      <c r="O15" s="195">
        <v>0</v>
      </c>
      <c r="P15" s="195">
        <v>0</v>
      </c>
      <c r="Q15" s="195">
        <v>0</v>
      </c>
      <c r="R15" s="197">
        <v>12</v>
      </c>
      <c r="S15" s="198">
        <v>73</v>
      </c>
      <c r="T15" s="199">
        <v>0.83809523809523812</v>
      </c>
    </row>
    <row r="16" spans="1:20" x14ac:dyDescent="0.25">
      <c r="A16" s="131" t="s">
        <v>20</v>
      </c>
      <c r="B16" s="173" t="s">
        <v>510</v>
      </c>
      <c r="C16" s="195">
        <v>0.91</v>
      </c>
      <c r="D16" s="195">
        <v>1</v>
      </c>
      <c r="E16" s="195">
        <v>1</v>
      </c>
      <c r="F16" s="196">
        <v>99</v>
      </c>
      <c r="G16" s="195">
        <v>0.09</v>
      </c>
      <c r="H16" s="195">
        <v>0.78</v>
      </c>
      <c r="I16" s="195">
        <v>0.98</v>
      </c>
      <c r="J16" s="195">
        <v>0.99</v>
      </c>
      <c r="K16" s="195">
        <v>0.97</v>
      </c>
      <c r="L16" s="195">
        <v>0.5</v>
      </c>
      <c r="M16" s="195" t="s">
        <v>596</v>
      </c>
      <c r="N16" s="195">
        <v>0</v>
      </c>
      <c r="O16" s="195">
        <v>0</v>
      </c>
      <c r="P16" s="195">
        <v>0</v>
      </c>
      <c r="Q16" s="195">
        <v>0.04</v>
      </c>
      <c r="R16" s="197">
        <v>12</v>
      </c>
      <c r="S16" s="198">
        <v>59</v>
      </c>
      <c r="T16" s="199">
        <v>0.77142857142857146</v>
      </c>
    </row>
    <row r="17" spans="1:20" x14ac:dyDescent="0.25">
      <c r="A17" s="131" t="s">
        <v>21</v>
      </c>
      <c r="B17" s="173" t="s">
        <v>510</v>
      </c>
      <c r="C17" s="195">
        <v>0.94</v>
      </c>
      <c r="D17" s="195">
        <v>1</v>
      </c>
      <c r="E17" s="195">
        <v>0.96</v>
      </c>
      <c r="F17" s="196">
        <v>91</v>
      </c>
      <c r="G17" s="195">
        <v>0.02</v>
      </c>
      <c r="H17" s="195">
        <v>0.51</v>
      </c>
      <c r="I17" s="195">
        <v>0.98</v>
      </c>
      <c r="J17" s="195">
        <v>1</v>
      </c>
      <c r="K17" s="195">
        <v>1</v>
      </c>
      <c r="L17" s="195">
        <v>0</v>
      </c>
      <c r="M17" s="195" t="s">
        <v>596</v>
      </c>
      <c r="N17" s="195">
        <v>0</v>
      </c>
      <c r="O17" s="195">
        <v>0</v>
      </c>
      <c r="P17" s="195">
        <v>0</v>
      </c>
      <c r="Q17" s="195">
        <v>0</v>
      </c>
      <c r="R17" s="197">
        <v>12</v>
      </c>
      <c r="S17" s="198">
        <v>55</v>
      </c>
      <c r="T17" s="199">
        <v>0.69523809523809521</v>
      </c>
    </row>
    <row r="18" spans="1:20" x14ac:dyDescent="0.25">
      <c r="A18" s="131" t="s">
        <v>22</v>
      </c>
      <c r="B18" s="173" t="s">
        <v>510</v>
      </c>
      <c r="C18" s="195">
        <v>0.98</v>
      </c>
      <c r="D18" s="195">
        <v>1</v>
      </c>
      <c r="E18" s="195">
        <v>1</v>
      </c>
      <c r="F18" s="196">
        <v>84</v>
      </c>
      <c r="G18" s="195">
        <v>0</v>
      </c>
      <c r="H18" s="195">
        <v>0.77</v>
      </c>
      <c r="I18" s="195">
        <v>1</v>
      </c>
      <c r="J18" s="195">
        <v>1</v>
      </c>
      <c r="K18" s="195">
        <v>1</v>
      </c>
      <c r="L18" s="195">
        <v>0</v>
      </c>
      <c r="M18" s="195" t="s">
        <v>596</v>
      </c>
      <c r="N18" s="195">
        <v>0</v>
      </c>
      <c r="O18" s="195">
        <v>0</v>
      </c>
      <c r="P18" s="195">
        <v>0</v>
      </c>
      <c r="Q18" s="195">
        <v>0</v>
      </c>
      <c r="R18" s="197">
        <v>0</v>
      </c>
      <c r="S18" s="198">
        <v>69.5</v>
      </c>
      <c r="T18" s="199">
        <v>0.87142857142857144</v>
      </c>
    </row>
    <row r="19" spans="1:20" x14ac:dyDescent="0.25">
      <c r="A19" s="131" t="s">
        <v>17</v>
      </c>
      <c r="B19" s="173" t="s">
        <v>507</v>
      </c>
      <c r="C19" s="195">
        <v>0.98</v>
      </c>
      <c r="D19" s="195" t="s">
        <v>596</v>
      </c>
      <c r="E19" s="195">
        <v>1</v>
      </c>
      <c r="F19" s="196">
        <v>4</v>
      </c>
      <c r="G19" s="195">
        <v>0.17</v>
      </c>
      <c r="H19" s="195">
        <v>0.77</v>
      </c>
      <c r="I19" s="195">
        <v>0.97</v>
      </c>
      <c r="J19" s="195">
        <v>0.93</v>
      </c>
      <c r="K19" s="195">
        <v>0.93</v>
      </c>
      <c r="L19" s="194" t="s">
        <v>596</v>
      </c>
      <c r="M19" s="195" t="s">
        <v>596</v>
      </c>
      <c r="N19" s="195">
        <v>0</v>
      </c>
      <c r="O19" s="195">
        <v>0</v>
      </c>
      <c r="P19" s="195">
        <v>0</v>
      </c>
      <c r="Q19" s="195">
        <v>0</v>
      </c>
      <c r="R19" s="197">
        <v>12</v>
      </c>
      <c r="S19" s="198">
        <v>67</v>
      </c>
      <c r="T19" s="199">
        <v>0.86</v>
      </c>
    </row>
    <row r="20" spans="1:20" x14ac:dyDescent="0.25">
      <c r="A20" s="131" t="s">
        <v>102</v>
      </c>
      <c r="B20" s="173" t="s">
        <v>507</v>
      </c>
      <c r="C20" s="195">
        <v>0.99</v>
      </c>
      <c r="D20" s="195" t="s">
        <v>596</v>
      </c>
      <c r="E20" s="195">
        <v>1</v>
      </c>
      <c r="F20" s="196">
        <v>45</v>
      </c>
      <c r="G20" s="195">
        <v>0.18</v>
      </c>
      <c r="H20" s="195">
        <v>1</v>
      </c>
      <c r="I20" s="195">
        <v>1</v>
      </c>
      <c r="J20" s="195">
        <v>1</v>
      </c>
      <c r="K20" s="195">
        <v>1</v>
      </c>
      <c r="L20" s="195" t="s">
        <v>596</v>
      </c>
      <c r="M20" s="195" t="s">
        <v>596</v>
      </c>
      <c r="N20" s="195">
        <v>0.01</v>
      </c>
      <c r="O20" s="195">
        <v>0</v>
      </c>
      <c r="P20" s="195">
        <v>0</v>
      </c>
      <c r="Q20" s="195">
        <v>0.06</v>
      </c>
      <c r="R20" s="197">
        <v>12</v>
      </c>
      <c r="S20" s="198">
        <v>65</v>
      </c>
      <c r="T20" s="199">
        <v>0.86</v>
      </c>
    </row>
    <row r="21" spans="1:20" x14ac:dyDescent="0.25">
      <c r="A21" s="131" t="s">
        <v>23</v>
      </c>
      <c r="B21" s="173" t="s">
        <v>510</v>
      </c>
      <c r="C21" s="195">
        <v>0.99</v>
      </c>
      <c r="D21" s="195">
        <v>1</v>
      </c>
      <c r="E21" s="195">
        <v>1</v>
      </c>
      <c r="F21" s="196">
        <v>104</v>
      </c>
      <c r="G21" s="195">
        <v>7.0000000000000007E-2</v>
      </c>
      <c r="H21" s="195">
        <v>0.87</v>
      </c>
      <c r="I21" s="195">
        <v>1</v>
      </c>
      <c r="J21" s="195">
        <v>1</v>
      </c>
      <c r="K21" s="195">
        <v>0.98</v>
      </c>
      <c r="L21" s="195">
        <v>0.75</v>
      </c>
      <c r="M21" s="195" t="s">
        <v>596</v>
      </c>
      <c r="N21" s="195">
        <v>0</v>
      </c>
      <c r="O21" s="195">
        <v>0</v>
      </c>
      <c r="P21" s="195">
        <v>0</v>
      </c>
      <c r="Q21" s="195">
        <v>0</v>
      </c>
      <c r="R21" s="197">
        <v>12</v>
      </c>
      <c r="S21" s="198">
        <v>70</v>
      </c>
      <c r="T21" s="199">
        <v>0.8</v>
      </c>
    </row>
    <row r="22" spans="1:20" x14ac:dyDescent="0.25">
      <c r="A22" s="131" t="s">
        <v>24</v>
      </c>
      <c r="B22" s="173" t="s">
        <v>510</v>
      </c>
      <c r="C22" s="195">
        <v>0.88</v>
      </c>
      <c r="D22" s="195">
        <v>1</v>
      </c>
      <c r="E22" s="195">
        <v>1</v>
      </c>
      <c r="F22" s="196">
        <v>56</v>
      </c>
      <c r="G22" s="195">
        <v>0.17</v>
      </c>
      <c r="H22" s="195">
        <v>0.33</v>
      </c>
      <c r="I22" s="195">
        <v>1</v>
      </c>
      <c r="J22" s="195">
        <v>1</v>
      </c>
      <c r="K22" s="195">
        <v>1</v>
      </c>
      <c r="L22" s="195">
        <v>1</v>
      </c>
      <c r="M22" s="195" t="s">
        <v>596</v>
      </c>
      <c r="N22" s="195">
        <v>0</v>
      </c>
      <c r="O22" s="195">
        <v>0</v>
      </c>
      <c r="P22" s="195">
        <v>0</v>
      </c>
      <c r="Q22" s="195">
        <v>0</v>
      </c>
      <c r="R22" s="197">
        <v>12</v>
      </c>
      <c r="S22" s="198">
        <v>58</v>
      </c>
      <c r="T22" s="199">
        <v>0.76190476190476186</v>
      </c>
    </row>
    <row r="23" spans="1:20" x14ac:dyDescent="0.25">
      <c r="A23" s="131" t="s">
        <v>25</v>
      </c>
      <c r="B23" s="173" t="s">
        <v>510</v>
      </c>
      <c r="C23" s="195">
        <v>0.99</v>
      </c>
      <c r="D23" s="195">
        <v>1</v>
      </c>
      <c r="E23" s="195">
        <v>1</v>
      </c>
      <c r="F23" s="196">
        <v>73</v>
      </c>
      <c r="G23" s="195">
        <v>0.15</v>
      </c>
      <c r="H23" s="195">
        <v>0.47</v>
      </c>
      <c r="I23" s="195">
        <v>0.97</v>
      </c>
      <c r="J23" s="195">
        <v>1</v>
      </c>
      <c r="K23" s="195">
        <v>1</v>
      </c>
      <c r="L23" s="195">
        <v>1</v>
      </c>
      <c r="M23" s="195" t="s">
        <v>596</v>
      </c>
      <c r="N23" s="195">
        <v>0</v>
      </c>
      <c r="O23" s="195">
        <v>0</v>
      </c>
      <c r="P23" s="195">
        <v>0</v>
      </c>
      <c r="Q23" s="195">
        <v>0</v>
      </c>
      <c r="R23" s="197">
        <v>12</v>
      </c>
      <c r="S23" s="198">
        <v>66</v>
      </c>
      <c r="T23" s="199">
        <v>0.83809523809523812</v>
      </c>
    </row>
    <row r="24" spans="1:20" x14ac:dyDescent="0.25">
      <c r="A24" s="131" t="s">
        <v>26</v>
      </c>
      <c r="B24" s="173" t="s">
        <v>510</v>
      </c>
      <c r="C24" s="195">
        <v>1</v>
      </c>
      <c r="D24" s="195">
        <v>1</v>
      </c>
      <c r="E24" s="195">
        <v>1</v>
      </c>
      <c r="F24" s="196">
        <v>126</v>
      </c>
      <c r="G24" s="195">
        <v>0.21</v>
      </c>
      <c r="H24" s="195">
        <v>0.64</v>
      </c>
      <c r="I24" s="195">
        <v>0.79</v>
      </c>
      <c r="J24" s="195">
        <v>0.93</v>
      </c>
      <c r="K24" s="195">
        <v>1</v>
      </c>
      <c r="L24" s="195">
        <v>1</v>
      </c>
      <c r="M24" s="195" t="s">
        <v>596</v>
      </c>
      <c r="N24" s="195">
        <v>0</v>
      </c>
      <c r="O24" s="195">
        <v>0</v>
      </c>
      <c r="P24" s="195">
        <v>0</v>
      </c>
      <c r="Q24" s="195">
        <v>0</v>
      </c>
      <c r="R24" s="197">
        <v>11</v>
      </c>
      <c r="S24" s="198">
        <v>69.5</v>
      </c>
      <c r="T24" s="199">
        <v>0.87142857142857144</v>
      </c>
    </row>
    <row r="25" spans="1:20" x14ac:dyDescent="0.25">
      <c r="A25" s="131" t="s">
        <v>36</v>
      </c>
      <c r="B25" s="173" t="s">
        <v>507</v>
      </c>
      <c r="C25" s="195">
        <v>0.97</v>
      </c>
      <c r="D25" s="195" t="s">
        <v>596</v>
      </c>
      <c r="E25" s="195">
        <v>0.75</v>
      </c>
      <c r="F25" s="196">
        <v>9</v>
      </c>
      <c r="G25" s="195">
        <v>0.37</v>
      </c>
      <c r="H25" s="195">
        <v>0.34</v>
      </c>
      <c r="I25" s="195">
        <v>1</v>
      </c>
      <c r="J25" s="195">
        <v>0.95</v>
      </c>
      <c r="K25" s="195">
        <v>0.65</v>
      </c>
      <c r="L25" s="195" t="s">
        <v>596</v>
      </c>
      <c r="M25" s="195" t="s">
        <v>596</v>
      </c>
      <c r="N25" s="202">
        <v>1.4E-2</v>
      </c>
      <c r="O25" s="195">
        <v>0</v>
      </c>
      <c r="P25" s="195">
        <v>0.01</v>
      </c>
      <c r="Q25" s="195">
        <v>0</v>
      </c>
      <c r="R25" s="197">
        <v>12</v>
      </c>
      <c r="S25" s="198">
        <v>47</v>
      </c>
      <c r="T25" s="199">
        <v>0.66</v>
      </c>
    </row>
    <row r="26" spans="1:20" x14ac:dyDescent="0.25">
      <c r="A26" s="131" t="s">
        <v>27</v>
      </c>
      <c r="B26" s="173" t="s">
        <v>510</v>
      </c>
      <c r="C26" s="195">
        <v>1</v>
      </c>
      <c r="D26" s="195">
        <v>1</v>
      </c>
      <c r="E26" s="195">
        <v>1</v>
      </c>
      <c r="F26" s="196">
        <v>114</v>
      </c>
      <c r="G26" s="195">
        <v>7.0000000000000007E-2</v>
      </c>
      <c r="H26" s="195">
        <v>0.93</v>
      </c>
      <c r="I26" s="195">
        <v>0.93</v>
      </c>
      <c r="J26" s="195">
        <v>1</v>
      </c>
      <c r="K26" s="195">
        <v>1</v>
      </c>
      <c r="L26" s="195">
        <v>0</v>
      </c>
      <c r="M26" s="195" t="s">
        <v>596</v>
      </c>
      <c r="N26" s="195">
        <v>0</v>
      </c>
      <c r="O26" s="195">
        <v>0</v>
      </c>
      <c r="P26" s="195">
        <v>0</v>
      </c>
      <c r="Q26" s="195">
        <v>0</v>
      </c>
      <c r="R26" s="197">
        <v>12</v>
      </c>
      <c r="S26" s="198">
        <v>72</v>
      </c>
      <c r="T26" s="199">
        <v>0.89523809523809528</v>
      </c>
    </row>
    <row r="27" spans="1:20" x14ac:dyDescent="0.25">
      <c r="A27" s="131" t="s">
        <v>29</v>
      </c>
      <c r="B27" s="173" t="s">
        <v>510</v>
      </c>
      <c r="C27" s="195">
        <v>0.89</v>
      </c>
      <c r="D27" s="195">
        <v>1</v>
      </c>
      <c r="E27" s="195">
        <v>1</v>
      </c>
      <c r="F27" s="196">
        <v>97</v>
      </c>
      <c r="G27" s="195">
        <v>0.06</v>
      </c>
      <c r="H27" s="195">
        <v>0.9</v>
      </c>
      <c r="I27" s="195">
        <v>0.71</v>
      </c>
      <c r="J27" s="195">
        <v>0.72</v>
      </c>
      <c r="K27" s="195">
        <v>1</v>
      </c>
      <c r="L27" s="194">
        <v>1</v>
      </c>
      <c r="M27" s="195" t="s">
        <v>596</v>
      </c>
      <c r="N27" s="195">
        <v>0</v>
      </c>
      <c r="O27" s="195">
        <v>0</v>
      </c>
      <c r="P27" s="202">
        <v>1.4E-2</v>
      </c>
      <c r="Q27" s="195">
        <v>0</v>
      </c>
      <c r="R27" s="197">
        <v>11</v>
      </c>
      <c r="S27" s="198">
        <v>48.5</v>
      </c>
      <c r="T27" s="199">
        <v>0.61428571428571432</v>
      </c>
    </row>
    <row r="28" spans="1:20" x14ac:dyDescent="0.25">
      <c r="A28" s="131" t="s">
        <v>30</v>
      </c>
      <c r="B28" s="173" t="s">
        <v>510</v>
      </c>
      <c r="C28" s="195">
        <v>0.99</v>
      </c>
      <c r="D28" s="195">
        <v>1</v>
      </c>
      <c r="E28" s="195">
        <v>1</v>
      </c>
      <c r="F28" s="196">
        <v>111</v>
      </c>
      <c r="G28" s="195">
        <v>0.06</v>
      </c>
      <c r="H28" s="195">
        <v>0.83</v>
      </c>
      <c r="I28" s="195">
        <v>1</v>
      </c>
      <c r="J28" s="195">
        <v>1</v>
      </c>
      <c r="K28" s="195">
        <v>1</v>
      </c>
      <c r="L28" s="195">
        <v>1</v>
      </c>
      <c r="M28" s="195" t="s">
        <v>596</v>
      </c>
      <c r="N28" s="195">
        <v>0</v>
      </c>
      <c r="O28" s="195">
        <v>0</v>
      </c>
      <c r="P28" s="195">
        <v>0</v>
      </c>
      <c r="Q28" s="195">
        <v>0</v>
      </c>
      <c r="R28" s="197">
        <v>12</v>
      </c>
      <c r="S28" s="198">
        <v>73</v>
      </c>
      <c r="T28" s="199">
        <v>0.84761904761904761</v>
      </c>
    </row>
    <row r="29" spans="1:20" x14ac:dyDescent="0.25">
      <c r="A29" s="131" t="s">
        <v>31</v>
      </c>
      <c r="B29" s="173" t="s">
        <v>510</v>
      </c>
      <c r="C29" s="195">
        <v>0.93</v>
      </c>
      <c r="D29" s="195">
        <v>1</v>
      </c>
      <c r="E29" s="195">
        <v>1</v>
      </c>
      <c r="F29" s="196">
        <v>65</v>
      </c>
      <c r="G29" s="195">
        <v>0.47</v>
      </c>
      <c r="H29" s="195">
        <v>0.8</v>
      </c>
      <c r="I29" s="195">
        <v>0.97</v>
      </c>
      <c r="J29" s="195">
        <v>0.97</v>
      </c>
      <c r="K29" s="195">
        <v>0.97</v>
      </c>
      <c r="L29" s="195">
        <v>0.83</v>
      </c>
      <c r="M29" s="195" t="s">
        <v>596</v>
      </c>
      <c r="N29" s="195">
        <v>0</v>
      </c>
      <c r="O29" s="195">
        <v>0</v>
      </c>
      <c r="P29" s="195">
        <v>0.01</v>
      </c>
      <c r="Q29" s="195">
        <v>0</v>
      </c>
      <c r="R29" s="197">
        <v>12</v>
      </c>
      <c r="S29" s="198">
        <v>71</v>
      </c>
      <c r="T29" s="199">
        <v>0.83809523809523812</v>
      </c>
    </row>
    <row r="30" spans="1:20" x14ac:dyDescent="0.25">
      <c r="A30" s="131" t="s">
        <v>32</v>
      </c>
      <c r="B30" s="173" t="s">
        <v>510</v>
      </c>
      <c r="C30" s="195">
        <v>1</v>
      </c>
      <c r="D30" s="195">
        <v>1</v>
      </c>
      <c r="E30" s="195">
        <v>1</v>
      </c>
      <c r="F30" s="196">
        <v>129</v>
      </c>
      <c r="G30" s="195">
        <v>7.0000000000000007E-2</v>
      </c>
      <c r="H30" s="195">
        <v>0.71</v>
      </c>
      <c r="I30" s="195">
        <v>0.79</v>
      </c>
      <c r="J30" s="195">
        <v>1</v>
      </c>
      <c r="K30" s="195">
        <v>1</v>
      </c>
      <c r="L30" s="195">
        <v>0</v>
      </c>
      <c r="M30" s="195" t="s">
        <v>596</v>
      </c>
      <c r="N30" s="195">
        <v>0</v>
      </c>
      <c r="O30" s="195">
        <v>0</v>
      </c>
      <c r="P30" s="195">
        <v>0</v>
      </c>
      <c r="Q30" s="195">
        <v>0</v>
      </c>
      <c r="R30" s="197">
        <v>12</v>
      </c>
      <c r="S30" s="198">
        <v>67</v>
      </c>
      <c r="T30" s="199">
        <v>0.77142857142857146</v>
      </c>
    </row>
    <row r="31" spans="1:20" x14ac:dyDescent="0.25">
      <c r="A31" s="131" t="s">
        <v>33</v>
      </c>
      <c r="B31" s="173" t="s">
        <v>510</v>
      </c>
      <c r="C31" s="195">
        <v>0.96</v>
      </c>
      <c r="D31" s="195">
        <v>1</v>
      </c>
      <c r="E31" s="195">
        <v>1</v>
      </c>
      <c r="F31" s="196">
        <v>93</v>
      </c>
      <c r="G31" s="195">
        <v>0.13</v>
      </c>
      <c r="H31" s="195">
        <v>0.77</v>
      </c>
      <c r="I31" s="195">
        <v>0.91</v>
      </c>
      <c r="J31" s="195">
        <v>1</v>
      </c>
      <c r="K31" s="195">
        <v>1</v>
      </c>
      <c r="L31" s="195">
        <v>1</v>
      </c>
      <c r="M31" s="195" t="s">
        <v>596</v>
      </c>
      <c r="N31" s="195">
        <v>0</v>
      </c>
      <c r="O31" s="195">
        <v>0</v>
      </c>
      <c r="P31" s="195">
        <v>0</v>
      </c>
      <c r="Q31" s="195">
        <v>0</v>
      </c>
      <c r="R31" s="197">
        <v>12</v>
      </c>
      <c r="S31" s="198">
        <v>69</v>
      </c>
      <c r="T31" s="199">
        <v>0.8571428571428571</v>
      </c>
    </row>
    <row r="32" spans="1:20" x14ac:dyDescent="0.25">
      <c r="A32" s="131" t="s">
        <v>34</v>
      </c>
      <c r="B32" s="173" t="s">
        <v>510</v>
      </c>
      <c r="C32" s="195">
        <v>0.97</v>
      </c>
      <c r="D32" s="195">
        <v>1</v>
      </c>
      <c r="E32" s="195">
        <v>1</v>
      </c>
      <c r="F32" s="196">
        <v>146</v>
      </c>
      <c r="G32" s="195">
        <v>0.35</v>
      </c>
      <c r="H32" s="195">
        <v>0.41</v>
      </c>
      <c r="I32" s="195">
        <v>1</v>
      </c>
      <c r="J32" s="195">
        <v>0.96</v>
      </c>
      <c r="K32" s="195">
        <v>1</v>
      </c>
      <c r="L32" s="195">
        <v>1</v>
      </c>
      <c r="M32" s="195" t="s">
        <v>596</v>
      </c>
      <c r="N32" s="195">
        <v>0</v>
      </c>
      <c r="O32" s="195">
        <v>0</v>
      </c>
      <c r="P32" s="195">
        <v>0</v>
      </c>
      <c r="Q32" s="195">
        <v>0</v>
      </c>
      <c r="R32" s="197">
        <v>12</v>
      </c>
      <c r="S32" s="198">
        <v>71</v>
      </c>
      <c r="T32" s="199">
        <v>0.88571428571428568</v>
      </c>
    </row>
    <row r="33" spans="1:20" x14ac:dyDescent="0.25">
      <c r="A33" s="131" t="s">
        <v>35</v>
      </c>
      <c r="B33" s="173" t="s">
        <v>510</v>
      </c>
      <c r="C33" s="195">
        <v>1</v>
      </c>
      <c r="D33" s="195">
        <v>1</v>
      </c>
      <c r="E33" s="195">
        <v>1</v>
      </c>
      <c r="F33" s="196">
        <v>76</v>
      </c>
      <c r="G33" s="195">
        <v>0.25</v>
      </c>
      <c r="H33" s="195">
        <v>0.89</v>
      </c>
      <c r="I33" s="195">
        <v>0.94</v>
      </c>
      <c r="J33" s="195">
        <v>0.94</v>
      </c>
      <c r="K33" s="195">
        <v>0.98</v>
      </c>
      <c r="L33" s="195">
        <v>0.8</v>
      </c>
      <c r="M33" s="195" t="s">
        <v>596</v>
      </c>
      <c r="N33" s="195">
        <v>0</v>
      </c>
      <c r="O33" s="195">
        <v>0</v>
      </c>
      <c r="P33" s="195">
        <v>0.01</v>
      </c>
      <c r="Q33" s="195">
        <v>0</v>
      </c>
      <c r="R33" s="197">
        <v>12</v>
      </c>
      <c r="S33" s="198">
        <v>77</v>
      </c>
      <c r="T33" s="199">
        <v>0.94285714285714284</v>
      </c>
    </row>
    <row r="34" spans="1:20" x14ac:dyDescent="0.25">
      <c r="A34" s="131" t="s">
        <v>37</v>
      </c>
      <c r="B34" s="173" t="s">
        <v>510</v>
      </c>
      <c r="C34" s="195">
        <v>0.98</v>
      </c>
      <c r="D34" s="195">
        <v>1</v>
      </c>
      <c r="E34" s="195">
        <v>0.94</v>
      </c>
      <c r="F34" s="196">
        <v>75</v>
      </c>
      <c r="G34" s="195">
        <v>0.23</v>
      </c>
      <c r="H34" s="195">
        <v>0.5</v>
      </c>
      <c r="I34" s="195">
        <v>0.95</v>
      </c>
      <c r="J34" s="195">
        <v>0.95</v>
      </c>
      <c r="K34" s="195">
        <v>1</v>
      </c>
      <c r="L34" s="194">
        <v>0</v>
      </c>
      <c r="M34" s="195" t="s">
        <v>596</v>
      </c>
      <c r="N34" s="195">
        <v>0</v>
      </c>
      <c r="O34" s="195">
        <v>0</v>
      </c>
      <c r="P34" s="195">
        <v>0.01</v>
      </c>
      <c r="Q34" s="195">
        <v>0</v>
      </c>
      <c r="R34" s="197">
        <v>12</v>
      </c>
      <c r="S34" s="198">
        <v>64</v>
      </c>
      <c r="T34" s="199">
        <v>0.70476190476190481</v>
      </c>
    </row>
    <row r="35" spans="1:20" x14ac:dyDescent="0.25">
      <c r="A35" s="141" t="s">
        <v>28</v>
      </c>
      <c r="B35" s="173" t="s">
        <v>507</v>
      </c>
      <c r="C35" s="195">
        <v>0.97</v>
      </c>
      <c r="D35" s="195" t="s">
        <v>596</v>
      </c>
      <c r="E35" s="195">
        <v>0.09</v>
      </c>
      <c r="F35" s="196">
        <v>8</v>
      </c>
      <c r="G35" s="195">
        <v>0.15</v>
      </c>
      <c r="H35" s="195">
        <v>0.83</v>
      </c>
      <c r="I35" s="195">
        <v>0.87</v>
      </c>
      <c r="J35" s="195">
        <v>0.99</v>
      </c>
      <c r="K35" s="195">
        <v>0.83</v>
      </c>
      <c r="L35" s="195" t="s">
        <v>596</v>
      </c>
      <c r="M35" s="195" t="s">
        <v>596</v>
      </c>
      <c r="N35" s="195">
        <v>0</v>
      </c>
      <c r="O35" s="195">
        <v>0</v>
      </c>
      <c r="P35" s="195">
        <v>0.01</v>
      </c>
      <c r="Q35" s="195">
        <v>0</v>
      </c>
      <c r="R35" s="197">
        <v>12</v>
      </c>
      <c r="S35" s="198">
        <v>52</v>
      </c>
      <c r="T35" s="199">
        <v>0.74</v>
      </c>
    </row>
    <row r="36" spans="1:20" x14ac:dyDescent="0.25">
      <c r="A36" s="131" t="s">
        <v>38</v>
      </c>
      <c r="B36" s="173" t="s">
        <v>510</v>
      </c>
      <c r="C36" s="195">
        <v>1.02</v>
      </c>
      <c r="D36" s="195">
        <v>1</v>
      </c>
      <c r="E36" s="195">
        <v>0.96</v>
      </c>
      <c r="F36" s="196">
        <v>92</v>
      </c>
      <c r="G36" s="195">
        <v>0.08</v>
      </c>
      <c r="H36" s="195">
        <v>0.82</v>
      </c>
      <c r="I36" s="195">
        <v>0.87</v>
      </c>
      <c r="J36" s="195">
        <v>0.96</v>
      </c>
      <c r="K36" s="195">
        <v>1</v>
      </c>
      <c r="L36" s="195">
        <v>1</v>
      </c>
      <c r="M36" s="195" t="s">
        <v>596</v>
      </c>
      <c r="N36" s="195">
        <v>0.01</v>
      </c>
      <c r="O36" s="195">
        <v>0</v>
      </c>
      <c r="P36" s="195">
        <v>0.01</v>
      </c>
      <c r="Q36" s="202">
        <v>1.2999999999999999E-2</v>
      </c>
      <c r="R36" s="197">
        <v>12</v>
      </c>
      <c r="S36" s="198">
        <v>65</v>
      </c>
      <c r="T36" s="199">
        <v>0.76190476190476186</v>
      </c>
    </row>
    <row r="37" spans="1:20" x14ac:dyDescent="0.25">
      <c r="A37" s="131" t="s">
        <v>39</v>
      </c>
      <c r="B37" s="173" t="s">
        <v>510</v>
      </c>
      <c r="C37" s="195">
        <v>0.99</v>
      </c>
      <c r="D37" s="195">
        <v>1</v>
      </c>
      <c r="E37" s="195">
        <v>1</v>
      </c>
      <c r="F37" s="196">
        <v>122</v>
      </c>
      <c r="G37" s="195">
        <v>0.08</v>
      </c>
      <c r="H37" s="195">
        <v>0.51</v>
      </c>
      <c r="I37" s="195">
        <v>0.76</v>
      </c>
      <c r="J37" s="195">
        <v>0.93</v>
      </c>
      <c r="K37" s="195">
        <v>1</v>
      </c>
      <c r="L37" s="195">
        <v>0</v>
      </c>
      <c r="M37" s="195" t="s">
        <v>596</v>
      </c>
      <c r="N37" s="195">
        <v>0</v>
      </c>
      <c r="O37" s="195">
        <v>0.01</v>
      </c>
      <c r="P37" s="195">
        <v>0.01</v>
      </c>
      <c r="Q37" s="202">
        <v>1.7999999999999999E-2</v>
      </c>
      <c r="R37" s="197">
        <v>12</v>
      </c>
      <c r="S37" s="198">
        <v>59</v>
      </c>
      <c r="T37" s="199">
        <v>0.77142857142857146</v>
      </c>
    </row>
    <row r="38" spans="1:20" x14ac:dyDescent="0.25">
      <c r="A38" s="131" t="s">
        <v>40</v>
      </c>
      <c r="B38" s="173" t="s">
        <v>510</v>
      </c>
      <c r="C38" s="195">
        <v>0.94</v>
      </c>
      <c r="D38" s="195">
        <v>1</v>
      </c>
      <c r="E38" s="195">
        <v>0.94</v>
      </c>
      <c r="F38" s="196">
        <v>70</v>
      </c>
      <c r="G38" s="195">
        <v>0.32</v>
      </c>
      <c r="H38" s="195">
        <v>0.95</v>
      </c>
      <c r="I38" s="195">
        <v>0.84</v>
      </c>
      <c r="J38" s="195">
        <v>1</v>
      </c>
      <c r="K38" s="195">
        <v>0.95</v>
      </c>
      <c r="L38" s="195">
        <v>0.5</v>
      </c>
      <c r="M38" s="195" t="s">
        <v>596</v>
      </c>
      <c r="N38" s="195">
        <v>0.01</v>
      </c>
      <c r="O38" s="195">
        <v>0</v>
      </c>
      <c r="P38" s="195">
        <v>0.02</v>
      </c>
      <c r="Q38" s="195">
        <v>0</v>
      </c>
      <c r="R38" s="197">
        <v>12</v>
      </c>
      <c r="S38" s="198">
        <v>60</v>
      </c>
      <c r="T38" s="199">
        <v>0.78095238095238095</v>
      </c>
    </row>
    <row r="39" spans="1:20" x14ac:dyDescent="0.25">
      <c r="A39" s="131" t="s">
        <v>41</v>
      </c>
      <c r="B39" s="173" t="s">
        <v>510</v>
      </c>
      <c r="C39" s="195">
        <v>0.98</v>
      </c>
      <c r="D39" s="195">
        <v>1</v>
      </c>
      <c r="E39" s="195">
        <v>1</v>
      </c>
      <c r="F39" s="196">
        <v>108</v>
      </c>
      <c r="G39" s="195">
        <v>0.15</v>
      </c>
      <c r="H39" s="195">
        <v>0.7</v>
      </c>
      <c r="I39" s="195">
        <v>0.95</v>
      </c>
      <c r="J39" s="195">
        <v>1</v>
      </c>
      <c r="K39" s="195">
        <v>1</v>
      </c>
      <c r="L39" s="195">
        <v>1</v>
      </c>
      <c r="M39" s="195" t="s">
        <v>596</v>
      </c>
      <c r="N39" s="195">
        <v>0</v>
      </c>
      <c r="O39" s="195">
        <v>0</v>
      </c>
      <c r="P39" s="195">
        <v>0</v>
      </c>
      <c r="Q39" s="195">
        <v>0</v>
      </c>
      <c r="R39" s="197">
        <v>12</v>
      </c>
      <c r="S39" s="198">
        <v>72</v>
      </c>
      <c r="T39" s="199">
        <v>0.89523809523809528</v>
      </c>
    </row>
    <row r="40" spans="1:20" x14ac:dyDescent="0.25">
      <c r="A40" s="131" t="s">
        <v>151</v>
      </c>
      <c r="B40" s="173" t="s">
        <v>507</v>
      </c>
      <c r="C40" s="195">
        <v>1.06</v>
      </c>
      <c r="D40" s="195" t="s">
        <v>596</v>
      </c>
      <c r="E40" s="195">
        <v>1</v>
      </c>
      <c r="F40" s="196">
        <v>11</v>
      </c>
      <c r="G40" s="195">
        <v>0.35</v>
      </c>
      <c r="H40" s="195">
        <v>0.43</v>
      </c>
      <c r="I40" s="195">
        <v>1</v>
      </c>
      <c r="J40" s="195">
        <v>1</v>
      </c>
      <c r="K40" s="195">
        <v>0.88</v>
      </c>
      <c r="L40" s="195" t="s">
        <v>596</v>
      </c>
      <c r="M40" s="195" t="s">
        <v>596</v>
      </c>
      <c r="N40" s="195">
        <v>0</v>
      </c>
      <c r="O40" s="195">
        <v>0</v>
      </c>
      <c r="P40" s="195">
        <v>0</v>
      </c>
      <c r="Q40" s="195">
        <v>0</v>
      </c>
      <c r="R40" s="197">
        <v>12</v>
      </c>
      <c r="S40" s="198">
        <v>63</v>
      </c>
      <c r="T40" s="199">
        <v>0.85</v>
      </c>
    </row>
    <row r="41" spans="1:20" x14ac:dyDescent="0.25">
      <c r="A41" s="131" t="s">
        <v>42</v>
      </c>
      <c r="B41" s="173" t="s">
        <v>510</v>
      </c>
      <c r="C41" s="195">
        <v>1.01</v>
      </c>
      <c r="D41" s="195">
        <v>1</v>
      </c>
      <c r="E41" s="195">
        <v>1</v>
      </c>
      <c r="F41" s="196">
        <v>74</v>
      </c>
      <c r="G41" s="195">
        <v>0.21</v>
      </c>
      <c r="H41" s="195">
        <v>0.73</v>
      </c>
      <c r="I41" s="195">
        <v>1</v>
      </c>
      <c r="J41" s="195">
        <v>1</v>
      </c>
      <c r="K41" s="195">
        <v>0.97</v>
      </c>
      <c r="L41" s="195">
        <v>0.5</v>
      </c>
      <c r="M41" s="195" t="s">
        <v>596</v>
      </c>
      <c r="N41" s="195">
        <v>0.01</v>
      </c>
      <c r="O41" s="195">
        <v>0</v>
      </c>
      <c r="P41" s="202">
        <v>0.06</v>
      </c>
      <c r="Q41" s="195">
        <v>0</v>
      </c>
      <c r="R41" s="197">
        <v>12</v>
      </c>
      <c r="S41" s="198">
        <v>75</v>
      </c>
      <c r="T41" s="199">
        <v>0.92380952380952386</v>
      </c>
    </row>
    <row r="42" spans="1:20" x14ac:dyDescent="0.25">
      <c r="A42" s="131" t="s">
        <v>43</v>
      </c>
      <c r="B42" s="173" t="s">
        <v>510</v>
      </c>
      <c r="C42" s="195">
        <v>0.94</v>
      </c>
      <c r="D42" s="195">
        <v>1</v>
      </c>
      <c r="E42" s="195">
        <v>1</v>
      </c>
      <c r="F42" s="196">
        <v>92</v>
      </c>
      <c r="G42" s="195">
        <v>0.21</v>
      </c>
      <c r="H42" s="195">
        <v>0.83</v>
      </c>
      <c r="I42" s="195">
        <v>1</v>
      </c>
      <c r="J42" s="195">
        <v>1</v>
      </c>
      <c r="K42" s="195">
        <v>0.96</v>
      </c>
      <c r="L42" s="195">
        <v>0.33</v>
      </c>
      <c r="M42" s="195" t="s">
        <v>596</v>
      </c>
      <c r="N42" s="195">
        <v>0</v>
      </c>
      <c r="O42" s="195">
        <v>0</v>
      </c>
      <c r="P42" s="195">
        <v>0</v>
      </c>
      <c r="Q42" s="195">
        <v>0</v>
      </c>
      <c r="R42" s="197">
        <v>12</v>
      </c>
      <c r="S42" s="198">
        <v>67</v>
      </c>
      <c r="T42" s="199">
        <v>0.76190476190476186</v>
      </c>
    </row>
    <row r="43" spans="1:20" x14ac:dyDescent="0.25">
      <c r="A43" s="131" t="s">
        <v>44</v>
      </c>
      <c r="B43" s="173" t="s">
        <v>510</v>
      </c>
      <c r="C43" s="195">
        <v>0.99</v>
      </c>
      <c r="D43" s="195">
        <v>1</v>
      </c>
      <c r="E43" s="195">
        <v>1</v>
      </c>
      <c r="F43" s="196">
        <v>115</v>
      </c>
      <c r="G43" s="195">
        <v>0.1</v>
      </c>
      <c r="H43" s="195">
        <v>0.83</v>
      </c>
      <c r="I43" s="195">
        <v>0.93</v>
      </c>
      <c r="J43" s="195">
        <v>0.97</v>
      </c>
      <c r="K43" s="195">
        <v>1</v>
      </c>
      <c r="L43" s="194">
        <v>0</v>
      </c>
      <c r="M43" s="195" t="s">
        <v>596</v>
      </c>
      <c r="N43" s="195">
        <v>0</v>
      </c>
      <c r="O43" s="195">
        <v>0</v>
      </c>
      <c r="P43" s="195">
        <v>0</v>
      </c>
      <c r="Q43" s="195">
        <v>0</v>
      </c>
      <c r="R43" s="197">
        <v>12</v>
      </c>
      <c r="S43" s="198">
        <v>71</v>
      </c>
      <c r="T43" s="199">
        <v>0.83809523809523812</v>
      </c>
    </row>
    <row r="44" spans="1:20" x14ac:dyDescent="0.25">
      <c r="A44" s="131" t="s">
        <v>45</v>
      </c>
      <c r="B44" s="173" t="s">
        <v>510</v>
      </c>
      <c r="C44" s="195">
        <v>0.99</v>
      </c>
      <c r="D44" s="195">
        <v>1</v>
      </c>
      <c r="E44" s="195">
        <v>0.9</v>
      </c>
      <c r="F44" s="196">
        <v>91</v>
      </c>
      <c r="G44" s="195">
        <v>0.18</v>
      </c>
      <c r="H44" s="195">
        <v>0.37</v>
      </c>
      <c r="I44" s="195">
        <v>0.84</v>
      </c>
      <c r="J44" s="195">
        <v>0.98</v>
      </c>
      <c r="K44" s="195">
        <v>1</v>
      </c>
      <c r="L44" s="195">
        <v>1</v>
      </c>
      <c r="M44" s="195" t="s">
        <v>596</v>
      </c>
      <c r="N44" s="195">
        <v>0.01</v>
      </c>
      <c r="O44" s="195">
        <v>0</v>
      </c>
      <c r="P44" s="195">
        <v>0</v>
      </c>
      <c r="Q44" s="195">
        <v>0</v>
      </c>
      <c r="R44" s="197">
        <v>12</v>
      </c>
      <c r="S44" s="198">
        <v>58</v>
      </c>
      <c r="T44" s="199">
        <v>0.75238095238095237</v>
      </c>
    </row>
    <row r="45" spans="1:20" x14ac:dyDescent="0.25">
      <c r="A45" s="131" t="s">
        <v>46</v>
      </c>
      <c r="B45" s="173" t="s">
        <v>510</v>
      </c>
      <c r="C45" s="195">
        <v>0.97</v>
      </c>
      <c r="D45" s="195">
        <v>1</v>
      </c>
      <c r="E45" s="195">
        <v>1</v>
      </c>
      <c r="F45" s="196">
        <v>95</v>
      </c>
      <c r="G45" s="195">
        <v>0.19</v>
      </c>
      <c r="H45" s="195">
        <v>0.71</v>
      </c>
      <c r="I45" s="195">
        <v>0.9</v>
      </c>
      <c r="J45" s="195">
        <v>1</v>
      </c>
      <c r="K45" s="195">
        <v>0.98</v>
      </c>
      <c r="L45" s="195">
        <v>0.5</v>
      </c>
      <c r="M45" s="195" t="s">
        <v>596</v>
      </c>
      <c r="N45" s="195">
        <v>0</v>
      </c>
      <c r="O45" s="195">
        <v>0</v>
      </c>
      <c r="P45" s="195">
        <v>0</v>
      </c>
      <c r="Q45" s="195">
        <v>0</v>
      </c>
      <c r="R45" s="197">
        <v>12</v>
      </c>
      <c r="S45" s="198">
        <v>68</v>
      </c>
      <c r="T45" s="199">
        <v>0.78095238095238095</v>
      </c>
    </row>
    <row r="46" spans="1:20" x14ac:dyDescent="0.25">
      <c r="A46" s="131" t="s">
        <v>47</v>
      </c>
      <c r="B46" s="173" t="s">
        <v>510</v>
      </c>
      <c r="C46" s="195">
        <v>1</v>
      </c>
      <c r="D46" s="195">
        <v>1</v>
      </c>
      <c r="E46" s="195">
        <v>1</v>
      </c>
      <c r="F46" s="196">
        <v>108</v>
      </c>
      <c r="G46" s="195">
        <v>0.31</v>
      </c>
      <c r="H46" s="195">
        <v>0.62</v>
      </c>
      <c r="I46" s="195">
        <v>0.85</v>
      </c>
      <c r="J46" s="195">
        <v>0.92</v>
      </c>
      <c r="K46" s="195">
        <v>1</v>
      </c>
      <c r="L46" s="195">
        <v>0</v>
      </c>
      <c r="M46" s="195" t="s">
        <v>596</v>
      </c>
      <c r="N46" s="195">
        <v>0</v>
      </c>
      <c r="O46" s="195">
        <v>0</v>
      </c>
      <c r="P46" s="195">
        <v>0</v>
      </c>
      <c r="Q46" s="195">
        <v>0</v>
      </c>
      <c r="R46" s="197">
        <v>12</v>
      </c>
      <c r="S46" s="198">
        <v>75</v>
      </c>
      <c r="T46" s="199">
        <v>0.83809523809523812</v>
      </c>
    </row>
    <row r="47" spans="1:20" x14ac:dyDescent="0.25">
      <c r="A47" s="131" t="s">
        <v>48</v>
      </c>
      <c r="B47" s="173" t="s">
        <v>510</v>
      </c>
      <c r="C47" s="195">
        <v>0.76</v>
      </c>
      <c r="D47" s="195">
        <v>1</v>
      </c>
      <c r="E47" s="195">
        <v>1</v>
      </c>
      <c r="F47" s="196">
        <v>93</v>
      </c>
      <c r="G47" s="195">
        <v>0.15</v>
      </c>
      <c r="H47" s="195">
        <v>0.65</v>
      </c>
      <c r="I47" s="195">
        <v>1</v>
      </c>
      <c r="J47" s="195">
        <v>0.98</v>
      </c>
      <c r="K47" s="195">
        <v>1</v>
      </c>
      <c r="L47" s="195">
        <v>1</v>
      </c>
      <c r="M47" s="195" t="s">
        <v>596</v>
      </c>
      <c r="N47" s="195">
        <v>0</v>
      </c>
      <c r="O47" s="195">
        <v>0</v>
      </c>
      <c r="P47" s="195">
        <v>0.01</v>
      </c>
      <c r="Q47" s="195">
        <v>0</v>
      </c>
      <c r="R47" s="197">
        <v>11</v>
      </c>
      <c r="S47" s="198">
        <v>57.5</v>
      </c>
      <c r="T47" s="199">
        <v>0.74761904761904763</v>
      </c>
    </row>
    <row r="48" spans="1:20" x14ac:dyDescent="0.25">
      <c r="A48" s="131" t="s">
        <v>49</v>
      </c>
      <c r="B48" s="173" t="s">
        <v>510</v>
      </c>
      <c r="C48" s="195">
        <v>0.89</v>
      </c>
      <c r="D48" s="195">
        <v>1</v>
      </c>
      <c r="E48" s="195">
        <v>1</v>
      </c>
      <c r="F48" s="196">
        <v>71</v>
      </c>
      <c r="G48" s="195">
        <v>0</v>
      </c>
      <c r="H48" s="195">
        <v>0.73</v>
      </c>
      <c r="I48" s="195">
        <v>1</v>
      </c>
      <c r="J48" s="195">
        <v>1</v>
      </c>
      <c r="K48" s="195">
        <v>0.88</v>
      </c>
      <c r="L48" s="195">
        <v>0.5</v>
      </c>
      <c r="M48" s="195" t="s">
        <v>596</v>
      </c>
      <c r="N48" s="195">
        <v>0</v>
      </c>
      <c r="O48" s="195">
        <v>0</v>
      </c>
      <c r="P48" s="195">
        <v>0.06</v>
      </c>
      <c r="Q48" s="195">
        <v>0.01</v>
      </c>
      <c r="R48" s="197">
        <v>12</v>
      </c>
      <c r="S48" s="198">
        <v>54</v>
      </c>
      <c r="T48" s="199">
        <v>0.72380952380952379</v>
      </c>
    </row>
    <row r="49" spans="1:20" x14ac:dyDescent="0.25">
      <c r="A49" s="131" t="s">
        <v>50</v>
      </c>
      <c r="B49" s="173" t="s">
        <v>510</v>
      </c>
      <c r="C49" s="195">
        <v>1.01</v>
      </c>
      <c r="D49" s="195">
        <v>1</v>
      </c>
      <c r="E49" s="195">
        <v>1</v>
      </c>
      <c r="F49" s="196">
        <v>95</v>
      </c>
      <c r="G49" s="195">
        <v>7.0000000000000007E-2</v>
      </c>
      <c r="H49" s="195">
        <v>0.87</v>
      </c>
      <c r="I49" s="195">
        <v>0.98</v>
      </c>
      <c r="J49" s="195">
        <v>0.98</v>
      </c>
      <c r="K49" s="195">
        <v>0.96</v>
      </c>
      <c r="L49" s="195">
        <v>0.6</v>
      </c>
      <c r="M49" s="195" t="s">
        <v>596</v>
      </c>
      <c r="N49" s="195">
        <v>0</v>
      </c>
      <c r="O49" s="195">
        <v>0</v>
      </c>
      <c r="P49" s="195">
        <v>0</v>
      </c>
      <c r="Q49" s="195">
        <v>0.01</v>
      </c>
      <c r="R49" s="197">
        <v>12</v>
      </c>
      <c r="S49" s="198">
        <v>67</v>
      </c>
      <c r="T49" s="199">
        <v>0.81904761904761902</v>
      </c>
    </row>
    <row r="50" spans="1:20" x14ac:dyDescent="0.25">
      <c r="A50" s="131" t="s">
        <v>51</v>
      </c>
      <c r="B50" s="173" t="s">
        <v>510</v>
      </c>
      <c r="C50" s="195">
        <v>0.98</v>
      </c>
      <c r="D50" s="195">
        <v>0</v>
      </c>
      <c r="E50" s="195">
        <v>1</v>
      </c>
      <c r="F50" s="196">
        <v>53</v>
      </c>
      <c r="G50" s="195">
        <v>0.27</v>
      </c>
      <c r="H50" s="195">
        <v>1</v>
      </c>
      <c r="I50" s="195">
        <v>0.87</v>
      </c>
      <c r="J50" s="195">
        <v>1</v>
      </c>
      <c r="K50" s="195">
        <v>0.94</v>
      </c>
      <c r="L50" s="195">
        <v>0</v>
      </c>
      <c r="M50" s="195" t="s">
        <v>596</v>
      </c>
      <c r="N50" s="195">
        <v>0</v>
      </c>
      <c r="O50" s="195">
        <v>0</v>
      </c>
      <c r="P50" s="195">
        <v>0</v>
      </c>
      <c r="Q50" s="195">
        <v>0</v>
      </c>
      <c r="R50" s="197">
        <v>12</v>
      </c>
      <c r="S50" s="198">
        <v>63</v>
      </c>
      <c r="T50" s="199">
        <v>0.8</v>
      </c>
    </row>
    <row r="51" spans="1:20" x14ac:dyDescent="0.25">
      <c r="A51" s="144" t="s">
        <v>52</v>
      </c>
      <c r="B51" s="173" t="s">
        <v>510</v>
      </c>
      <c r="C51" s="195">
        <v>0.95</v>
      </c>
      <c r="D51" s="195">
        <v>1</v>
      </c>
      <c r="E51" s="195">
        <v>1</v>
      </c>
      <c r="F51" s="196">
        <v>116</v>
      </c>
      <c r="G51" s="195">
        <v>0</v>
      </c>
      <c r="H51" s="195">
        <v>0.9</v>
      </c>
      <c r="I51" s="195">
        <v>0.82</v>
      </c>
      <c r="J51" s="195">
        <v>0.91</v>
      </c>
      <c r="K51" s="195">
        <v>1</v>
      </c>
      <c r="L51" s="194">
        <v>1</v>
      </c>
      <c r="M51" s="195" t="s">
        <v>596</v>
      </c>
      <c r="N51" s="195">
        <v>0</v>
      </c>
      <c r="O51" s="195">
        <v>0</v>
      </c>
      <c r="P51" s="195">
        <v>0.03</v>
      </c>
      <c r="Q51" s="195">
        <v>0</v>
      </c>
      <c r="R51" s="197">
        <v>12</v>
      </c>
      <c r="S51" s="198">
        <v>63</v>
      </c>
      <c r="T51" s="199">
        <v>0.7142857142857143</v>
      </c>
    </row>
    <row r="52" spans="1:20" x14ac:dyDescent="0.25">
      <c r="A52" s="131" t="s">
        <v>53</v>
      </c>
      <c r="B52" s="173" t="s">
        <v>510</v>
      </c>
      <c r="C52" s="195">
        <v>0.95</v>
      </c>
      <c r="D52" s="195">
        <v>1</v>
      </c>
      <c r="E52" s="195">
        <v>1</v>
      </c>
      <c r="F52" s="196">
        <v>116</v>
      </c>
      <c r="G52" s="195">
        <v>0</v>
      </c>
      <c r="H52" s="195">
        <v>0.9</v>
      </c>
      <c r="I52" s="195">
        <v>0.82</v>
      </c>
      <c r="J52" s="195">
        <v>0.91</v>
      </c>
      <c r="K52" s="195">
        <v>1</v>
      </c>
      <c r="L52" s="194">
        <v>1</v>
      </c>
      <c r="M52" s="195" t="s">
        <v>596</v>
      </c>
      <c r="N52" s="195">
        <v>0</v>
      </c>
      <c r="O52" s="195">
        <v>0</v>
      </c>
      <c r="P52" s="195">
        <v>0.03</v>
      </c>
      <c r="Q52" s="195">
        <v>0</v>
      </c>
      <c r="R52" s="197">
        <v>12</v>
      </c>
      <c r="S52" s="198">
        <v>63</v>
      </c>
      <c r="T52" s="199">
        <v>0.79047619047619044</v>
      </c>
    </row>
    <row r="53" spans="1:20" x14ac:dyDescent="0.25">
      <c r="A53" s="131" t="s">
        <v>54</v>
      </c>
      <c r="B53" s="173" t="s">
        <v>510</v>
      </c>
      <c r="C53" s="195">
        <v>0.97</v>
      </c>
      <c r="D53" s="195">
        <v>1</v>
      </c>
      <c r="E53" s="195">
        <v>1</v>
      </c>
      <c r="F53" s="196">
        <v>95</v>
      </c>
      <c r="G53" s="195">
        <v>0.04</v>
      </c>
      <c r="H53" s="195">
        <v>0.84</v>
      </c>
      <c r="I53" s="195">
        <v>0.98</v>
      </c>
      <c r="J53" s="195">
        <v>1</v>
      </c>
      <c r="K53" s="195">
        <v>0.98</v>
      </c>
      <c r="L53" s="195">
        <v>0</v>
      </c>
      <c r="M53" s="195" t="s">
        <v>596</v>
      </c>
      <c r="N53" s="195">
        <v>0</v>
      </c>
      <c r="O53" s="195">
        <v>0</v>
      </c>
      <c r="P53" s="195">
        <v>0.09</v>
      </c>
      <c r="Q53" s="202">
        <v>1.4999999999999999E-2</v>
      </c>
      <c r="R53" s="197">
        <v>12</v>
      </c>
      <c r="S53" s="198">
        <v>64</v>
      </c>
      <c r="T53" s="199">
        <v>0.78095238095238095</v>
      </c>
    </row>
    <row r="54" spans="1:20" x14ac:dyDescent="0.25">
      <c r="A54" s="131" t="s">
        <v>55</v>
      </c>
      <c r="B54" s="173" t="s">
        <v>510</v>
      </c>
      <c r="C54" s="195">
        <v>0.94</v>
      </c>
      <c r="D54" s="195">
        <v>1</v>
      </c>
      <c r="E54" s="195">
        <v>1</v>
      </c>
      <c r="F54" s="196">
        <v>110</v>
      </c>
      <c r="G54" s="195">
        <v>0.05</v>
      </c>
      <c r="H54" s="195">
        <v>0.87</v>
      </c>
      <c r="I54" s="195">
        <v>0.97</v>
      </c>
      <c r="J54" s="195">
        <v>1</v>
      </c>
      <c r="K54" s="195">
        <v>1</v>
      </c>
      <c r="L54" s="195">
        <v>0.83</v>
      </c>
      <c r="M54" s="195" t="s">
        <v>596</v>
      </c>
      <c r="N54" s="195">
        <v>0</v>
      </c>
      <c r="O54" s="195">
        <v>0</v>
      </c>
      <c r="P54" s="195">
        <v>0</v>
      </c>
      <c r="Q54" s="195">
        <v>0</v>
      </c>
      <c r="R54" s="197">
        <v>12</v>
      </c>
      <c r="S54" s="198">
        <v>66</v>
      </c>
      <c r="T54" s="199">
        <v>0.81904761904761902</v>
      </c>
    </row>
    <row r="55" spans="1:20" x14ac:dyDescent="0.25">
      <c r="A55" s="131" t="s">
        <v>56</v>
      </c>
      <c r="B55" s="173" t="s">
        <v>510</v>
      </c>
      <c r="C55" s="195">
        <v>1</v>
      </c>
      <c r="D55" s="195">
        <v>1</v>
      </c>
      <c r="E55" s="195">
        <v>1</v>
      </c>
      <c r="F55" s="196">
        <v>72</v>
      </c>
      <c r="G55" s="195">
        <v>0.22</v>
      </c>
      <c r="H55" s="195">
        <v>0.98</v>
      </c>
      <c r="I55" s="195">
        <v>1</v>
      </c>
      <c r="J55" s="195">
        <v>1</v>
      </c>
      <c r="K55" s="195">
        <v>1</v>
      </c>
      <c r="L55" s="195">
        <v>1</v>
      </c>
      <c r="M55" s="195" t="s">
        <v>596</v>
      </c>
      <c r="N55" s="195">
        <v>0</v>
      </c>
      <c r="O55" s="195">
        <v>0</v>
      </c>
      <c r="P55" s="195">
        <v>0</v>
      </c>
      <c r="Q55" s="195">
        <v>0</v>
      </c>
      <c r="R55" s="197">
        <v>12</v>
      </c>
      <c r="S55" s="198">
        <v>80</v>
      </c>
      <c r="T55" s="199">
        <v>0.96190476190476193</v>
      </c>
    </row>
    <row r="56" spans="1:20" x14ac:dyDescent="0.25">
      <c r="A56" s="131" t="s">
        <v>57</v>
      </c>
      <c r="B56" s="173" t="s">
        <v>510</v>
      </c>
      <c r="C56" s="195">
        <v>0.93</v>
      </c>
      <c r="D56" s="195">
        <v>1</v>
      </c>
      <c r="E56" s="195">
        <v>1</v>
      </c>
      <c r="F56" s="196">
        <v>58</v>
      </c>
      <c r="G56" s="195">
        <v>0.13</v>
      </c>
      <c r="H56" s="195">
        <v>0.82</v>
      </c>
      <c r="I56" s="195">
        <v>0.95</v>
      </c>
      <c r="J56" s="195">
        <v>0.98</v>
      </c>
      <c r="K56" s="195">
        <v>0.98</v>
      </c>
      <c r="L56" s="195">
        <v>0.86</v>
      </c>
      <c r="M56" s="195" t="s">
        <v>596</v>
      </c>
      <c r="N56" s="195">
        <v>0</v>
      </c>
      <c r="O56" s="195">
        <v>0</v>
      </c>
      <c r="P56" s="195">
        <v>0.03</v>
      </c>
      <c r="Q56" s="195">
        <v>0</v>
      </c>
      <c r="R56" s="197">
        <v>12</v>
      </c>
      <c r="S56" s="198">
        <v>64</v>
      </c>
      <c r="T56" s="199">
        <v>0.73333333333333328</v>
      </c>
    </row>
    <row r="57" spans="1:20" x14ac:dyDescent="0.25">
      <c r="A57" s="131" t="s">
        <v>58</v>
      </c>
      <c r="B57" s="173" t="s">
        <v>510</v>
      </c>
      <c r="C57" s="195">
        <v>0.93</v>
      </c>
      <c r="D57" s="195">
        <v>1</v>
      </c>
      <c r="E57" s="195">
        <v>1</v>
      </c>
      <c r="F57" s="196">
        <v>104</v>
      </c>
      <c r="G57" s="195">
        <v>0.13</v>
      </c>
      <c r="H57" s="195">
        <v>0.61</v>
      </c>
      <c r="I57" s="195">
        <v>1</v>
      </c>
      <c r="J57" s="195">
        <v>1</v>
      </c>
      <c r="K57" s="195">
        <v>1</v>
      </c>
      <c r="L57" s="195">
        <v>1</v>
      </c>
      <c r="M57" s="195" t="s">
        <v>596</v>
      </c>
      <c r="N57" s="195">
        <v>0</v>
      </c>
      <c r="O57" s="195">
        <v>0</v>
      </c>
      <c r="P57" s="195">
        <v>0</v>
      </c>
      <c r="Q57" s="195">
        <v>0</v>
      </c>
      <c r="R57" s="197">
        <v>11</v>
      </c>
      <c r="S57" s="198">
        <v>63.5</v>
      </c>
      <c r="T57" s="199">
        <v>0.76666666666666672</v>
      </c>
    </row>
    <row r="58" spans="1:20" x14ac:dyDescent="0.25">
      <c r="A58" s="144" t="s">
        <v>59</v>
      </c>
      <c r="B58" s="173" t="s">
        <v>510</v>
      </c>
      <c r="C58" s="195">
        <v>0.99</v>
      </c>
      <c r="D58" s="195">
        <v>1</v>
      </c>
      <c r="E58" s="195">
        <v>1</v>
      </c>
      <c r="F58" s="196">
        <v>46</v>
      </c>
      <c r="G58" s="195">
        <v>0.26</v>
      </c>
      <c r="H58" s="195">
        <v>0.84</v>
      </c>
      <c r="I58" s="195">
        <v>0.95</v>
      </c>
      <c r="J58" s="195">
        <v>0.95</v>
      </c>
      <c r="K58" s="195">
        <v>0.91</v>
      </c>
      <c r="L58" s="195">
        <v>0.5</v>
      </c>
      <c r="M58" s="195" t="s">
        <v>596</v>
      </c>
      <c r="N58" s="195">
        <v>0</v>
      </c>
      <c r="O58" s="195">
        <v>0</v>
      </c>
      <c r="P58" s="195">
        <v>0.01</v>
      </c>
      <c r="Q58" s="195">
        <v>0</v>
      </c>
      <c r="R58" s="197">
        <v>12</v>
      </c>
      <c r="S58" s="198">
        <v>70</v>
      </c>
      <c r="T58" s="199">
        <v>0.87619047619047619</v>
      </c>
    </row>
    <row r="59" spans="1:20" x14ac:dyDescent="0.25">
      <c r="A59" s="131" t="s">
        <v>60</v>
      </c>
      <c r="B59" s="173" t="s">
        <v>510</v>
      </c>
      <c r="C59" s="195">
        <v>0.95</v>
      </c>
      <c r="D59" s="195">
        <v>1</v>
      </c>
      <c r="E59" s="195">
        <v>1</v>
      </c>
      <c r="F59" s="196">
        <v>68</v>
      </c>
      <c r="G59" s="195">
        <v>0.22</v>
      </c>
      <c r="H59" s="195">
        <v>0.46</v>
      </c>
      <c r="I59" s="195">
        <v>0.9</v>
      </c>
      <c r="J59" s="195">
        <v>1</v>
      </c>
      <c r="K59" s="195">
        <v>1</v>
      </c>
      <c r="L59" s="195">
        <v>0</v>
      </c>
      <c r="M59" s="195" t="s">
        <v>596</v>
      </c>
      <c r="N59" s="195">
        <v>0</v>
      </c>
      <c r="O59" s="195">
        <v>0</v>
      </c>
      <c r="P59" s="195">
        <v>0</v>
      </c>
      <c r="Q59" s="195">
        <v>0</v>
      </c>
      <c r="R59" s="197">
        <v>12</v>
      </c>
      <c r="S59" s="198">
        <v>63</v>
      </c>
      <c r="T59" s="199">
        <v>0.8</v>
      </c>
    </row>
    <row r="60" spans="1:20" x14ac:dyDescent="0.25">
      <c r="A60" s="152" t="s">
        <v>61</v>
      </c>
      <c r="B60" s="173" t="s">
        <v>510</v>
      </c>
      <c r="C60" s="195">
        <v>0.99</v>
      </c>
      <c r="D60" s="195">
        <v>1</v>
      </c>
      <c r="E60" s="195">
        <v>1</v>
      </c>
      <c r="F60" s="196">
        <v>59</v>
      </c>
      <c r="G60" s="195">
        <v>0.4</v>
      </c>
      <c r="H60" s="195">
        <v>0.97</v>
      </c>
      <c r="I60" s="195">
        <v>0.97</v>
      </c>
      <c r="J60" s="195">
        <v>0.97</v>
      </c>
      <c r="K60" s="195">
        <v>1</v>
      </c>
      <c r="L60" s="195">
        <v>1</v>
      </c>
      <c r="M60" s="195" t="s">
        <v>596</v>
      </c>
      <c r="N60" s="195">
        <v>0</v>
      </c>
      <c r="O60" s="195">
        <v>0</v>
      </c>
      <c r="P60" s="195">
        <v>0.01</v>
      </c>
      <c r="Q60" s="195">
        <v>0.02</v>
      </c>
      <c r="R60" s="197">
        <v>12</v>
      </c>
      <c r="S60" s="198">
        <v>81</v>
      </c>
      <c r="T60" s="199">
        <v>0.97142857142857142</v>
      </c>
    </row>
    <row r="61" spans="1:20" x14ac:dyDescent="0.25">
      <c r="A61" s="131" t="s">
        <v>62</v>
      </c>
      <c r="B61" s="173" t="s">
        <v>510</v>
      </c>
      <c r="C61" s="195">
        <v>1.02</v>
      </c>
      <c r="D61" s="195">
        <v>1</v>
      </c>
      <c r="E61" s="195">
        <v>1</v>
      </c>
      <c r="F61" s="196">
        <v>101</v>
      </c>
      <c r="G61" s="195">
        <v>7.0000000000000007E-2</v>
      </c>
      <c r="H61" s="195">
        <v>0.69</v>
      </c>
      <c r="I61" s="195">
        <v>0.99</v>
      </c>
      <c r="J61" s="195">
        <v>0.97</v>
      </c>
      <c r="K61" s="195">
        <v>0.99</v>
      </c>
      <c r="L61" s="195">
        <v>0.83</v>
      </c>
      <c r="M61" s="195" t="s">
        <v>596</v>
      </c>
      <c r="N61" s="195">
        <v>0</v>
      </c>
      <c r="O61" s="195">
        <v>0</v>
      </c>
      <c r="P61" s="195">
        <v>0</v>
      </c>
      <c r="Q61" s="195">
        <v>0</v>
      </c>
      <c r="R61" s="197">
        <v>12</v>
      </c>
      <c r="S61" s="198">
        <v>71</v>
      </c>
      <c r="T61" s="199">
        <v>0.88571428571428568</v>
      </c>
    </row>
    <row r="62" spans="1:20" x14ac:dyDescent="0.25">
      <c r="A62" s="131" t="s">
        <v>63</v>
      </c>
      <c r="B62" s="173" t="s">
        <v>510</v>
      </c>
      <c r="C62" s="195">
        <v>2.23</v>
      </c>
      <c r="D62" s="195">
        <v>1</v>
      </c>
      <c r="E62" s="195">
        <v>1</v>
      </c>
      <c r="F62" s="196">
        <v>118</v>
      </c>
      <c r="G62" s="195">
        <v>0.14000000000000001</v>
      </c>
      <c r="H62" s="195">
        <v>0.83</v>
      </c>
      <c r="I62" s="195">
        <v>0.93</v>
      </c>
      <c r="J62" s="195">
        <v>0.99</v>
      </c>
      <c r="K62" s="195">
        <v>1</v>
      </c>
      <c r="L62" s="195">
        <v>0</v>
      </c>
      <c r="M62" s="195" t="s">
        <v>596</v>
      </c>
      <c r="N62" s="195">
        <v>0</v>
      </c>
      <c r="O62" s="195">
        <v>0</v>
      </c>
      <c r="P62" s="195">
        <v>0</v>
      </c>
      <c r="Q62" s="195">
        <v>0</v>
      </c>
      <c r="R62" s="197">
        <v>12</v>
      </c>
      <c r="S62" s="198">
        <v>74</v>
      </c>
      <c r="T62" s="199">
        <v>0.84761904761904761</v>
      </c>
    </row>
    <row r="63" spans="1:20" x14ac:dyDescent="0.25">
      <c r="A63" s="131" t="s">
        <v>64</v>
      </c>
      <c r="B63" s="173" t="s">
        <v>510</v>
      </c>
      <c r="C63" s="195">
        <v>0.96</v>
      </c>
      <c r="D63" s="195">
        <v>1</v>
      </c>
      <c r="E63" s="195">
        <v>1</v>
      </c>
      <c r="F63" s="196">
        <v>85</v>
      </c>
      <c r="G63" s="195">
        <v>0.13</v>
      </c>
      <c r="H63" s="195">
        <v>0.81</v>
      </c>
      <c r="I63" s="195">
        <v>0.97</v>
      </c>
      <c r="J63" s="195">
        <v>1</v>
      </c>
      <c r="K63" s="195">
        <v>1</v>
      </c>
      <c r="L63" s="195">
        <v>1</v>
      </c>
      <c r="M63" s="195" t="s">
        <v>596</v>
      </c>
      <c r="N63" s="195">
        <v>0</v>
      </c>
      <c r="O63" s="195">
        <v>0</v>
      </c>
      <c r="P63" s="195">
        <v>0</v>
      </c>
      <c r="Q63" s="195">
        <v>0</v>
      </c>
      <c r="R63" s="197">
        <v>12</v>
      </c>
      <c r="S63" s="198">
        <v>71</v>
      </c>
      <c r="T63" s="199">
        <v>0.79047619047619044</v>
      </c>
    </row>
    <row r="64" spans="1:20" x14ac:dyDescent="0.25">
      <c r="A64" s="131" t="s">
        <v>65</v>
      </c>
      <c r="B64" s="173" t="s">
        <v>510</v>
      </c>
      <c r="C64" s="195">
        <v>0.97</v>
      </c>
      <c r="D64" s="195">
        <v>1</v>
      </c>
      <c r="E64" s="195">
        <v>1</v>
      </c>
      <c r="F64" s="196">
        <v>79</v>
      </c>
      <c r="G64" s="195">
        <v>0.05</v>
      </c>
      <c r="H64" s="195">
        <v>0.95</v>
      </c>
      <c r="I64" s="195">
        <v>0.98</v>
      </c>
      <c r="J64" s="195">
        <v>1</v>
      </c>
      <c r="K64" s="195">
        <v>0.98</v>
      </c>
      <c r="L64" s="195">
        <v>0.67</v>
      </c>
      <c r="M64" s="195" t="s">
        <v>596</v>
      </c>
      <c r="N64" s="195">
        <v>0</v>
      </c>
      <c r="O64" s="195">
        <v>0</v>
      </c>
      <c r="P64" s="195">
        <v>0</v>
      </c>
      <c r="Q64" s="195">
        <v>0</v>
      </c>
      <c r="R64" s="197">
        <v>12</v>
      </c>
      <c r="S64" s="198">
        <v>66</v>
      </c>
      <c r="T64" s="199">
        <v>0.77142857142857146</v>
      </c>
    </row>
    <row r="65" spans="1:20" x14ac:dyDescent="0.25">
      <c r="A65" s="131" t="s">
        <v>66</v>
      </c>
      <c r="B65" s="173" t="s">
        <v>510</v>
      </c>
      <c r="C65" s="195">
        <v>0.93</v>
      </c>
      <c r="D65" s="195">
        <v>1</v>
      </c>
      <c r="E65" s="195">
        <v>1</v>
      </c>
      <c r="F65" s="196">
        <v>125</v>
      </c>
      <c r="G65" s="195">
        <v>0.13</v>
      </c>
      <c r="H65" s="195">
        <v>0.71</v>
      </c>
      <c r="I65" s="195">
        <v>0.75</v>
      </c>
      <c r="J65" s="195">
        <v>0.98</v>
      </c>
      <c r="K65" s="195">
        <v>0.98</v>
      </c>
      <c r="L65" s="195">
        <v>0.5</v>
      </c>
      <c r="M65" s="195" t="s">
        <v>596</v>
      </c>
      <c r="N65" s="195">
        <v>0</v>
      </c>
      <c r="O65" s="195">
        <v>0</v>
      </c>
      <c r="P65" s="195">
        <v>0.02</v>
      </c>
      <c r="Q65" s="195">
        <v>0.06</v>
      </c>
      <c r="R65" s="197">
        <v>12</v>
      </c>
      <c r="S65" s="198">
        <v>57</v>
      </c>
      <c r="T65" s="199">
        <v>0.66666666666666663</v>
      </c>
    </row>
    <row r="66" spans="1:20" x14ac:dyDescent="0.25">
      <c r="A66" s="141" t="s">
        <v>67</v>
      </c>
      <c r="B66" s="173" t="s">
        <v>510</v>
      </c>
      <c r="C66" s="195">
        <v>0.93</v>
      </c>
      <c r="D66" s="195">
        <v>1</v>
      </c>
      <c r="E66" s="195">
        <v>1</v>
      </c>
      <c r="F66" s="196">
        <v>112</v>
      </c>
      <c r="G66" s="195">
        <v>0.04</v>
      </c>
      <c r="H66" s="195">
        <v>0.81</v>
      </c>
      <c r="I66" s="195">
        <v>0.92</v>
      </c>
      <c r="J66" s="195">
        <v>1</v>
      </c>
      <c r="K66" s="195">
        <v>1</v>
      </c>
      <c r="L66" s="195">
        <v>0</v>
      </c>
      <c r="M66" s="195" t="s">
        <v>596</v>
      </c>
      <c r="N66" s="195">
        <v>0</v>
      </c>
      <c r="O66" s="195">
        <v>0</v>
      </c>
      <c r="P66" s="195">
        <v>0.02</v>
      </c>
      <c r="Q66" s="195">
        <v>0.01</v>
      </c>
      <c r="R66" s="197">
        <v>12</v>
      </c>
      <c r="S66" s="198">
        <v>64</v>
      </c>
      <c r="T66" s="199">
        <v>0.73333333333333328</v>
      </c>
    </row>
    <row r="67" spans="1:20" x14ac:dyDescent="0.25">
      <c r="A67" s="131" t="s">
        <v>68</v>
      </c>
      <c r="B67" s="173" t="s">
        <v>510</v>
      </c>
      <c r="C67" s="195">
        <v>1</v>
      </c>
      <c r="D67" s="195">
        <v>1</v>
      </c>
      <c r="E67" s="195">
        <v>1</v>
      </c>
      <c r="F67" s="196">
        <v>94</v>
      </c>
      <c r="G67" s="195">
        <v>0.17</v>
      </c>
      <c r="H67" s="195">
        <v>0.67</v>
      </c>
      <c r="I67" s="195">
        <v>1</v>
      </c>
      <c r="J67" s="195">
        <v>1</v>
      </c>
      <c r="K67" s="195">
        <v>1</v>
      </c>
      <c r="L67" s="195">
        <v>0</v>
      </c>
      <c r="M67" s="195" t="s">
        <v>596</v>
      </c>
      <c r="N67" s="195">
        <v>0</v>
      </c>
      <c r="O67" s="195">
        <v>0</v>
      </c>
      <c r="P67" s="195">
        <v>0</v>
      </c>
      <c r="Q67" s="195">
        <v>0</v>
      </c>
      <c r="R67" s="197">
        <v>12</v>
      </c>
      <c r="S67" s="198">
        <v>76</v>
      </c>
      <c r="T67" s="199">
        <v>0.8666666666666667</v>
      </c>
    </row>
    <row r="68" spans="1:20" x14ac:dyDescent="0.25">
      <c r="A68" s="131" t="s">
        <v>69</v>
      </c>
      <c r="B68" s="173" t="s">
        <v>510</v>
      </c>
      <c r="C68" s="195">
        <v>0.99</v>
      </c>
      <c r="D68" s="195">
        <v>1</v>
      </c>
      <c r="E68" s="195">
        <v>1</v>
      </c>
      <c r="F68" s="196">
        <v>79</v>
      </c>
      <c r="G68" s="195">
        <v>0.03</v>
      </c>
      <c r="H68" s="195">
        <v>0.78</v>
      </c>
      <c r="I68" s="195">
        <v>0.98</v>
      </c>
      <c r="J68" s="195">
        <v>1</v>
      </c>
      <c r="K68" s="195">
        <v>1</v>
      </c>
      <c r="L68" s="195">
        <v>0</v>
      </c>
      <c r="M68" s="195" t="s">
        <v>596</v>
      </c>
      <c r="N68" s="195">
        <v>0</v>
      </c>
      <c r="O68" s="195">
        <v>0</v>
      </c>
      <c r="P68" s="195">
        <v>0</v>
      </c>
      <c r="Q68" s="195">
        <v>0</v>
      </c>
      <c r="R68" s="197">
        <v>12</v>
      </c>
      <c r="S68" s="198">
        <v>72</v>
      </c>
      <c r="T68" s="199">
        <v>0.80952380952380953</v>
      </c>
    </row>
    <row r="69" spans="1:20" x14ac:dyDescent="0.25">
      <c r="A69" s="131" t="s">
        <v>70</v>
      </c>
      <c r="B69" s="173" t="s">
        <v>510</v>
      </c>
      <c r="C69" s="195">
        <v>0.97</v>
      </c>
      <c r="D69" s="195">
        <v>1</v>
      </c>
      <c r="E69" s="195">
        <v>0.86</v>
      </c>
      <c r="F69" s="196">
        <v>146</v>
      </c>
      <c r="G69" s="195">
        <v>0.09</v>
      </c>
      <c r="H69" s="195">
        <v>0.82</v>
      </c>
      <c r="I69" s="195">
        <v>0.83</v>
      </c>
      <c r="J69" s="195">
        <v>0.92</v>
      </c>
      <c r="K69" s="195">
        <v>1</v>
      </c>
      <c r="L69" s="195">
        <v>0</v>
      </c>
      <c r="M69" s="195" t="s">
        <v>596</v>
      </c>
      <c r="N69" s="195">
        <v>0.01</v>
      </c>
      <c r="O69" s="195">
        <v>0</v>
      </c>
      <c r="P69" s="195">
        <v>0.02</v>
      </c>
      <c r="Q69" s="195">
        <v>0</v>
      </c>
      <c r="R69" s="197">
        <v>10</v>
      </c>
      <c r="S69" s="198">
        <v>55</v>
      </c>
      <c r="T69" s="199">
        <v>0.7142857142857143</v>
      </c>
    </row>
    <row r="70" spans="1:20" x14ac:dyDescent="0.25">
      <c r="A70" s="131" t="s">
        <v>71</v>
      </c>
      <c r="B70" s="173" t="s">
        <v>510</v>
      </c>
      <c r="C70" s="195">
        <v>0.96</v>
      </c>
      <c r="D70" s="195">
        <v>1</v>
      </c>
      <c r="E70" s="195">
        <v>1</v>
      </c>
      <c r="F70" s="196">
        <v>73</v>
      </c>
      <c r="G70" s="195">
        <v>0.15</v>
      </c>
      <c r="H70" s="195">
        <v>0.88</v>
      </c>
      <c r="I70" s="195">
        <v>1</v>
      </c>
      <c r="J70" s="195">
        <v>1</v>
      </c>
      <c r="K70" s="195">
        <v>1</v>
      </c>
      <c r="L70" s="195">
        <v>1</v>
      </c>
      <c r="M70" s="195" t="s">
        <v>596</v>
      </c>
      <c r="N70" s="195">
        <v>0</v>
      </c>
      <c r="O70" s="195">
        <v>0</v>
      </c>
      <c r="P70" s="195">
        <v>0</v>
      </c>
      <c r="Q70" s="195">
        <v>0</v>
      </c>
      <c r="R70" s="197">
        <v>12</v>
      </c>
      <c r="S70" s="198">
        <v>73</v>
      </c>
      <c r="T70" s="199">
        <v>0.88571428571428568</v>
      </c>
    </row>
    <row r="71" spans="1:20" x14ac:dyDescent="0.25">
      <c r="A71" s="131" t="s">
        <v>72</v>
      </c>
      <c r="B71" s="173" t="s">
        <v>510</v>
      </c>
      <c r="C71" s="195">
        <v>1</v>
      </c>
      <c r="D71" s="195">
        <v>1</v>
      </c>
      <c r="E71" s="195">
        <v>1</v>
      </c>
      <c r="F71" s="196">
        <v>88</v>
      </c>
      <c r="G71" s="195">
        <v>0.11</v>
      </c>
      <c r="H71" s="195">
        <v>0.89</v>
      </c>
      <c r="I71" s="195">
        <v>0.89</v>
      </c>
      <c r="J71" s="195">
        <v>1</v>
      </c>
      <c r="K71" s="195">
        <v>1</v>
      </c>
      <c r="L71" s="195">
        <v>0</v>
      </c>
      <c r="M71" s="195" t="s">
        <v>596</v>
      </c>
      <c r="N71" s="195">
        <v>0</v>
      </c>
      <c r="O71" s="195">
        <v>0</v>
      </c>
      <c r="P71" s="195">
        <v>0</v>
      </c>
      <c r="Q71" s="195">
        <v>0</v>
      </c>
      <c r="R71" s="197">
        <v>12</v>
      </c>
      <c r="S71" s="198">
        <v>71</v>
      </c>
      <c r="T71" s="199">
        <v>0.87619047619047619</v>
      </c>
    </row>
    <row r="72" spans="1:20" x14ac:dyDescent="0.25">
      <c r="A72" s="131" t="s">
        <v>73</v>
      </c>
      <c r="B72" s="173" t="s">
        <v>510</v>
      </c>
      <c r="C72" s="195">
        <v>0.89</v>
      </c>
      <c r="D72" s="195">
        <v>0.86</v>
      </c>
      <c r="E72" s="195">
        <v>0.95</v>
      </c>
      <c r="F72" s="196">
        <v>68</v>
      </c>
      <c r="G72" s="195">
        <v>0.05</v>
      </c>
      <c r="H72" s="195">
        <v>0.81</v>
      </c>
      <c r="I72" s="195">
        <v>0.86</v>
      </c>
      <c r="J72" s="195">
        <v>1</v>
      </c>
      <c r="K72" s="195">
        <v>1</v>
      </c>
      <c r="L72" s="194">
        <v>1</v>
      </c>
      <c r="M72" s="195" t="s">
        <v>596</v>
      </c>
      <c r="N72" s="195">
        <v>0</v>
      </c>
      <c r="O72" s="195">
        <v>0</v>
      </c>
      <c r="P72" s="195">
        <v>0</v>
      </c>
      <c r="Q72" s="195">
        <v>0</v>
      </c>
      <c r="R72" s="197">
        <v>12</v>
      </c>
      <c r="S72" s="198">
        <v>50</v>
      </c>
      <c r="T72" s="199">
        <v>0.67619047619047623</v>
      </c>
    </row>
    <row r="73" spans="1:20" x14ac:dyDescent="0.25">
      <c r="A73" s="131" t="s">
        <v>74</v>
      </c>
      <c r="B73" s="173" t="s">
        <v>510</v>
      </c>
      <c r="C73" s="195">
        <v>0.98</v>
      </c>
      <c r="D73" s="195">
        <v>1</v>
      </c>
      <c r="E73" s="195">
        <v>1</v>
      </c>
      <c r="F73" s="196">
        <v>103</v>
      </c>
      <c r="G73" s="195">
        <v>0.28999999999999998</v>
      </c>
      <c r="H73" s="195">
        <v>0.57999999999999996</v>
      </c>
      <c r="I73" s="195">
        <v>0.91</v>
      </c>
      <c r="J73" s="195">
        <v>0.96</v>
      </c>
      <c r="K73" s="195">
        <v>0.99</v>
      </c>
      <c r="L73" s="195">
        <v>0.78</v>
      </c>
      <c r="M73" s="195" t="s">
        <v>596</v>
      </c>
      <c r="N73" s="195">
        <v>0</v>
      </c>
      <c r="O73" s="195">
        <v>0</v>
      </c>
      <c r="P73" s="195">
        <v>0</v>
      </c>
      <c r="Q73" s="195">
        <v>0</v>
      </c>
      <c r="R73" s="197">
        <v>12</v>
      </c>
      <c r="S73" s="198">
        <v>72</v>
      </c>
      <c r="T73" s="199">
        <v>0.88571428571428568</v>
      </c>
    </row>
    <row r="74" spans="1:20" x14ac:dyDescent="0.25">
      <c r="A74" s="131" t="s">
        <v>75</v>
      </c>
      <c r="B74" s="173" t="s">
        <v>510</v>
      </c>
      <c r="C74" s="195">
        <v>0.98</v>
      </c>
      <c r="D74" s="195">
        <v>1</v>
      </c>
      <c r="E74" s="195">
        <v>1</v>
      </c>
      <c r="F74" s="196">
        <v>120</v>
      </c>
      <c r="G74" s="195">
        <v>0.23</v>
      </c>
      <c r="H74" s="195">
        <v>0.77</v>
      </c>
      <c r="I74" s="195">
        <v>1</v>
      </c>
      <c r="J74" s="195">
        <v>1</v>
      </c>
      <c r="K74" s="195">
        <v>1</v>
      </c>
      <c r="L74" s="195">
        <v>0</v>
      </c>
      <c r="M74" s="195" t="s">
        <v>596</v>
      </c>
      <c r="N74" s="195">
        <v>0</v>
      </c>
      <c r="O74" s="195">
        <v>0</v>
      </c>
      <c r="P74" s="195">
        <v>0</v>
      </c>
      <c r="Q74" s="195">
        <v>0</v>
      </c>
      <c r="R74" s="197">
        <v>12</v>
      </c>
      <c r="S74" s="198">
        <v>79</v>
      </c>
      <c r="T74" s="199">
        <v>0.95238095238095233</v>
      </c>
    </row>
    <row r="75" spans="1:20" x14ac:dyDescent="0.25">
      <c r="A75" s="141" t="s">
        <v>76</v>
      </c>
      <c r="B75" s="173" t="s">
        <v>510</v>
      </c>
      <c r="C75" s="195">
        <v>0.87</v>
      </c>
      <c r="D75" s="195">
        <v>1</v>
      </c>
      <c r="E75" s="195">
        <v>1</v>
      </c>
      <c r="F75" s="196">
        <v>113</v>
      </c>
      <c r="G75" s="195">
        <v>0.18</v>
      </c>
      <c r="H75" s="195">
        <v>0.32</v>
      </c>
      <c r="I75" s="195">
        <v>0.86</v>
      </c>
      <c r="J75" s="195">
        <v>1</v>
      </c>
      <c r="K75" s="195">
        <v>1</v>
      </c>
      <c r="L75" s="195">
        <v>0</v>
      </c>
      <c r="M75" s="195" t="s">
        <v>596</v>
      </c>
      <c r="N75" s="195">
        <v>0</v>
      </c>
      <c r="O75" s="195">
        <v>0</v>
      </c>
      <c r="P75" s="195">
        <v>0</v>
      </c>
      <c r="Q75" s="195">
        <v>0</v>
      </c>
      <c r="R75" s="197">
        <v>12</v>
      </c>
      <c r="S75" s="198">
        <v>54</v>
      </c>
      <c r="T75" s="199">
        <v>0.62857142857142856</v>
      </c>
    </row>
    <row r="76" spans="1:20" x14ac:dyDescent="0.25">
      <c r="A76" s="141" t="s">
        <v>77</v>
      </c>
      <c r="B76" s="173" t="s">
        <v>510</v>
      </c>
      <c r="C76" s="195">
        <v>0.95</v>
      </c>
      <c r="D76" s="195">
        <v>1</v>
      </c>
      <c r="E76" s="195">
        <v>1</v>
      </c>
      <c r="F76" s="196">
        <v>102</v>
      </c>
      <c r="G76" s="195">
        <v>0.03</v>
      </c>
      <c r="H76" s="195">
        <v>0.86</v>
      </c>
      <c r="I76" s="195">
        <v>0.91</v>
      </c>
      <c r="J76" s="195">
        <v>1</v>
      </c>
      <c r="K76" s="195">
        <v>1</v>
      </c>
      <c r="L76" s="195">
        <v>1</v>
      </c>
      <c r="M76" s="195" t="s">
        <v>596</v>
      </c>
      <c r="N76" s="195">
        <v>0</v>
      </c>
      <c r="O76" s="195">
        <v>0</v>
      </c>
      <c r="P76" s="195">
        <v>0.03</v>
      </c>
      <c r="Q76" s="195">
        <v>0</v>
      </c>
      <c r="R76" s="197">
        <v>12</v>
      </c>
      <c r="S76" s="198">
        <v>66</v>
      </c>
      <c r="T76" s="199">
        <v>0.82857142857142863</v>
      </c>
    </row>
    <row r="77" spans="1:20" x14ac:dyDescent="0.25">
      <c r="A77" s="131" t="s">
        <v>78</v>
      </c>
      <c r="B77" s="173" t="s">
        <v>510</v>
      </c>
      <c r="C77" s="195">
        <v>1</v>
      </c>
      <c r="D77" s="195">
        <v>1</v>
      </c>
      <c r="E77" s="195">
        <v>1</v>
      </c>
      <c r="F77" s="196">
        <v>122</v>
      </c>
      <c r="G77" s="195">
        <v>0.1</v>
      </c>
      <c r="H77" s="195">
        <v>0.8</v>
      </c>
      <c r="I77" s="195">
        <v>0.84</v>
      </c>
      <c r="J77" s="195">
        <v>1</v>
      </c>
      <c r="K77" s="195">
        <v>1</v>
      </c>
      <c r="L77" s="195">
        <v>0.8</v>
      </c>
      <c r="M77" s="195" t="s">
        <v>596</v>
      </c>
      <c r="N77" s="195">
        <v>0</v>
      </c>
      <c r="O77" s="195">
        <v>0</v>
      </c>
      <c r="P77" s="195">
        <v>0</v>
      </c>
      <c r="Q77" s="195">
        <v>0</v>
      </c>
      <c r="R77" s="197">
        <v>12</v>
      </c>
      <c r="S77" s="198">
        <v>68</v>
      </c>
      <c r="T77" s="199">
        <v>0.8571428571428571</v>
      </c>
    </row>
    <row r="78" spans="1:20" x14ac:dyDescent="0.25">
      <c r="A78" s="131" t="s">
        <v>79</v>
      </c>
      <c r="B78" s="173" t="s">
        <v>510</v>
      </c>
      <c r="C78" s="195">
        <v>1</v>
      </c>
      <c r="D78" s="195">
        <v>1</v>
      </c>
      <c r="E78" s="195">
        <v>1</v>
      </c>
      <c r="F78" s="196">
        <v>79</v>
      </c>
      <c r="G78" s="195">
        <v>0.13</v>
      </c>
      <c r="H78" s="195">
        <v>0.67</v>
      </c>
      <c r="I78" s="195">
        <v>1</v>
      </c>
      <c r="J78" s="195">
        <v>0.95</v>
      </c>
      <c r="K78" s="195">
        <v>1</v>
      </c>
      <c r="L78" s="195">
        <v>0</v>
      </c>
      <c r="M78" s="195" t="s">
        <v>596</v>
      </c>
      <c r="N78" s="195">
        <v>0</v>
      </c>
      <c r="O78" s="195">
        <v>0</v>
      </c>
      <c r="P78" s="195">
        <v>0</v>
      </c>
      <c r="Q78" s="195">
        <v>0</v>
      </c>
      <c r="R78" s="197">
        <v>12</v>
      </c>
      <c r="S78" s="198">
        <v>74</v>
      </c>
      <c r="T78" s="199">
        <v>0.90476190476190477</v>
      </c>
    </row>
    <row r="79" spans="1:20" x14ac:dyDescent="0.25">
      <c r="A79" s="131" t="s">
        <v>80</v>
      </c>
      <c r="B79" s="173" t="s">
        <v>510</v>
      </c>
      <c r="C79" s="195">
        <v>0.94</v>
      </c>
      <c r="D79" s="195">
        <v>1</v>
      </c>
      <c r="E79" s="195">
        <v>1</v>
      </c>
      <c r="F79" s="196">
        <v>118</v>
      </c>
      <c r="G79" s="195">
        <v>0.3</v>
      </c>
      <c r="H79" s="195">
        <v>0.73</v>
      </c>
      <c r="I79" s="195">
        <v>1</v>
      </c>
      <c r="J79" s="195">
        <v>1</v>
      </c>
      <c r="K79" s="195">
        <v>1</v>
      </c>
      <c r="L79" s="195">
        <v>1</v>
      </c>
      <c r="M79" s="195" t="s">
        <v>596</v>
      </c>
      <c r="N79" s="195">
        <v>0</v>
      </c>
      <c r="O79" s="195">
        <v>0</v>
      </c>
      <c r="P79" s="195">
        <v>0</v>
      </c>
      <c r="Q79" s="195">
        <v>0</v>
      </c>
      <c r="R79" s="197">
        <v>12</v>
      </c>
      <c r="S79" s="198">
        <v>77</v>
      </c>
      <c r="T79" s="199">
        <v>0.87619047619047619</v>
      </c>
    </row>
    <row r="80" spans="1:20" x14ac:dyDescent="0.25">
      <c r="A80" s="131" t="s">
        <v>81</v>
      </c>
      <c r="B80" s="173" t="s">
        <v>510</v>
      </c>
      <c r="C80" s="195">
        <v>0.98</v>
      </c>
      <c r="D80" s="195">
        <v>1</v>
      </c>
      <c r="E80" s="195">
        <v>1</v>
      </c>
      <c r="F80" s="196">
        <v>70</v>
      </c>
      <c r="G80" s="195">
        <v>0.11</v>
      </c>
      <c r="H80" s="195">
        <v>0.59</v>
      </c>
      <c r="I80" s="195">
        <v>0.95</v>
      </c>
      <c r="J80" s="195">
        <v>1</v>
      </c>
      <c r="K80" s="195">
        <v>1</v>
      </c>
      <c r="L80" s="194">
        <v>0</v>
      </c>
      <c r="M80" s="195" t="s">
        <v>596</v>
      </c>
      <c r="N80" s="195">
        <v>0</v>
      </c>
      <c r="O80" s="195">
        <v>0</v>
      </c>
      <c r="P80" s="195">
        <v>0.08</v>
      </c>
      <c r="Q80" s="195">
        <v>0</v>
      </c>
      <c r="R80" s="197">
        <v>6</v>
      </c>
      <c r="S80" s="198">
        <v>62</v>
      </c>
      <c r="T80" s="199">
        <v>0.76190476190476186</v>
      </c>
    </row>
    <row r="81" spans="1:20" x14ac:dyDescent="0.25">
      <c r="A81" s="159" t="s">
        <v>82</v>
      </c>
      <c r="B81" s="173" t="s">
        <v>510</v>
      </c>
      <c r="C81" s="195">
        <v>0.93</v>
      </c>
      <c r="D81" s="195">
        <v>1</v>
      </c>
      <c r="E81" s="195">
        <v>1</v>
      </c>
      <c r="F81" s="196">
        <v>125</v>
      </c>
      <c r="G81" s="195">
        <v>0.23</v>
      </c>
      <c r="H81" s="195">
        <v>0.57999999999999996</v>
      </c>
      <c r="I81" s="195">
        <v>0.65</v>
      </c>
      <c r="J81" s="195">
        <v>0.94</v>
      </c>
      <c r="K81" s="195">
        <v>1</v>
      </c>
      <c r="L81" s="194">
        <v>0</v>
      </c>
      <c r="M81" s="195" t="s">
        <v>596</v>
      </c>
      <c r="N81" s="195">
        <v>0</v>
      </c>
      <c r="O81" s="195">
        <v>0</v>
      </c>
      <c r="P81" s="195">
        <v>0</v>
      </c>
      <c r="Q81" s="195">
        <v>0</v>
      </c>
      <c r="R81" s="197">
        <v>12</v>
      </c>
      <c r="S81" s="198">
        <v>61</v>
      </c>
      <c r="T81" s="199">
        <v>0.76190476190476186</v>
      </c>
    </row>
    <row r="82" spans="1:20" x14ac:dyDescent="0.25">
      <c r="A82" s="131" t="s">
        <v>83</v>
      </c>
      <c r="B82" s="173" t="s">
        <v>510</v>
      </c>
      <c r="C82" s="195">
        <v>0.94</v>
      </c>
      <c r="D82" s="195">
        <v>1</v>
      </c>
      <c r="E82" s="195">
        <v>1</v>
      </c>
      <c r="F82" s="196">
        <v>30</v>
      </c>
      <c r="G82" s="195">
        <v>0.18</v>
      </c>
      <c r="H82" s="195">
        <v>0.43</v>
      </c>
      <c r="I82" s="195">
        <v>1</v>
      </c>
      <c r="J82" s="195">
        <v>1</v>
      </c>
      <c r="K82" s="195">
        <v>1</v>
      </c>
      <c r="L82" s="195">
        <v>1</v>
      </c>
      <c r="M82" s="195" t="s">
        <v>596</v>
      </c>
      <c r="N82" s="195">
        <v>0</v>
      </c>
      <c r="O82" s="195">
        <v>0</v>
      </c>
      <c r="P82" s="195">
        <v>0</v>
      </c>
      <c r="Q82" s="195">
        <v>0</v>
      </c>
      <c r="R82" s="197">
        <v>12</v>
      </c>
      <c r="S82" s="198">
        <v>63</v>
      </c>
      <c r="T82" s="199">
        <v>0.8</v>
      </c>
    </row>
    <row r="83" spans="1:20" x14ac:dyDescent="0.25">
      <c r="A83" s="141" t="s">
        <v>84</v>
      </c>
      <c r="B83" s="173" t="s">
        <v>510</v>
      </c>
      <c r="C83" s="195">
        <v>0.82</v>
      </c>
      <c r="D83" s="195">
        <v>1</v>
      </c>
      <c r="E83" s="195">
        <v>1</v>
      </c>
      <c r="F83" s="196">
        <v>48</v>
      </c>
      <c r="G83" s="195">
        <v>7.0000000000000007E-2</v>
      </c>
      <c r="H83" s="195">
        <v>0.93</v>
      </c>
      <c r="I83" s="195">
        <v>1</v>
      </c>
      <c r="J83" s="195">
        <v>1</v>
      </c>
      <c r="K83" s="195">
        <v>0.94</v>
      </c>
      <c r="L83" s="194">
        <v>0.67</v>
      </c>
      <c r="M83" s="195" t="s">
        <v>596</v>
      </c>
      <c r="N83" s="195">
        <v>0</v>
      </c>
      <c r="O83" s="195">
        <v>0</v>
      </c>
      <c r="P83" s="195">
        <v>0</v>
      </c>
      <c r="Q83" s="195">
        <v>0</v>
      </c>
      <c r="R83" s="197">
        <v>12</v>
      </c>
      <c r="S83" s="198">
        <v>54</v>
      </c>
      <c r="T83" s="199">
        <v>0.70476190476190481</v>
      </c>
    </row>
    <row r="84" spans="1:20" x14ac:dyDescent="0.25">
      <c r="A84" s="131" t="s">
        <v>85</v>
      </c>
      <c r="B84" s="173" t="s">
        <v>510</v>
      </c>
      <c r="C84" s="195">
        <v>0.99</v>
      </c>
      <c r="D84" s="195">
        <v>1</v>
      </c>
      <c r="E84" s="195">
        <v>0.93</v>
      </c>
      <c r="F84" s="196">
        <v>111</v>
      </c>
      <c r="G84" s="195">
        <v>0.39</v>
      </c>
      <c r="H84" s="195">
        <v>0.5</v>
      </c>
      <c r="I84" s="195">
        <v>0.82</v>
      </c>
      <c r="J84" s="195">
        <v>0.94</v>
      </c>
      <c r="K84" s="195">
        <v>0.99</v>
      </c>
      <c r="L84" s="195">
        <v>0.71</v>
      </c>
      <c r="M84" s="195" t="s">
        <v>596</v>
      </c>
      <c r="N84" s="195">
        <v>0</v>
      </c>
      <c r="O84" s="195">
        <v>0</v>
      </c>
      <c r="P84" s="195">
        <v>0</v>
      </c>
      <c r="Q84" s="195">
        <v>0</v>
      </c>
      <c r="R84" s="197">
        <v>6</v>
      </c>
      <c r="S84" s="198">
        <v>56</v>
      </c>
      <c r="T84" s="199">
        <v>0.74285714285714288</v>
      </c>
    </row>
    <row r="85" spans="1:20" x14ac:dyDescent="0.25">
      <c r="A85" s="131" t="s">
        <v>86</v>
      </c>
      <c r="B85" s="173" t="s">
        <v>510</v>
      </c>
      <c r="C85" s="195">
        <v>0.94</v>
      </c>
      <c r="D85" s="195">
        <v>1</v>
      </c>
      <c r="E85" s="195">
        <v>1</v>
      </c>
      <c r="F85" s="196">
        <v>97</v>
      </c>
      <c r="G85" s="195">
        <v>0</v>
      </c>
      <c r="H85" s="195">
        <v>0.44</v>
      </c>
      <c r="I85" s="195">
        <v>1</v>
      </c>
      <c r="J85" s="195">
        <v>1</v>
      </c>
      <c r="K85" s="195">
        <v>1</v>
      </c>
      <c r="L85" s="195">
        <v>1</v>
      </c>
      <c r="M85" s="195" t="s">
        <v>596</v>
      </c>
      <c r="N85" s="195">
        <v>0</v>
      </c>
      <c r="O85" s="195">
        <v>0</v>
      </c>
      <c r="P85" s="202">
        <v>2.5000000000000001E-2</v>
      </c>
      <c r="Q85" s="195">
        <v>0</v>
      </c>
      <c r="R85" s="197">
        <v>12</v>
      </c>
      <c r="S85" s="198">
        <v>59</v>
      </c>
      <c r="T85" s="199">
        <v>0.74285714285714288</v>
      </c>
    </row>
    <row r="86" spans="1:20" x14ac:dyDescent="0.25">
      <c r="A86" s="131" t="s">
        <v>87</v>
      </c>
      <c r="B86" s="173" t="s">
        <v>510</v>
      </c>
      <c r="C86" s="195">
        <v>0.97</v>
      </c>
      <c r="D86" s="195">
        <v>1</v>
      </c>
      <c r="E86" s="195">
        <v>1</v>
      </c>
      <c r="F86" s="196">
        <v>99</v>
      </c>
      <c r="G86" s="195">
        <v>0.38</v>
      </c>
      <c r="H86" s="195">
        <v>0.69</v>
      </c>
      <c r="I86" s="195">
        <v>1</v>
      </c>
      <c r="J86" s="195">
        <v>0.99</v>
      </c>
      <c r="K86" s="195">
        <v>1</v>
      </c>
      <c r="L86" s="194">
        <v>1</v>
      </c>
      <c r="M86" s="195" t="s">
        <v>596</v>
      </c>
      <c r="N86" s="195">
        <v>0</v>
      </c>
      <c r="O86" s="195">
        <v>0.01</v>
      </c>
      <c r="P86" s="195">
        <v>0</v>
      </c>
      <c r="Q86" s="195">
        <v>0</v>
      </c>
      <c r="R86" s="197">
        <v>12</v>
      </c>
      <c r="S86" s="198">
        <v>79</v>
      </c>
      <c r="T86" s="199">
        <v>0.8666666666666667</v>
      </c>
    </row>
    <row r="87" spans="1:20" x14ac:dyDescent="0.25">
      <c r="A87" s="131" t="s">
        <v>88</v>
      </c>
      <c r="B87" s="173" t="s">
        <v>510</v>
      </c>
      <c r="C87" s="195">
        <v>0.88</v>
      </c>
      <c r="D87" s="195">
        <v>1</v>
      </c>
      <c r="E87" s="195">
        <v>1</v>
      </c>
      <c r="F87" s="196">
        <v>115</v>
      </c>
      <c r="G87" s="195">
        <v>0.24</v>
      </c>
      <c r="H87" s="195">
        <v>0.4</v>
      </c>
      <c r="I87" s="195">
        <v>0.93</v>
      </c>
      <c r="J87" s="195">
        <v>0.89</v>
      </c>
      <c r="K87" s="195">
        <v>1</v>
      </c>
      <c r="L87" s="195">
        <v>1</v>
      </c>
      <c r="M87" s="195" t="s">
        <v>596</v>
      </c>
      <c r="N87" s="195">
        <v>0</v>
      </c>
      <c r="O87" s="195">
        <v>0</v>
      </c>
      <c r="P87" s="195">
        <v>0.03</v>
      </c>
      <c r="Q87" s="195">
        <v>0</v>
      </c>
      <c r="R87" s="197">
        <v>12</v>
      </c>
      <c r="S87" s="198">
        <v>56</v>
      </c>
      <c r="T87" s="199">
        <v>0.69523809523809521</v>
      </c>
    </row>
    <row r="88" spans="1:20" x14ac:dyDescent="0.25">
      <c r="A88" s="141" t="s">
        <v>89</v>
      </c>
      <c r="B88" s="173" t="s">
        <v>510</v>
      </c>
      <c r="C88" s="195">
        <v>0.9</v>
      </c>
      <c r="D88" s="195">
        <v>1</v>
      </c>
      <c r="E88" s="195">
        <v>1</v>
      </c>
      <c r="F88" s="196">
        <v>60</v>
      </c>
      <c r="G88" s="195">
        <v>0.25</v>
      </c>
      <c r="H88" s="195">
        <v>0.6</v>
      </c>
      <c r="I88" s="195">
        <v>1</v>
      </c>
      <c r="J88" s="195">
        <v>1</v>
      </c>
      <c r="K88" s="195">
        <v>1</v>
      </c>
      <c r="L88" s="195">
        <v>1</v>
      </c>
      <c r="M88" s="195" t="s">
        <v>596</v>
      </c>
      <c r="N88" s="195">
        <v>0.01</v>
      </c>
      <c r="O88" s="195">
        <v>0</v>
      </c>
      <c r="P88" s="195">
        <v>0</v>
      </c>
      <c r="Q88" s="195">
        <v>0</v>
      </c>
      <c r="R88" s="197">
        <v>12</v>
      </c>
      <c r="S88" s="198">
        <v>69</v>
      </c>
      <c r="T88" s="199">
        <v>0.75238095238095237</v>
      </c>
    </row>
    <row r="89" spans="1:20" x14ac:dyDescent="0.25">
      <c r="A89" s="131" t="s">
        <v>90</v>
      </c>
      <c r="B89" s="173" t="s">
        <v>510</v>
      </c>
      <c r="C89" s="195">
        <v>0.99</v>
      </c>
      <c r="D89" s="195">
        <v>1</v>
      </c>
      <c r="E89" s="195">
        <v>1</v>
      </c>
      <c r="F89" s="196">
        <v>101</v>
      </c>
      <c r="G89" s="195">
        <v>0.19</v>
      </c>
      <c r="H89" s="195">
        <v>0.69</v>
      </c>
      <c r="I89" s="195">
        <v>0.96</v>
      </c>
      <c r="J89" s="195">
        <v>0.99</v>
      </c>
      <c r="K89" s="195">
        <v>0.99</v>
      </c>
      <c r="L89" s="195">
        <v>0.8</v>
      </c>
      <c r="M89" s="195" t="s">
        <v>596</v>
      </c>
      <c r="N89" s="195">
        <v>0</v>
      </c>
      <c r="O89" s="195">
        <v>0</v>
      </c>
      <c r="P89" s="195">
        <v>0</v>
      </c>
      <c r="Q89" s="195">
        <v>0</v>
      </c>
      <c r="R89" s="197">
        <v>12</v>
      </c>
      <c r="S89" s="198">
        <v>73</v>
      </c>
      <c r="T89" s="199">
        <v>0.84761904761904761</v>
      </c>
    </row>
    <row r="90" spans="1:20" x14ac:dyDescent="0.25">
      <c r="A90" s="152" t="s">
        <v>91</v>
      </c>
      <c r="B90" s="173" t="s">
        <v>510</v>
      </c>
      <c r="C90" s="195">
        <v>1</v>
      </c>
      <c r="D90" s="195">
        <v>1</v>
      </c>
      <c r="E90" s="195">
        <v>1</v>
      </c>
      <c r="F90" s="196">
        <v>102</v>
      </c>
      <c r="G90" s="195">
        <v>0.2</v>
      </c>
      <c r="H90" s="195">
        <v>0.67</v>
      </c>
      <c r="I90" s="195">
        <v>0.98</v>
      </c>
      <c r="J90" s="195">
        <v>0.99</v>
      </c>
      <c r="K90" s="195">
        <v>0.99</v>
      </c>
      <c r="L90" s="195">
        <v>0.88</v>
      </c>
      <c r="M90" s="195" t="s">
        <v>596</v>
      </c>
      <c r="N90" s="195">
        <v>0</v>
      </c>
      <c r="O90" s="195">
        <v>0</v>
      </c>
      <c r="P90" s="195">
        <v>0</v>
      </c>
      <c r="Q90" s="195">
        <v>0</v>
      </c>
      <c r="R90" s="197">
        <v>10</v>
      </c>
      <c r="S90" s="198">
        <v>69</v>
      </c>
      <c r="T90" s="199">
        <v>0.8666666666666667</v>
      </c>
    </row>
    <row r="91" spans="1:20" x14ac:dyDescent="0.25">
      <c r="A91" s="144" t="s">
        <v>92</v>
      </c>
      <c r="B91" s="173" t="s">
        <v>510</v>
      </c>
      <c r="C91" s="195">
        <v>0.97</v>
      </c>
      <c r="D91" s="195">
        <v>1</v>
      </c>
      <c r="E91" s="195">
        <v>1</v>
      </c>
      <c r="F91" s="196">
        <v>77</v>
      </c>
      <c r="G91" s="195">
        <v>0.05</v>
      </c>
      <c r="H91" s="195">
        <v>0.75</v>
      </c>
      <c r="I91" s="195">
        <v>1</v>
      </c>
      <c r="J91" s="195">
        <v>1</v>
      </c>
      <c r="K91" s="195">
        <v>1</v>
      </c>
      <c r="L91" s="195">
        <v>1</v>
      </c>
      <c r="M91" s="195" t="s">
        <v>596</v>
      </c>
      <c r="N91" s="195">
        <v>0</v>
      </c>
      <c r="O91" s="195">
        <v>0</v>
      </c>
      <c r="P91" s="195">
        <v>0</v>
      </c>
      <c r="Q91" s="195">
        <v>0</v>
      </c>
      <c r="R91" s="197">
        <v>12</v>
      </c>
      <c r="S91" s="198">
        <v>71</v>
      </c>
      <c r="T91" s="199">
        <v>0.77142857142857146</v>
      </c>
    </row>
    <row r="92" spans="1:20" x14ac:dyDescent="0.25">
      <c r="A92" s="131" t="s">
        <v>93</v>
      </c>
      <c r="B92" s="173" t="s">
        <v>510</v>
      </c>
      <c r="C92" s="195">
        <v>0.97</v>
      </c>
      <c r="D92" s="195">
        <v>1</v>
      </c>
      <c r="E92" s="195">
        <v>1</v>
      </c>
      <c r="F92" s="196">
        <v>77</v>
      </c>
      <c r="G92" s="195">
        <v>0.05</v>
      </c>
      <c r="H92" s="195">
        <v>0.75</v>
      </c>
      <c r="I92" s="195">
        <v>1</v>
      </c>
      <c r="J92" s="195">
        <v>1</v>
      </c>
      <c r="K92" s="195">
        <v>1</v>
      </c>
      <c r="L92" s="195">
        <v>1</v>
      </c>
      <c r="M92" s="195" t="s">
        <v>596</v>
      </c>
      <c r="N92" s="195">
        <v>0</v>
      </c>
      <c r="O92" s="195">
        <v>0</v>
      </c>
      <c r="P92" s="195">
        <v>0</v>
      </c>
      <c r="Q92" s="195">
        <v>0</v>
      </c>
      <c r="R92" s="197">
        <v>12</v>
      </c>
      <c r="S92" s="198">
        <v>71</v>
      </c>
      <c r="T92" s="199">
        <v>0.8571428571428571</v>
      </c>
    </row>
    <row r="93" spans="1:20" x14ac:dyDescent="0.25">
      <c r="A93" s="131" t="s">
        <v>94</v>
      </c>
      <c r="B93" s="173" t="s">
        <v>510</v>
      </c>
      <c r="C93" s="195">
        <v>0.89</v>
      </c>
      <c r="D93" s="195">
        <v>1</v>
      </c>
      <c r="E93" s="195">
        <v>1</v>
      </c>
      <c r="F93" s="196">
        <v>93</v>
      </c>
      <c r="G93" s="195">
        <v>0.26</v>
      </c>
      <c r="H93" s="195">
        <v>0.9</v>
      </c>
      <c r="I93" s="195">
        <v>1</v>
      </c>
      <c r="J93" s="195">
        <v>1</v>
      </c>
      <c r="K93" s="195">
        <v>1</v>
      </c>
      <c r="L93" s="195">
        <v>1</v>
      </c>
      <c r="M93" s="195" t="s">
        <v>596</v>
      </c>
      <c r="N93" s="195">
        <v>0</v>
      </c>
      <c r="O93" s="195">
        <v>0</v>
      </c>
      <c r="P93" s="195">
        <v>0</v>
      </c>
      <c r="Q93" s="195">
        <v>0</v>
      </c>
      <c r="R93" s="197">
        <v>12</v>
      </c>
      <c r="S93" s="198">
        <v>72</v>
      </c>
      <c r="T93" s="199">
        <v>0.80952380952380953</v>
      </c>
    </row>
    <row r="94" spans="1:20" x14ac:dyDescent="0.25">
      <c r="A94" s="131" t="s">
        <v>95</v>
      </c>
      <c r="B94" s="173" t="s">
        <v>510</v>
      </c>
      <c r="C94" s="195">
        <v>1</v>
      </c>
      <c r="D94" s="195">
        <v>1</v>
      </c>
      <c r="E94" s="195">
        <v>1</v>
      </c>
      <c r="F94" s="196">
        <v>93</v>
      </c>
      <c r="G94" s="195">
        <v>0.45</v>
      </c>
      <c r="H94" s="195">
        <v>0.64</v>
      </c>
      <c r="I94" s="195">
        <v>0.64</v>
      </c>
      <c r="J94" s="195">
        <v>1</v>
      </c>
      <c r="K94" s="195">
        <v>1</v>
      </c>
      <c r="L94" s="195">
        <v>0</v>
      </c>
      <c r="M94" s="195" t="s">
        <v>596</v>
      </c>
      <c r="N94" s="195">
        <v>0</v>
      </c>
      <c r="O94" s="195">
        <v>0</v>
      </c>
      <c r="P94" s="195">
        <v>0</v>
      </c>
      <c r="Q94" s="195">
        <v>0.04</v>
      </c>
      <c r="R94" s="197">
        <v>11</v>
      </c>
      <c r="S94" s="198">
        <v>69.5</v>
      </c>
      <c r="T94" s="199">
        <v>0.86190476190476195</v>
      </c>
    </row>
    <row r="95" spans="1:20" x14ac:dyDescent="0.25">
      <c r="A95" s="131" t="s">
        <v>96</v>
      </c>
      <c r="B95" s="173" t="s">
        <v>510</v>
      </c>
      <c r="C95" s="195">
        <v>1</v>
      </c>
      <c r="D95" s="195">
        <v>1</v>
      </c>
      <c r="E95" s="195">
        <v>0.92</v>
      </c>
      <c r="F95" s="196">
        <v>110</v>
      </c>
      <c r="G95" s="195">
        <v>0.18</v>
      </c>
      <c r="H95" s="195">
        <v>0.47</v>
      </c>
      <c r="I95" s="195">
        <v>0.85</v>
      </c>
      <c r="J95" s="195">
        <v>0.98</v>
      </c>
      <c r="K95" s="195">
        <v>1</v>
      </c>
      <c r="L95" s="195">
        <v>1</v>
      </c>
      <c r="M95" s="195" t="s">
        <v>596</v>
      </c>
      <c r="N95" s="195">
        <v>0</v>
      </c>
      <c r="O95" s="195">
        <v>0</v>
      </c>
      <c r="P95" s="195">
        <v>0.01</v>
      </c>
      <c r="Q95" s="195">
        <v>0.01</v>
      </c>
      <c r="R95" s="197">
        <v>12</v>
      </c>
      <c r="S95" s="198">
        <v>60</v>
      </c>
      <c r="T95" s="199">
        <v>0.70476190476190481</v>
      </c>
    </row>
    <row r="96" spans="1:20" x14ac:dyDescent="0.25">
      <c r="A96" s="131" t="s">
        <v>157</v>
      </c>
      <c r="B96" s="173" t="s">
        <v>507</v>
      </c>
      <c r="C96" s="195">
        <v>1</v>
      </c>
      <c r="D96" s="195" t="s">
        <v>596</v>
      </c>
      <c r="E96" s="195">
        <v>1</v>
      </c>
      <c r="F96" s="196">
        <v>7</v>
      </c>
      <c r="G96" s="195">
        <v>0.31</v>
      </c>
      <c r="H96" s="195">
        <v>0.55000000000000004</v>
      </c>
      <c r="I96" s="195">
        <v>0.95</v>
      </c>
      <c r="J96" s="195">
        <v>0.95</v>
      </c>
      <c r="K96" s="195">
        <v>0.92</v>
      </c>
      <c r="L96" s="195" t="s">
        <v>596</v>
      </c>
      <c r="M96" s="195" t="s">
        <v>596</v>
      </c>
      <c r="N96" s="195">
        <v>0.06</v>
      </c>
      <c r="O96" s="195">
        <v>0</v>
      </c>
      <c r="P96" s="195">
        <v>0</v>
      </c>
      <c r="Q96" s="195">
        <v>0.01</v>
      </c>
      <c r="R96" s="197">
        <v>12</v>
      </c>
      <c r="S96" s="198">
        <v>66</v>
      </c>
      <c r="T96" s="199">
        <v>0.78</v>
      </c>
    </row>
    <row r="97" spans="1:20" x14ac:dyDescent="0.25">
      <c r="A97" s="141" t="s">
        <v>97</v>
      </c>
      <c r="B97" s="173" t="s">
        <v>510</v>
      </c>
      <c r="C97" s="195">
        <v>0.92</v>
      </c>
      <c r="D97" s="195">
        <v>1</v>
      </c>
      <c r="E97" s="195">
        <v>0.83</v>
      </c>
      <c r="F97" s="196">
        <v>85</v>
      </c>
      <c r="G97" s="195">
        <v>0.21</v>
      </c>
      <c r="H97" s="195">
        <v>0.52</v>
      </c>
      <c r="I97" s="195">
        <v>0.56000000000000005</v>
      </c>
      <c r="J97" s="195">
        <v>0.82</v>
      </c>
      <c r="K97" s="195">
        <v>0.95</v>
      </c>
      <c r="L97" s="195">
        <v>0.5</v>
      </c>
      <c r="M97" s="195" t="s">
        <v>596</v>
      </c>
      <c r="N97" s="195">
        <v>0</v>
      </c>
      <c r="O97" s="195">
        <v>0.01</v>
      </c>
      <c r="P97" s="195">
        <v>0.01</v>
      </c>
      <c r="Q97" s="195">
        <v>0</v>
      </c>
      <c r="R97" s="197">
        <v>12</v>
      </c>
      <c r="S97" s="198">
        <v>41</v>
      </c>
      <c r="T97" s="199">
        <v>0.49523809523809526</v>
      </c>
    </row>
    <row r="98" spans="1:20" x14ac:dyDescent="0.25">
      <c r="A98" s="141" t="s">
        <v>98</v>
      </c>
      <c r="B98" s="173" t="s">
        <v>510</v>
      </c>
      <c r="C98" s="195">
        <v>0.79</v>
      </c>
      <c r="D98" s="195">
        <v>0.92</v>
      </c>
      <c r="E98" s="195">
        <v>1</v>
      </c>
      <c r="F98" s="196">
        <v>48</v>
      </c>
      <c r="G98" s="195">
        <v>0</v>
      </c>
      <c r="H98" s="195">
        <v>0.31</v>
      </c>
      <c r="I98" s="195">
        <v>0.89</v>
      </c>
      <c r="J98" s="195">
        <v>0.96</v>
      </c>
      <c r="K98" s="195">
        <v>0.96</v>
      </c>
      <c r="L98" s="195">
        <v>0.67</v>
      </c>
      <c r="M98" s="195" t="s">
        <v>596</v>
      </c>
      <c r="N98" s="195">
        <v>0</v>
      </c>
      <c r="O98" s="195">
        <v>0</v>
      </c>
      <c r="P98" s="195">
        <v>0.04</v>
      </c>
      <c r="Q98" s="195">
        <v>0</v>
      </c>
      <c r="R98" s="197">
        <v>12</v>
      </c>
      <c r="S98" s="198">
        <v>36</v>
      </c>
      <c r="T98" s="199">
        <v>0.46666666666666667</v>
      </c>
    </row>
    <row r="99" spans="1:20" x14ac:dyDescent="0.25">
      <c r="A99" s="131" t="s">
        <v>158</v>
      </c>
      <c r="B99" s="173" t="s">
        <v>507</v>
      </c>
      <c r="C99" s="195">
        <v>0.95</v>
      </c>
      <c r="D99" s="195" t="s">
        <v>596</v>
      </c>
      <c r="E99" s="195">
        <v>1</v>
      </c>
      <c r="F99" s="196">
        <v>20</v>
      </c>
      <c r="G99" s="195">
        <v>0.36</v>
      </c>
      <c r="H99" s="195">
        <v>0.64</v>
      </c>
      <c r="I99" s="195">
        <v>0.67</v>
      </c>
      <c r="J99" s="195">
        <v>0.91</v>
      </c>
      <c r="K99" s="195">
        <v>1</v>
      </c>
      <c r="L99" s="195" t="s">
        <v>596</v>
      </c>
      <c r="M99" s="195" t="s">
        <v>596</v>
      </c>
      <c r="N99" s="195">
        <v>0</v>
      </c>
      <c r="O99" s="195">
        <v>0</v>
      </c>
      <c r="P99" s="195">
        <v>0</v>
      </c>
      <c r="Q99" s="195">
        <v>0</v>
      </c>
      <c r="R99" s="197">
        <v>12</v>
      </c>
      <c r="S99" s="198">
        <v>56</v>
      </c>
      <c r="T99" s="199">
        <v>0.73</v>
      </c>
    </row>
    <row r="100" spans="1:20" x14ac:dyDescent="0.25">
      <c r="A100" s="131" t="s">
        <v>99</v>
      </c>
      <c r="B100" s="173" t="s">
        <v>510</v>
      </c>
      <c r="C100" s="195">
        <v>0.96</v>
      </c>
      <c r="D100" s="195">
        <v>1</v>
      </c>
      <c r="E100" s="195">
        <v>1</v>
      </c>
      <c r="F100" s="196">
        <v>112</v>
      </c>
      <c r="G100" s="195">
        <v>0.1</v>
      </c>
      <c r="H100" s="195">
        <v>0.67</v>
      </c>
      <c r="I100" s="195">
        <v>0.9</v>
      </c>
      <c r="J100" s="195">
        <v>0.97</v>
      </c>
      <c r="K100" s="195">
        <v>0.97</v>
      </c>
      <c r="L100" s="194">
        <v>0</v>
      </c>
      <c r="M100" s="195" t="s">
        <v>596</v>
      </c>
      <c r="N100" s="195">
        <v>0</v>
      </c>
      <c r="O100" s="195">
        <v>0</v>
      </c>
      <c r="P100" s="195">
        <v>0</v>
      </c>
      <c r="Q100" s="195">
        <v>0</v>
      </c>
      <c r="R100" s="197">
        <v>12</v>
      </c>
      <c r="S100" s="198">
        <v>58</v>
      </c>
      <c r="T100" s="199">
        <v>0.74285714285714288</v>
      </c>
    </row>
    <row r="101" spans="1:20" x14ac:dyDescent="0.25">
      <c r="A101" s="141" t="s">
        <v>100</v>
      </c>
      <c r="B101" s="173" t="s">
        <v>510</v>
      </c>
      <c r="C101" s="195">
        <v>1</v>
      </c>
      <c r="D101" s="195">
        <v>1</v>
      </c>
      <c r="E101" s="195">
        <v>1</v>
      </c>
      <c r="F101" s="196">
        <v>98</v>
      </c>
      <c r="G101" s="195">
        <v>0</v>
      </c>
      <c r="H101" s="195">
        <v>0.9</v>
      </c>
      <c r="I101" s="195" t="s">
        <v>596</v>
      </c>
      <c r="J101" s="195">
        <v>1</v>
      </c>
      <c r="K101" s="195">
        <v>1</v>
      </c>
      <c r="L101" s="195">
        <v>1</v>
      </c>
      <c r="M101" s="195" t="s">
        <v>596</v>
      </c>
      <c r="N101" s="195">
        <v>0</v>
      </c>
      <c r="O101" s="195">
        <v>0</v>
      </c>
      <c r="P101" s="195">
        <v>0</v>
      </c>
      <c r="Q101" s="195">
        <v>0</v>
      </c>
      <c r="R101" s="197">
        <v>12</v>
      </c>
      <c r="S101" s="198">
        <v>74</v>
      </c>
      <c r="T101" s="199">
        <v>0.81904761904761902</v>
      </c>
    </row>
    <row r="102" spans="1:20" x14ac:dyDescent="0.25">
      <c r="A102" s="131" t="s">
        <v>101</v>
      </c>
      <c r="B102" s="173" t="s">
        <v>510</v>
      </c>
      <c r="C102" s="195">
        <v>0.99</v>
      </c>
      <c r="D102" s="195">
        <v>1</v>
      </c>
      <c r="E102" s="195">
        <v>1</v>
      </c>
      <c r="F102" s="196">
        <v>87</v>
      </c>
      <c r="G102" s="195">
        <v>0.16</v>
      </c>
      <c r="H102" s="195">
        <v>0.94</v>
      </c>
      <c r="I102" s="195">
        <v>0.98</v>
      </c>
      <c r="J102" s="195">
        <v>1</v>
      </c>
      <c r="K102" s="195">
        <v>0.95</v>
      </c>
      <c r="L102" s="195">
        <v>0.25</v>
      </c>
      <c r="M102" s="195" t="s">
        <v>596</v>
      </c>
      <c r="N102" s="195">
        <v>0</v>
      </c>
      <c r="O102" s="195">
        <v>0</v>
      </c>
      <c r="P102" s="195">
        <v>0</v>
      </c>
      <c r="Q102" s="195">
        <v>0.01</v>
      </c>
      <c r="R102" s="197">
        <v>12</v>
      </c>
      <c r="S102" s="198">
        <v>67</v>
      </c>
      <c r="T102" s="199">
        <v>0.83809523809523812</v>
      </c>
    </row>
    <row r="103" spans="1:20" x14ac:dyDescent="0.25">
      <c r="A103" s="131" t="s">
        <v>103</v>
      </c>
      <c r="B103" s="173" t="s">
        <v>510</v>
      </c>
      <c r="C103" s="24">
        <v>0.66</v>
      </c>
      <c r="D103" s="24">
        <v>1</v>
      </c>
      <c r="E103" s="24">
        <v>1</v>
      </c>
      <c r="F103" s="203">
        <v>113</v>
      </c>
      <c r="G103" s="24">
        <v>0.35</v>
      </c>
      <c r="H103" s="24">
        <v>0.39</v>
      </c>
      <c r="I103" s="24">
        <v>0.73</v>
      </c>
      <c r="J103" s="24">
        <v>0.96</v>
      </c>
      <c r="K103" s="24">
        <v>1</v>
      </c>
      <c r="L103" s="24">
        <v>0</v>
      </c>
      <c r="M103" s="195" t="s">
        <v>596</v>
      </c>
      <c r="N103" s="24">
        <v>0.01</v>
      </c>
      <c r="O103" s="24">
        <v>0.01</v>
      </c>
      <c r="P103" s="24">
        <v>0.01</v>
      </c>
      <c r="Q103" s="24">
        <v>0.01</v>
      </c>
      <c r="R103" s="22">
        <v>8</v>
      </c>
      <c r="S103" s="204">
        <v>47</v>
      </c>
      <c r="T103" s="199">
        <v>0.580952380952381</v>
      </c>
    </row>
    <row r="104" spans="1:20" x14ac:dyDescent="0.25">
      <c r="A104" s="131" t="s">
        <v>104</v>
      </c>
      <c r="B104" s="173" t="s">
        <v>510</v>
      </c>
      <c r="C104" s="195">
        <v>0.95</v>
      </c>
      <c r="D104" s="195">
        <v>1</v>
      </c>
      <c r="E104" s="195">
        <v>1</v>
      </c>
      <c r="F104" s="196">
        <v>82</v>
      </c>
      <c r="G104" s="195">
        <v>0.62</v>
      </c>
      <c r="H104" s="195">
        <v>0.7</v>
      </c>
      <c r="I104" s="195">
        <v>0.97</v>
      </c>
      <c r="J104" s="195">
        <v>0.97</v>
      </c>
      <c r="K104" s="195">
        <v>1</v>
      </c>
      <c r="L104" s="195">
        <v>1</v>
      </c>
      <c r="M104" s="195" t="s">
        <v>596</v>
      </c>
      <c r="N104" s="195">
        <v>0</v>
      </c>
      <c r="O104" s="195">
        <v>0</v>
      </c>
      <c r="P104" s="195">
        <v>0.01</v>
      </c>
      <c r="Q104" s="195">
        <v>0.01</v>
      </c>
      <c r="R104" s="197">
        <v>9</v>
      </c>
      <c r="S104" s="198">
        <v>71</v>
      </c>
      <c r="T104" s="199">
        <v>0.81904761904761902</v>
      </c>
    </row>
    <row r="105" spans="1:20" x14ac:dyDescent="0.25">
      <c r="A105" s="131" t="s">
        <v>105</v>
      </c>
      <c r="B105" s="173" t="s">
        <v>510</v>
      </c>
      <c r="C105" s="195">
        <v>0.93</v>
      </c>
      <c r="D105" s="195">
        <v>1</v>
      </c>
      <c r="E105" s="195">
        <v>1</v>
      </c>
      <c r="F105" s="196">
        <v>91</v>
      </c>
      <c r="G105" s="195">
        <v>0.11</v>
      </c>
      <c r="H105" s="195">
        <v>0.44</v>
      </c>
      <c r="I105" s="195">
        <v>0.81</v>
      </c>
      <c r="J105" s="195">
        <v>0.92</v>
      </c>
      <c r="K105" s="195">
        <v>0.99</v>
      </c>
      <c r="L105" s="195">
        <v>0.6</v>
      </c>
      <c r="M105" s="195" t="s">
        <v>596</v>
      </c>
      <c r="N105" s="195">
        <v>0</v>
      </c>
      <c r="O105" s="195">
        <v>0</v>
      </c>
      <c r="P105" s="195">
        <v>0</v>
      </c>
      <c r="Q105" s="195">
        <v>0.01</v>
      </c>
      <c r="R105" s="197">
        <v>8</v>
      </c>
      <c r="S105" s="198">
        <v>44</v>
      </c>
      <c r="T105" s="199">
        <v>0.59047619047619049</v>
      </c>
    </row>
    <row r="106" spans="1:20" x14ac:dyDescent="0.25">
      <c r="A106" s="141" t="s">
        <v>106</v>
      </c>
      <c r="B106" s="173" t="s">
        <v>510</v>
      </c>
      <c r="C106" s="195">
        <v>0.5</v>
      </c>
      <c r="D106" s="195">
        <v>1</v>
      </c>
      <c r="E106" s="195">
        <v>0.5</v>
      </c>
      <c r="F106" s="196">
        <v>120</v>
      </c>
      <c r="G106" s="195">
        <v>0.4</v>
      </c>
      <c r="H106" s="195">
        <v>0.2</v>
      </c>
      <c r="I106" s="195">
        <v>0.4</v>
      </c>
      <c r="J106" s="195">
        <v>0.5</v>
      </c>
      <c r="K106" s="195">
        <v>1</v>
      </c>
      <c r="L106" s="195">
        <v>0</v>
      </c>
      <c r="M106" s="195" t="s">
        <v>596</v>
      </c>
      <c r="N106" s="195">
        <v>0</v>
      </c>
      <c r="O106" s="195">
        <v>0.02</v>
      </c>
      <c r="P106" s="195">
        <v>0</v>
      </c>
      <c r="Q106" s="195">
        <v>0</v>
      </c>
      <c r="R106" s="197">
        <v>11</v>
      </c>
      <c r="S106" s="198">
        <v>36.5</v>
      </c>
      <c r="T106" s="199">
        <v>0.44285714285714284</v>
      </c>
    </row>
    <row r="107" spans="1:20" x14ac:dyDescent="0.25">
      <c r="A107" s="131" t="s">
        <v>107</v>
      </c>
      <c r="B107" s="173" t="s">
        <v>510</v>
      </c>
      <c r="C107" s="195">
        <v>0.98</v>
      </c>
      <c r="D107" s="195">
        <v>1</v>
      </c>
      <c r="E107" s="195">
        <v>1</v>
      </c>
      <c r="F107" s="196">
        <v>94</v>
      </c>
      <c r="G107" s="195">
        <v>7.0000000000000007E-2</v>
      </c>
      <c r="H107" s="195">
        <v>0.86</v>
      </c>
      <c r="I107" s="195">
        <v>0.86</v>
      </c>
      <c r="J107" s="195">
        <v>1</v>
      </c>
      <c r="K107" s="195">
        <v>0.98</v>
      </c>
      <c r="L107" s="195">
        <v>0.67</v>
      </c>
      <c r="M107" s="195" t="s">
        <v>596</v>
      </c>
      <c r="N107" s="195">
        <v>0</v>
      </c>
      <c r="O107" s="195">
        <v>0</v>
      </c>
      <c r="P107" s="195">
        <v>0</v>
      </c>
      <c r="Q107" s="195">
        <v>0</v>
      </c>
      <c r="R107" s="197">
        <v>12</v>
      </c>
      <c r="S107" s="198">
        <v>64</v>
      </c>
      <c r="T107" s="199">
        <v>0.72380952380952379</v>
      </c>
    </row>
    <row r="108" spans="1:20" x14ac:dyDescent="0.25">
      <c r="A108" s="131" t="s">
        <v>108</v>
      </c>
      <c r="B108" s="173" t="s">
        <v>510</v>
      </c>
      <c r="C108" s="195">
        <v>0.94</v>
      </c>
      <c r="D108" s="195">
        <v>1</v>
      </c>
      <c r="E108" s="195">
        <v>1</v>
      </c>
      <c r="F108" s="196">
        <v>87</v>
      </c>
      <c r="G108" s="195">
        <v>0.04</v>
      </c>
      <c r="H108" s="195">
        <v>0.39</v>
      </c>
      <c r="I108" s="195">
        <v>0.93</v>
      </c>
      <c r="J108" s="195">
        <v>0.98</v>
      </c>
      <c r="K108" s="195">
        <v>1</v>
      </c>
      <c r="L108" s="195">
        <v>1</v>
      </c>
      <c r="M108" s="195" t="s">
        <v>596</v>
      </c>
      <c r="N108" s="195">
        <v>0</v>
      </c>
      <c r="O108" s="195">
        <v>0</v>
      </c>
      <c r="P108" s="195">
        <v>0</v>
      </c>
      <c r="Q108" s="195">
        <v>0</v>
      </c>
      <c r="R108" s="197">
        <v>12</v>
      </c>
      <c r="S108" s="198">
        <v>57</v>
      </c>
      <c r="T108" s="199">
        <v>0.7142857142857143</v>
      </c>
    </row>
    <row r="109" spans="1:20" x14ac:dyDescent="0.25">
      <c r="A109" s="131" t="s">
        <v>109</v>
      </c>
      <c r="B109" s="173" t="s">
        <v>510</v>
      </c>
      <c r="C109" s="195">
        <v>0.97</v>
      </c>
      <c r="D109" s="195">
        <v>1</v>
      </c>
      <c r="E109" s="195">
        <v>1</v>
      </c>
      <c r="F109" s="196">
        <v>120</v>
      </c>
      <c r="G109" s="195">
        <v>0.16</v>
      </c>
      <c r="H109" s="195">
        <v>0.71</v>
      </c>
      <c r="I109" s="195">
        <v>0.8</v>
      </c>
      <c r="J109" s="195">
        <v>0.95</v>
      </c>
      <c r="K109" s="195">
        <v>1</v>
      </c>
      <c r="L109" s="195">
        <v>0</v>
      </c>
      <c r="M109" s="195" t="s">
        <v>596</v>
      </c>
      <c r="N109" s="195">
        <v>0</v>
      </c>
      <c r="O109" s="195">
        <v>0</v>
      </c>
      <c r="P109" s="195">
        <v>0</v>
      </c>
      <c r="Q109" s="195">
        <v>0</v>
      </c>
      <c r="R109" s="197">
        <v>12</v>
      </c>
      <c r="S109" s="198">
        <v>67</v>
      </c>
      <c r="T109" s="199">
        <v>0.77142857142857146</v>
      </c>
    </row>
    <row r="110" spans="1:20" x14ac:dyDescent="0.25">
      <c r="A110" s="131" t="s">
        <v>110</v>
      </c>
      <c r="B110" s="173" t="s">
        <v>510</v>
      </c>
      <c r="C110" s="195">
        <v>0.98</v>
      </c>
      <c r="D110" s="195">
        <v>1</v>
      </c>
      <c r="E110" s="195">
        <v>1</v>
      </c>
      <c r="F110" s="196">
        <v>98</v>
      </c>
      <c r="G110" s="195">
        <v>0.22</v>
      </c>
      <c r="H110" s="195">
        <v>0.65</v>
      </c>
      <c r="I110" s="195">
        <v>0.93</v>
      </c>
      <c r="J110" s="195">
        <v>0.99</v>
      </c>
      <c r="K110" s="195">
        <v>0.97</v>
      </c>
      <c r="L110" s="195">
        <v>0.67</v>
      </c>
      <c r="M110" s="195" t="s">
        <v>596</v>
      </c>
      <c r="N110" s="195">
        <v>0</v>
      </c>
      <c r="O110" s="195">
        <v>0</v>
      </c>
      <c r="P110" s="195">
        <v>0</v>
      </c>
      <c r="Q110" s="195">
        <v>0</v>
      </c>
      <c r="R110" s="197">
        <v>12</v>
      </c>
      <c r="S110" s="198">
        <v>69</v>
      </c>
      <c r="T110" s="199">
        <v>0.80952380952380953</v>
      </c>
    </row>
    <row r="111" spans="1:20" x14ac:dyDescent="0.25">
      <c r="A111" s="131" t="s">
        <v>111</v>
      </c>
      <c r="B111" s="173" t="s">
        <v>510</v>
      </c>
      <c r="C111" s="195">
        <v>0.92</v>
      </c>
      <c r="D111" s="195">
        <v>0.75</v>
      </c>
      <c r="E111" s="195">
        <v>1</v>
      </c>
      <c r="F111" s="196">
        <v>92</v>
      </c>
      <c r="G111" s="195">
        <v>0.09</v>
      </c>
      <c r="H111" s="195">
        <v>0.72</v>
      </c>
      <c r="I111" s="195">
        <v>0.91</v>
      </c>
      <c r="J111" s="195">
        <v>1</v>
      </c>
      <c r="K111" s="195">
        <v>0.97</v>
      </c>
      <c r="L111" s="195">
        <v>0.67</v>
      </c>
      <c r="M111" s="195" t="s">
        <v>596</v>
      </c>
      <c r="N111" s="195">
        <v>0</v>
      </c>
      <c r="O111" s="195">
        <v>0</v>
      </c>
      <c r="P111" s="195">
        <v>0</v>
      </c>
      <c r="Q111" s="195">
        <v>0.01</v>
      </c>
      <c r="R111" s="197">
        <v>12</v>
      </c>
      <c r="S111" s="205">
        <v>52</v>
      </c>
      <c r="T111" s="199">
        <v>0.6</v>
      </c>
    </row>
    <row r="112" spans="1:20" x14ac:dyDescent="0.25">
      <c r="A112" s="131" t="s">
        <v>112</v>
      </c>
      <c r="B112" s="173" t="s">
        <v>510</v>
      </c>
      <c r="C112" s="195">
        <v>0.91</v>
      </c>
      <c r="D112" s="195">
        <v>1</v>
      </c>
      <c r="E112" s="195">
        <v>1</v>
      </c>
      <c r="F112" s="196">
        <v>74</v>
      </c>
      <c r="G112" s="195">
        <v>0.88</v>
      </c>
      <c r="H112" s="195">
        <v>0.84</v>
      </c>
      <c r="I112" s="195">
        <v>1</v>
      </c>
      <c r="J112" s="195">
        <v>1</v>
      </c>
      <c r="K112" s="195">
        <v>1</v>
      </c>
      <c r="L112" s="195">
        <v>1</v>
      </c>
      <c r="M112" s="195" t="s">
        <v>596</v>
      </c>
      <c r="N112" s="195">
        <v>0</v>
      </c>
      <c r="O112" s="195">
        <v>0</v>
      </c>
      <c r="P112" s="195">
        <v>0</v>
      </c>
      <c r="Q112" s="195">
        <v>0</v>
      </c>
      <c r="R112" s="197">
        <v>11</v>
      </c>
      <c r="S112" s="198">
        <v>71.5</v>
      </c>
      <c r="T112" s="199">
        <v>0.80476190476190479</v>
      </c>
    </row>
    <row r="113" spans="1:20" x14ac:dyDescent="0.25">
      <c r="A113" s="131" t="s">
        <v>113</v>
      </c>
      <c r="B113" s="173" t="s">
        <v>510</v>
      </c>
      <c r="C113" s="195">
        <v>1</v>
      </c>
      <c r="D113" s="195">
        <v>1</v>
      </c>
      <c r="E113" s="195">
        <v>1</v>
      </c>
      <c r="F113" s="196">
        <v>100</v>
      </c>
      <c r="G113" s="195">
        <v>0.08</v>
      </c>
      <c r="H113" s="195">
        <v>0.84</v>
      </c>
      <c r="I113" s="195">
        <v>1</v>
      </c>
      <c r="J113" s="195">
        <v>1</v>
      </c>
      <c r="K113" s="195">
        <v>1</v>
      </c>
      <c r="L113" s="195">
        <v>0</v>
      </c>
      <c r="M113" s="195" t="s">
        <v>596</v>
      </c>
      <c r="N113" s="195">
        <v>0</v>
      </c>
      <c r="O113" s="195">
        <v>0</v>
      </c>
      <c r="P113" s="195">
        <v>0</v>
      </c>
      <c r="Q113" s="195">
        <v>0</v>
      </c>
      <c r="R113" s="197">
        <v>12</v>
      </c>
      <c r="S113" s="198">
        <v>74</v>
      </c>
      <c r="T113" s="199">
        <v>0.8666666666666667</v>
      </c>
    </row>
    <row r="114" spans="1:20" x14ac:dyDescent="0.25">
      <c r="A114" s="141" t="s">
        <v>114</v>
      </c>
      <c r="B114" s="173" t="s">
        <v>510</v>
      </c>
      <c r="C114" s="195">
        <v>0.95</v>
      </c>
      <c r="D114" s="195">
        <v>1</v>
      </c>
      <c r="E114" s="195">
        <v>1</v>
      </c>
      <c r="F114" s="196">
        <v>62</v>
      </c>
      <c r="G114" s="195">
        <v>0.43</v>
      </c>
      <c r="H114" s="195">
        <v>0.79</v>
      </c>
      <c r="I114" s="195">
        <v>0.94</v>
      </c>
      <c r="J114" s="195">
        <v>0.8</v>
      </c>
      <c r="K114" s="195">
        <v>1</v>
      </c>
      <c r="L114" s="195">
        <v>1</v>
      </c>
      <c r="M114" s="195" t="s">
        <v>596</v>
      </c>
      <c r="N114" s="195">
        <v>0.01</v>
      </c>
      <c r="O114" s="195">
        <v>0.01</v>
      </c>
      <c r="P114" s="195">
        <v>7.0000000000000007E-2</v>
      </c>
      <c r="Q114" s="195">
        <v>0</v>
      </c>
      <c r="R114" s="197">
        <v>12</v>
      </c>
      <c r="S114" s="198">
        <v>73</v>
      </c>
      <c r="T114" s="199">
        <v>0.90476190476190477</v>
      </c>
    </row>
    <row r="115" spans="1:20" x14ac:dyDescent="0.25">
      <c r="A115" s="131" t="s">
        <v>115</v>
      </c>
      <c r="B115" s="173" t="s">
        <v>510</v>
      </c>
      <c r="C115" s="195">
        <v>0.95</v>
      </c>
      <c r="D115" s="195">
        <v>0.56999999999999995</v>
      </c>
      <c r="E115" s="195">
        <v>0.9</v>
      </c>
      <c r="F115" s="196">
        <v>76</v>
      </c>
      <c r="G115" s="195">
        <v>0.14000000000000001</v>
      </c>
      <c r="H115" s="195">
        <v>0.56999999999999995</v>
      </c>
      <c r="I115" s="195">
        <v>0.86</v>
      </c>
      <c r="J115" s="195">
        <v>1</v>
      </c>
      <c r="K115" s="195">
        <v>0.98</v>
      </c>
      <c r="L115" s="195">
        <v>0.75</v>
      </c>
      <c r="M115" s="195" t="s">
        <v>596</v>
      </c>
      <c r="N115" s="195">
        <v>0</v>
      </c>
      <c r="O115" s="195">
        <v>0</v>
      </c>
      <c r="P115" s="195">
        <v>0</v>
      </c>
      <c r="Q115" s="195">
        <v>0.01</v>
      </c>
      <c r="R115" s="197">
        <v>12</v>
      </c>
      <c r="S115" s="198">
        <v>50</v>
      </c>
      <c r="T115" s="199">
        <v>0.61904761904761907</v>
      </c>
    </row>
    <row r="116" spans="1:20" x14ac:dyDescent="0.25">
      <c r="A116" s="131" t="s">
        <v>116</v>
      </c>
      <c r="B116" s="173" t="s">
        <v>510</v>
      </c>
      <c r="C116" s="195">
        <v>0.94</v>
      </c>
      <c r="D116" s="195">
        <v>1</v>
      </c>
      <c r="E116" s="195">
        <v>1</v>
      </c>
      <c r="F116" s="196">
        <v>108</v>
      </c>
      <c r="G116" s="195">
        <v>7.0000000000000007E-2</v>
      </c>
      <c r="H116" s="195">
        <v>0.89</v>
      </c>
      <c r="I116" s="195">
        <v>0.98</v>
      </c>
      <c r="J116" s="195">
        <v>0.99</v>
      </c>
      <c r="K116" s="195">
        <v>1</v>
      </c>
      <c r="L116" s="195">
        <v>1</v>
      </c>
      <c r="M116" s="195" t="s">
        <v>596</v>
      </c>
      <c r="N116" s="195">
        <v>0</v>
      </c>
      <c r="O116" s="195">
        <v>0</v>
      </c>
      <c r="P116" s="195">
        <v>0</v>
      </c>
      <c r="Q116" s="195">
        <v>0</v>
      </c>
      <c r="R116" s="197">
        <v>12</v>
      </c>
      <c r="S116" s="198">
        <v>67</v>
      </c>
      <c r="T116" s="199">
        <v>0.79047619047619044</v>
      </c>
    </row>
    <row r="117" spans="1:20" x14ac:dyDescent="0.25">
      <c r="A117" s="131" t="s">
        <v>117</v>
      </c>
      <c r="B117" s="173" t="s">
        <v>510</v>
      </c>
      <c r="C117" s="195">
        <v>0.99</v>
      </c>
      <c r="D117" s="195">
        <v>1</v>
      </c>
      <c r="E117" s="195">
        <v>1</v>
      </c>
      <c r="F117" s="196">
        <v>101</v>
      </c>
      <c r="G117" s="195">
        <v>0.09</v>
      </c>
      <c r="H117" s="195">
        <v>0.54</v>
      </c>
      <c r="I117" s="195">
        <v>1</v>
      </c>
      <c r="J117" s="195">
        <v>1</v>
      </c>
      <c r="K117" s="195">
        <v>1</v>
      </c>
      <c r="L117" s="195">
        <v>1</v>
      </c>
      <c r="M117" s="195" t="s">
        <v>596</v>
      </c>
      <c r="N117" s="195">
        <v>0</v>
      </c>
      <c r="O117" s="195">
        <v>0</v>
      </c>
      <c r="P117" s="195">
        <v>0</v>
      </c>
      <c r="Q117" s="195">
        <v>0</v>
      </c>
      <c r="R117" s="197">
        <v>11</v>
      </c>
      <c r="S117" s="198">
        <v>64.5</v>
      </c>
      <c r="T117" s="199">
        <v>0.71904761904761905</v>
      </c>
    </row>
    <row r="118" spans="1:20" x14ac:dyDescent="0.25">
      <c r="A118" s="131" t="s">
        <v>118</v>
      </c>
      <c r="B118" s="173" t="s">
        <v>510</v>
      </c>
      <c r="C118" s="195">
        <v>0.92</v>
      </c>
      <c r="D118" s="195">
        <v>1</v>
      </c>
      <c r="E118" s="195">
        <v>1</v>
      </c>
      <c r="F118" s="196">
        <v>89</v>
      </c>
      <c r="G118" s="195">
        <v>0.03</v>
      </c>
      <c r="H118" s="195">
        <v>0.66</v>
      </c>
      <c r="I118" s="195">
        <v>0.96</v>
      </c>
      <c r="J118" s="195">
        <v>1</v>
      </c>
      <c r="K118" s="195">
        <v>0.99</v>
      </c>
      <c r="L118" s="195">
        <v>0.88</v>
      </c>
      <c r="M118" s="195" t="s">
        <v>596</v>
      </c>
      <c r="N118" s="195">
        <v>0</v>
      </c>
      <c r="O118" s="195">
        <v>0</v>
      </c>
      <c r="P118" s="195">
        <v>0</v>
      </c>
      <c r="Q118" s="195">
        <v>0</v>
      </c>
      <c r="R118" s="197">
        <v>12</v>
      </c>
      <c r="S118" s="198">
        <v>60</v>
      </c>
      <c r="T118" s="199">
        <v>0.67619047619047623</v>
      </c>
    </row>
    <row r="119" spans="1:20" x14ac:dyDescent="0.25">
      <c r="A119" s="131" t="s">
        <v>119</v>
      </c>
      <c r="B119" s="173" t="s">
        <v>510</v>
      </c>
      <c r="C119" s="195">
        <v>0.96</v>
      </c>
      <c r="D119" s="195">
        <v>1</v>
      </c>
      <c r="E119" s="195">
        <v>1</v>
      </c>
      <c r="F119" s="196">
        <v>93</v>
      </c>
      <c r="G119" s="195">
        <v>0.13</v>
      </c>
      <c r="H119" s="195">
        <v>0.77</v>
      </c>
      <c r="I119" s="195">
        <v>0.91</v>
      </c>
      <c r="J119" s="195">
        <v>1</v>
      </c>
      <c r="K119" s="195">
        <v>1</v>
      </c>
      <c r="L119" s="195">
        <v>1</v>
      </c>
      <c r="M119" s="195" t="s">
        <v>596</v>
      </c>
      <c r="N119" s="195">
        <v>0</v>
      </c>
      <c r="O119" s="195">
        <v>0</v>
      </c>
      <c r="P119" s="195">
        <v>0</v>
      </c>
      <c r="Q119" s="195">
        <v>0</v>
      </c>
      <c r="R119" s="197">
        <v>12</v>
      </c>
      <c r="S119" s="198">
        <v>69</v>
      </c>
      <c r="T119" s="199">
        <v>0.79047619047619044</v>
      </c>
    </row>
    <row r="120" spans="1:20" x14ac:dyDescent="0.25">
      <c r="A120" s="131" t="s">
        <v>120</v>
      </c>
      <c r="B120" s="173" t="s">
        <v>510</v>
      </c>
      <c r="C120" s="195">
        <v>0.9</v>
      </c>
      <c r="D120" s="195">
        <v>1</v>
      </c>
      <c r="E120" s="195">
        <v>1</v>
      </c>
      <c r="F120" s="196">
        <v>74</v>
      </c>
      <c r="G120" s="195">
        <v>0.08</v>
      </c>
      <c r="H120" s="195">
        <v>0.77</v>
      </c>
      <c r="I120" s="195">
        <v>0.86</v>
      </c>
      <c r="J120" s="195">
        <v>0.9</v>
      </c>
      <c r="K120" s="195">
        <v>0.97</v>
      </c>
      <c r="L120" s="195">
        <v>0</v>
      </c>
      <c r="M120" s="195" t="s">
        <v>596</v>
      </c>
      <c r="N120" s="195">
        <v>0</v>
      </c>
      <c r="O120" s="195">
        <v>0</v>
      </c>
      <c r="P120" s="202">
        <v>2.8000000000000001E-2</v>
      </c>
      <c r="Q120" s="195">
        <v>0</v>
      </c>
      <c r="R120" s="197">
        <v>12</v>
      </c>
      <c r="S120" s="198">
        <v>52</v>
      </c>
      <c r="T120" s="199">
        <v>0.61904761904761907</v>
      </c>
    </row>
    <row r="121" spans="1:20" x14ac:dyDescent="0.25">
      <c r="A121" s="131" t="s">
        <v>121</v>
      </c>
      <c r="B121" s="173" t="s">
        <v>510</v>
      </c>
      <c r="C121" s="195">
        <v>0.99</v>
      </c>
      <c r="D121" s="195">
        <v>1</v>
      </c>
      <c r="E121" s="195">
        <v>1</v>
      </c>
      <c r="F121" s="196">
        <v>89</v>
      </c>
      <c r="G121" s="195">
        <v>0.25</v>
      </c>
      <c r="H121" s="195">
        <v>0.73</v>
      </c>
      <c r="I121" s="195">
        <v>0.94</v>
      </c>
      <c r="J121" s="195">
        <v>0.98</v>
      </c>
      <c r="K121" s="195">
        <v>1</v>
      </c>
      <c r="L121" s="195">
        <v>1</v>
      </c>
      <c r="M121" s="195" t="s">
        <v>596</v>
      </c>
      <c r="N121" s="195">
        <v>0</v>
      </c>
      <c r="O121" s="195">
        <v>0</v>
      </c>
      <c r="P121" s="195">
        <v>0</v>
      </c>
      <c r="Q121" s="195">
        <v>0</v>
      </c>
      <c r="R121" s="197">
        <v>12</v>
      </c>
      <c r="S121" s="198">
        <v>79</v>
      </c>
      <c r="T121" s="199">
        <v>0.96190476190476193</v>
      </c>
    </row>
    <row r="122" spans="1:20" x14ac:dyDescent="0.25">
      <c r="A122" s="131" t="s">
        <v>122</v>
      </c>
      <c r="B122" s="173" t="s">
        <v>510</v>
      </c>
      <c r="C122" s="195">
        <v>0.97</v>
      </c>
      <c r="D122" s="195">
        <v>1</v>
      </c>
      <c r="E122" s="195">
        <v>1</v>
      </c>
      <c r="F122" s="196">
        <v>88</v>
      </c>
      <c r="G122" s="195">
        <v>0.17</v>
      </c>
      <c r="H122" s="195">
        <v>0.89</v>
      </c>
      <c r="I122" s="195">
        <v>0.99</v>
      </c>
      <c r="J122" s="195">
        <v>0.99</v>
      </c>
      <c r="K122" s="195">
        <v>0.98</v>
      </c>
      <c r="L122" s="195">
        <v>0.6</v>
      </c>
      <c r="M122" s="195" t="s">
        <v>596</v>
      </c>
      <c r="N122" s="195">
        <v>0</v>
      </c>
      <c r="O122" s="195">
        <v>0</v>
      </c>
      <c r="P122" s="195">
        <v>0.02</v>
      </c>
      <c r="Q122" s="195">
        <v>0</v>
      </c>
      <c r="R122" s="197">
        <v>12</v>
      </c>
      <c r="S122" s="198">
        <v>71</v>
      </c>
      <c r="T122" s="199">
        <v>0.80952380952380953</v>
      </c>
    </row>
    <row r="123" spans="1:20" x14ac:dyDescent="0.25">
      <c r="A123" s="131" t="s">
        <v>123</v>
      </c>
      <c r="B123" s="173" t="s">
        <v>510</v>
      </c>
      <c r="C123" s="195">
        <v>0.99</v>
      </c>
      <c r="D123" s="195">
        <v>1</v>
      </c>
      <c r="E123" s="195">
        <v>1</v>
      </c>
      <c r="F123" s="196">
        <v>101</v>
      </c>
      <c r="G123" s="195">
        <v>0.09</v>
      </c>
      <c r="H123" s="195">
        <v>0.54</v>
      </c>
      <c r="I123" s="195">
        <v>1</v>
      </c>
      <c r="J123" s="195">
        <v>1</v>
      </c>
      <c r="K123" s="195">
        <v>1</v>
      </c>
      <c r="L123" s="195">
        <v>1</v>
      </c>
      <c r="M123" s="195" t="s">
        <v>596</v>
      </c>
      <c r="N123" s="195">
        <v>0</v>
      </c>
      <c r="O123" s="195">
        <v>0</v>
      </c>
      <c r="P123" s="195">
        <v>0</v>
      </c>
      <c r="Q123" s="195">
        <v>0</v>
      </c>
      <c r="R123" s="197">
        <v>11</v>
      </c>
      <c r="S123" s="198">
        <v>64.5</v>
      </c>
      <c r="T123" s="199">
        <v>0.71904761904761905</v>
      </c>
    </row>
    <row r="124" spans="1:20" x14ac:dyDescent="0.25">
      <c r="A124" s="131" t="s">
        <v>124</v>
      </c>
      <c r="B124" s="173" t="s">
        <v>510</v>
      </c>
      <c r="C124" s="195">
        <v>0.91</v>
      </c>
      <c r="D124" s="195">
        <v>1</v>
      </c>
      <c r="E124" s="195">
        <v>1</v>
      </c>
      <c r="F124" s="196">
        <v>55</v>
      </c>
      <c r="G124" s="195">
        <v>0.25</v>
      </c>
      <c r="H124" s="195">
        <v>0.96</v>
      </c>
      <c r="I124" s="195">
        <v>1</v>
      </c>
      <c r="J124" s="195">
        <v>1</v>
      </c>
      <c r="K124" s="195">
        <v>0.92</v>
      </c>
      <c r="L124" s="195">
        <v>0.33</v>
      </c>
      <c r="M124" s="195" t="s">
        <v>596</v>
      </c>
      <c r="N124" s="195">
        <v>0</v>
      </c>
      <c r="O124" s="195">
        <v>0</v>
      </c>
      <c r="P124" s="195">
        <v>0</v>
      </c>
      <c r="Q124" s="195">
        <v>0.02</v>
      </c>
      <c r="R124" s="197">
        <v>11</v>
      </c>
      <c r="S124" s="198">
        <v>61.5</v>
      </c>
      <c r="T124" s="199">
        <v>0.7857142857142857</v>
      </c>
    </row>
    <row r="125" spans="1:20" x14ac:dyDescent="0.25">
      <c r="A125" s="131" t="s">
        <v>125</v>
      </c>
      <c r="B125" s="173" t="s">
        <v>510</v>
      </c>
      <c r="C125" s="195">
        <v>1</v>
      </c>
      <c r="D125" s="195">
        <v>1</v>
      </c>
      <c r="E125" s="195">
        <v>1</v>
      </c>
      <c r="F125" s="196">
        <v>78</v>
      </c>
      <c r="G125" s="195">
        <v>0.13</v>
      </c>
      <c r="H125" s="195">
        <v>0.68</v>
      </c>
      <c r="I125" s="195">
        <v>0.95</v>
      </c>
      <c r="J125" s="195">
        <v>0.99</v>
      </c>
      <c r="K125" s="195">
        <v>1</v>
      </c>
      <c r="L125" s="195">
        <v>1</v>
      </c>
      <c r="M125" s="195" t="s">
        <v>596</v>
      </c>
      <c r="N125" s="195">
        <v>0</v>
      </c>
      <c r="O125" s="195">
        <v>0</v>
      </c>
      <c r="P125" s="195">
        <v>0</v>
      </c>
      <c r="Q125" s="195">
        <v>0</v>
      </c>
      <c r="R125" s="197">
        <v>12</v>
      </c>
      <c r="S125" s="198">
        <v>73</v>
      </c>
      <c r="T125" s="199">
        <v>0.8666666666666667</v>
      </c>
    </row>
    <row r="126" spans="1:20" x14ac:dyDescent="0.25">
      <c r="A126" s="131" t="s">
        <v>126</v>
      </c>
      <c r="B126" s="173" t="s">
        <v>510</v>
      </c>
      <c r="C126" s="195">
        <v>0.84</v>
      </c>
      <c r="D126" s="195">
        <v>1</v>
      </c>
      <c r="E126" s="195">
        <v>1</v>
      </c>
      <c r="F126" s="196">
        <v>57</v>
      </c>
      <c r="G126" s="195">
        <v>0.17</v>
      </c>
      <c r="H126" s="195">
        <v>0.56999999999999995</v>
      </c>
      <c r="I126" s="195">
        <v>1</v>
      </c>
      <c r="J126" s="195">
        <v>1</v>
      </c>
      <c r="K126" s="195">
        <v>0.96</v>
      </c>
      <c r="L126" s="195">
        <v>0.5</v>
      </c>
      <c r="M126" s="195" t="s">
        <v>596</v>
      </c>
      <c r="N126" s="195">
        <v>0.01</v>
      </c>
      <c r="O126" s="195">
        <v>0</v>
      </c>
      <c r="P126" s="195">
        <v>0.08</v>
      </c>
      <c r="Q126" s="195">
        <v>0</v>
      </c>
      <c r="R126" s="197">
        <v>12</v>
      </c>
      <c r="S126" s="198">
        <v>56</v>
      </c>
      <c r="T126" s="199">
        <v>0.65714285714285714</v>
      </c>
    </row>
    <row r="127" spans="1:20" x14ac:dyDescent="0.25">
      <c r="A127" s="131" t="s">
        <v>127</v>
      </c>
      <c r="B127" s="173" t="s">
        <v>510</v>
      </c>
      <c r="C127" s="195">
        <v>0.85</v>
      </c>
      <c r="D127" s="195">
        <v>1</v>
      </c>
      <c r="E127" s="195">
        <v>1</v>
      </c>
      <c r="F127" s="196">
        <v>26</v>
      </c>
      <c r="G127" s="195">
        <v>0.4</v>
      </c>
      <c r="H127" s="195">
        <v>0.7</v>
      </c>
      <c r="I127" s="195">
        <v>0.8</v>
      </c>
      <c r="J127" s="195">
        <v>1</v>
      </c>
      <c r="K127" s="195">
        <v>1</v>
      </c>
      <c r="L127" s="194">
        <v>1</v>
      </c>
      <c r="M127" s="195" t="s">
        <v>596</v>
      </c>
      <c r="N127" s="195">
        <v>0</v>
      </c>
      <c r="O127" s="195">
        <v>0</v>
      </c>
      <c r="P127" s="202">
        <v>1.0999999999999999E-2</v>
      </c>
      <c r="Q127" s="195">
        <v>0</v>
      </c>
      <c r="R127" s="197">
        <v>12</v>
      </c>
      <c r="S127" s="198">
        <v>64</v>
      </c>
      <c r="T127" s="199">
        <v>0.73333333333333328</v>
      </c>
    </row>
    <row r="128" spans="1:20" x14ac:dyDescent="0.25">
      <c r="A128" s="131" t="s">
        <v>128</v>
      </c>
      <c r="B128" s="173" t="s">
        <v>510</v>
      </c>
      <c r="C128" s="195">
        <v>0.91</v>
      </c>
      <c r="D128" s="195">
        <v>1</v>
      </c>
      <c r="E128" s="195">
        <v>1</v>
      </c>
      <c r="F128" s="196">
        <v>102</v>
      </c>
      <c r="G128" s="195">
        <v>0.08</v>
      </c>
      <c r="H128" s="195">
        <v>0.66</v>
      </c>
      <c r="I128" s="195">
        <v>0.88</v>
      </c>
      <c r="J128" s="195">
        <v>0.96</v>
      </c>
      <c r="K128" s="195">
        <v>1</v>
      </c>
      <c r="L128" s="195">
        <v>1</v>
      </c>
      <c r="M128" s="195" t="s">
        <v>596</v>
      </c>
      <c r="N128" s="195">
        <v>0</v>
      </c>
      <c r="O128" s="195">
        <v>0</v>
      </c>
      <c r="P128" s="195">
        <v>0</v>
      </c>
      <c r="Q128" s="195">
        <v>0</v>
      </c>
      <c r="R128" s="197">
        <v>12</v>
      </c>
      <c r="S128" s="198">
        <v>59</v>
      </c>
      <c r="T128" s="199">
        <v>0.73333333333333328</v>
      </c>
    </row>
    <row r="129" spans="1:20" x14ac:dyDescent="0.25">
      <c r="A129" s="131" t="s">
        <v>129</v>
      </c>
      <c r="B129" s="173" t="s">
        <v>510</v>
      </c>
      <c r="C129" s="195">
        <v>0.96</v>
      </c>
      <c r="D129" s="195">
        <v>1</v>
      </c>
      <c r="E129" s="195">
        <v>1</v>
      </c>
      <c r="F129" s="196">
        <v>40</v>
      </c>
      <c r="G129" s="195">
        <v>0.05</v>
      </c>
      <c r="H129" s="195">
        <v>0.77</v>
      </c>
      <c r="I129" s="195">
        <v>0.88</v>
      </c>
      <c r="J129" s="195">
        <v>0.96</v>
      </c>
      <c r="K129" s="195">
        <v>1</v>
      </c>
      <c r="L129" s="195">
        <v>1</v>
      </c>
      <c r="M129" s="195" t="s">
        <v>596</v>
      </c>
      <c r="N129" s="195">
        <v>0</v>
      </c>
      <c r="O129" s="195">
        <v>0</v>
      </c>
      <c r="P129" s="195">
        <v>0.01</v>
      </c>
      <c r="Q129" s="195">
        <v>0</v>
      </c>
      <c r="R129" s="197">
        <v>12</v>
      </c>
      <c r="S129" s="198">
        <v>66</v>
      </c>
      <c r="T129" s="199">
        <v>0.82857142857142863</v>
      </c>
    </row>
    <row r="130" spans="1:20" x14ac:dyDescent="0.25">
      <c r="A130" s="131" t="s">
        <v>130</v>
      </c>
      <c r="B130" s="173" t="s">
        <v>510</v>
      </c>
      <c r="C130" s="195">
        <v>0.92</v>
      </c>
      <c r="D130" s="195">
        <v>1</v>
      </c>
      <c r="E130" s="195">
        <v>1</v>
      </c>
      <c r="F130" s="196">
        <v>50</v>
      </c>
      <c r="G130" s="195">
        <v>0.01</v>
      </c>
      <c r="H130" s="195">
        <v>0.82</v>
      </c>
      <c r="I130" s="195">
        <v>1</v>
      </c>
      <c r="J130" s="195">
        <v>1</v>
      </c>
      <c r="K130" s="195">
        <v>1</v>
      </c>
      <c r="L130" s="195">
        <v>1</v>
      </c>
      <c r="M130" s="195" t="s">
        <v>596</v>
      </c>
      <c r="N130" s="195">
        <v>0</v>
      </c>
      <c r="O130" s="195">
        <v>0</v>
      </c>
      <c r="P130" s="195">
        <v>0</v>
      </c>
      <c r="Q130" s="195">
        <v>0</v>
      </c>
      <c r="R130" s="197">
        <v>12</v>
      </c>
      <c r="S130" s="198">
        <v>66</v>
      </c>
      <c r="T130" s="199">
        <v>0.77142857142857146</v>
      </c>
    </row>
    <row r="131" spans="1:20" x14ac:dyDescent="0.25">
      <c r="A131" s="131" t="s">
        <v>131</v>
      </c>
      <c r="B131" s="173" t="s">
        <v>510</v>
      </c>
      <c r="C131" s="195">
        <v>0.99</v>
      </c>
      <c r="D131" s="195">
        <v>1</v>
      </c>
      <c r="E131" s="195">
        <v>1</v>
      </c>
      <c r="F131" s="196">
        <v>94</v>
      </c>
      <c r="G131" s="195">
        <v>0.02</v>
      </c>
      <c r="H131" s="195">
        <v>0.84</v>
      </c>
      <c r="I131" s="195">
        <v>1</v>
      </c>
      <c r="J131" s="195">
        <v>1</v>
      </c>
      <c r="K131" s="195">
        <v>1</v>
      </c>
      <c r="L131" s="195">
        <v>0</v>
      </c>
      <c r="M131" s="195" t="s">
        <v>596</v>
      </c>
      <c r="N131" s="195">
        <v>0</v>
      </c>
      <c r="O131" s="195">
        <v>0</v>
      </c>
      <c r="P131" s="195">
        <v>0</v>
      </c>
      <c r="Q131" s="195">
        <v>0</v>
      </c>
      <c r="R131" s="197">
        <v>12</v>
      </c>
      <c r="S131" s="198">
        <v>73</v>
      </c>
      <c r="T131" s="199">
        <v>0.83809523809523812</v>
      </c>
    </row>
    <row r="132" spans="1:20" x14ac:dyDescent="0.25">
      <c r="A132" s="131" t="s">
        <v>132</v>
      </c>
      <c r="B132" s="173" t="s">
        <v>510</v>
      </c>
      <c r="C132" s="195">
        <v>0.99</v>
      </c>
      <c r="D132" s="195">
        <v>1</v>
      </c>
      <c r="E132" s="195">
        <v>1</v>
      </c>
      <c r="F132" s="196">
        <v>64</v>
      </c>
      <c r="G132" s="195">
        <v>0.04</v>
      </c>
      <c r="H132" s="195">
        <v>0.57999999999999996</v>
      </c>
      <c r="I132" s="195">
        <v>0.92</v>
      </c>
      <c r="J132" s="195">
        <v>1</v>
      </c>
      <c r="K132" s="195">
        <v>1</v>
      </c>
      <c r="L132" s="195">
        <v>1</v>
      </c>
      <c r="M132" s="195" t="s">
        <v>596</v>
      </c>
      <c r="N132" s="195">
        <v>0</v>
      </c>
      <c r="O132" s="195">
        <v>0</v>
      </c>
      <c r="P132" s="195">
        <v>0</v>
      </c>
      <c r="Q132" s="195">
        <v>0</v>
      </c>
      <c r="R132" s="197">
        <v>11</v>
      </c>
      <c r="S132" s="198">
        <v>63.5</v>
      </c>
      <c r="T132" s="199">
        <v>0.74761904761904763</v>
      </c>
    </row>
    <row r="133" spans="1:20" x14ac:dyDescent="0.25">
      <c r="A133" s="131" t="s">
        <v>133</v>
      </c>
      <c r="B133" s="173" t="s">
        <v>510</v>
      </c>
      <c r="C133" s="195">
        <v>0.9</v>
      </c>
      <c r="D133" s="195">
        <v>1</v>
      </c>
      <c r="E133" s="195">
        <v>1</v>
      </c>
      <c r="F133" s="196">
        <v>69</v>
      </c>
      <c r="G133" s="195">
        <v>0.05</v>
      </c>
      <c r="H133" s="195">
        <v>0.84</v>
      </c>
      <c r="I133" s="195">
        <v>0.95</v>
      </c>
      <c r="J133" s="195">
        <v>1</v>
      </c>
      <c r="K133" s="195">
        <v>0.95</v>
      </c>
      <c r="L133" s="195">
        <v>0.5</v>
      </c>
      <c r="M133" s="195" t="s">
        <v>596</v>
      </c>
      <c r="N133" s="195">
        <v>0.01</v>
      </c>
      <c r="O133" s="195">
        <v>0.02</v>
      </c>
      <c r="P133" s="202">
        <v>1.6E-2</v>
      </c>
      <c r="Q133" s="195">
        <v>0.02</v>
      </c>
      <c r="R133" s="197">
        <v>12</v>
      </c>
      <c r="S133" s="198">
        <v>55</v>
      </c>
      <c r="T133" s="199">
        <v>0.60952380952380958</v>
      </c>
    </row>
    <row r="134" spans="1:20" x14ac:dyDescent="0.25">
      <c r="A134" s="152" t="s">
        <v>134</v>
      </c>
      <c r="B134" s="173" t="s">
        <v>510</v>
      </c>
      <c r="C134" s="195">
        <v>0.98</v>
      </c>
      <c r="D134" s="195">
        <v>1</v>
      </c>
      <c r="E134" s="195">
        <v>1</v>
      </c>
      <c r="F134" s="196">
        <v>75</v>
      </c>
      <c r="G134" s="195">
        <v>0.09</v>
      </c>
      <c r="H134" s="195">
        <v>0.69</v>
      </c>
      <c r="I134" s="195">
        <v>0.91</v>
      </c>
      <c r="J134" s="195">
        <v>0.97</v>
      </c>
      <c r="K134" s="195">
        <v>1</v>
      </c>
      <c r="L134" s="194">
        <v>1</v>
      </c>
      <c r="M134" s="195" t="s">
        <v>596</v>
      </c>
      <c r="N134" s="195">
        <v>0</v>
      </c>
      <c r="O134" s="195">
        <v>0</v>
      </c>
      <c r="P134" s="195">
        <v>0</v>
      </c>
      <c r="Q134" s="195">
        <v>0.01</v>
      </c>
      <c r="R134" s="197">
        <v>10</v>
      </c>
      <c r="S134" s="198">
        <v>68</v>
      </c>
      <c r="T134" s="199">
        <v>0.84761904761904761</v>
      </c>
    </row>
    <row r="135" spans="1:20" x14ac:dyDescent="0.25">
      <c r="A135" s="141" t="s">
        <v>135</v>
      </c>
      <c r="B135" s="173" t="s">
        <v>510</v>
      </c>
      <c r="C135" s="195">
        <v>0.99</v>
      </c>
      <c r="D135" s="195">
        <v>0.33</v>
      </c>
      <c r="E135" s="195">
        <v>1</v>
      </c>
      <c r="F135" s="196">
        <v>35</v>
      </c>
      <c r="G135" s="195">
        <v>0.32</v>
      </c>
      <c r="H135" s="195">
        <v>0.18</v>
      </c>
      <c r="I135" s="195">
        <v>0.48</v>
      </c>
      <c r="J135" s="195">
        <v>0.77</v>
      </c>
      <c r="K135" s="195">
        <v>0.86</v>
      </c>
      <c r="L135" s="195">
        <v>0.4</v>
      </c>
      <c r="M135" s="195" t="s">
        <v>596</v>
      </c>
      <c r="N135" s="195">
        <v>0</v>
      </c>
      <c r="O135" s="195">
        <v>0.04</v>
      </c>
      <c r="P135" s="195">
        <v>0.08</v>
      </c>
      <c r="Q135" s="195">
        <v>0.01</v>
      </c>
      <c r="R135" s="197">
        <v>12</v>
      </c>
      <c r="S135" s="198">
        <v>44</v>
      </c>
      <c r="T135" s="199">
        <v>0.59047619047619049</v>
      </c>
    </row>
    <row r="136" spans="1:20" x14ac:dyDescent="0.25">
      <c r="A136" s="144" t="s">
        <v>136</v>
      </c>
      <c r="B136" s="173" t="s">
        <v>510</v>
      </c>
      <c r="C136" s="195">
        <v>0.98</v>
      </c>
      <c r="D136" s="195">
        <v>1</v>
      </c>
      <c r="E136" s="195">
        <v>1</v>
      </c>
      <c r="F136" s="196">
        <v>78</v>
      </c>
      <c r="G136" s="195">
        <v>0.03</v>
      </c>
      <c r="H136" s="195">
        <v>0.79</v>
      </c>
      <c r="I136" s="195">
        <v>0.93</v>
      </c>
      <c r="J136" s="195">
        <v>0.97</v>
      </c>
      <c r="K136" s="195">
        <v>0.99</v>
      </c>
      <c r="L136" s="195">
        <v>0.5</v>
      </c>
      <c r="M136" s="195" t="s">
        <v>596</v>
      </c>
      <c r="N136" s="195">
        <v>0</v>
      </c>
      <c r="O136" s="195">
        <v>0</v>
      </c>
      <c r="P136" s="195">
        <v>0</v>
      </c>
      <c r="Q136" s="195">
        <v>0</v>
      </c>
      <c r="R136" s="197">
        <v>11</v>
      </c>
      <c r="S136" s="198">
        <v>64.5</v>
      </c>
      <c r="T136" s="199">
        <v>0.75714285714285712</v>
      </c>
    </row>
    <row r="137" spans="1:20" x14ac:dyDescent="0.25">
      <c r="A137" s="131" t="s">
        <v>137</v>
      </c>
      <c r="B137" s="173" t="s">
        <v>510</v>
      </c>
      <c r="C137" s="195">
        <v>0.99</v>
      </c>
      <c r="D137" s="195">
        <v>1</v>
      </c>
      <c r="E137" s="195">
        <v>1</v>
      </c>
      <c r="F137" s="196">
        <v>38</v>
      </c>
      <c r="G137" s="195">
        <v>0.13</v>
      </c>
      <c r="H137" s="195">
        <v>0.71</v>
      </c>
      <c r="I137" s="195">
        <v>1</v>
      </c>
      <c r="J137" s="195">
        <v>0.96</v>
      </c>
      <c r="K137" s="195">
        <v>1</v>
      </c>
      <c r="L137" s="195">
        <v>1</v>
      </c>
      <c r="M137" s="195" t="s">
        <v>596</v>
      </c>
      <c r="N137" s="195">
        <v>0</v>
      </c>
      <c r="O137" s="195">
        <v>0</v>
      </c>
      <c r="P137" s="195">
        <v>0</v>
      </c>
      <c r="Q137" s="195">
        <v>0</v>
      </c>
      <c r="R137" s="197">
        <v>12</v>
      </c>
      <c r="S137" s="198">
        <v>74</v>
      </c>
      <c r="T137" s="199">
        <v>0.91428571428571426</v>
      </c>
    </row>
    <row r="138" spans="1:20" x14ac:dyDescent="0.25">
      <c r="A138" s="131" t="s">
        <v>138</v>
      </c>
      <c r="B138" s="173" t="s">
        <v>510</v>
      </c>
      <c r="C138" s="195">
        <v>0.82</v>
      </c>
      <c r="D138" s="195">
        <v>1</v>
      </c>
      <c r="E138" s="195">
        <v>1</v>
      </c>
      <c r="F138" s="196">
        <v>49</v>
      </c>
      <c r="G138" s="195">
        <v>0.83</v>
      </c>
      <c r="H138" s="195">
        <v>0.83</v>
      </c>
      <c r="I138" s="195">
        <v>1</v>
      </c>
      <c r="J138" s="195">
        <v>1</v>
      </c>
      <c r="K138" s="195">
        <v>1</v>
      </c>
      <c r="L138" s="195">
        <v>0</v>
      </c>
      <c r="M138" s="195" t="s">
        <v>596</v>
      </c>
      <c r="N138" s="195">
        <v>0</v>
      </c>
      <c r="O138" s="195">
        <v>0</v>
      </c>
      <c r="P138" s="195">
        <v>0</v>
      </c>
      <c r="Q138" s="195">
        <v>0</v>
      </c>
      <c r="R138" s="197">
        <v>12</v>
      </c>
      <c r="S138" s="198">
        <v>70</v>
      </c>
      <c r="T138" s="199">
        <v>0.8</v>
      </c>
    </row>
    <row r="139" spans="1:20" x14ac:dyDescent="0.25">
      <c r="A139" s="131" t="s">
        <v>139</v>
      </c>
      <c r="B139" s="173" t="s">
        <v>510</v>
      </c>
      <c r="C139" s="195">
        <v>0.91</v>
      </c>
      <c r="D139" s="195">
        <v>1</v>
      </c>
      <c r="E139" s="195">
        <v>1</v>
      </c>
      <c r="F139" s="196">
        <v>33</v>
      </c>
      <c r="G139" s="195">
        <v>0</v>
      </c>
      <c r="H139" s="195">
        <v>0.81</v>
      </c>
      <c r="I139" s="195">
        <v>1</v>
      </c>
      <c r="J139" s="195">
        <v>1</v>
      </c>
      <c r="K139" s="195">
        <v>0.94</v>
      </c>
      <c r="L139" s="195">
        <v>0.33</v>
      </c>
      <c r="M139" s="195" t="s">
        <v>596</v>
      </c>
      <c r="N139" s="195">
        <v>0</v>
      </c>
      <c r="O139" s="195">
        <v>0</v>
      </c>
      <c r="P139" s="195">
        <v>0</v>
      </c>
      <c r="Q139" s="195">
        <v>0</v>
      </c>
      <c r="R139" s="197">
        <v>12</v>
      </c>
      <c r="S139" s="198">
        <v>57</v>
      </c>
      <c r="T139" s="199">
        <v>0.65714285714285714</v>
      </c>
    </row>
    <row r="140" spans="1:20" x14ac:dyDescent="0.25">
      <c r="A140" s="131" t="s">
        <v>140</v>
      </c>
      <c r="B140" s="173" t="s">
        <v>510</v>
      </c>
      <c r="C140" s="195">
        <v>0.98</v>
      </c>
      <c r="D140" s="195">
        <v>1</v>
      </c>
      <c r="E140" s="195">
        <v>1</v>
      </c>
      <c r="F140" s="196">
        <v>47</v>
      </c>
      <c r="G140" s="195">
        <v>0</v>
      </c>
      <c r="H140" s="195">
        <v>0.87</v>
      </c>
      <c r="I140" s="195">
        <v>1</v>
      </c>
      <c r="J140" s="195">
        <v>1</v>
      </c>
      <c r="K140" s="195">
        <v>1</v>
      </c>
      <c r="L140" s="195">
        <v>1</v>
      </c>
      <c r="M140" s="195" t="s">
        <v>596</v>
      </c>
      <c r="N140" s="195">
        <v>0</v>
      </c>
      <c r="O140" s="195">
        <v>0</v>
      </c>
      <c r="P140" s="195">
        <v>0</v>
      </c>
      <c r="Q140" s="195">
        <v>0</v>
      </c>
      <c r="R140" s="197">
        <v>12</v>
      </c>
      <c r="S140" s="198">
        <v>72</v>
      </c>
      <c r="T140" s="199">
        <v>0.76190476190476186</v>
      </c>
    </row>
    <row r="141" spans="1:20" x14ac:dyDescent="0.25">
      <c r="A141" s="141" t="s">
        <v>141</v>
      </c>
      <c r="B141" s="173" t="s">
        <v>510</v>
      </c>
      <c r="C141" s="195">
        <v>1.01</v>
      </c>
      <c r="D141" s="195">
        <v>1</v>
      </c>
      <c r="E141" s="195">
        <v>1</v>
      </c>
      <c r="F141" s="196">
        <v>34</v>
      </c>
      <c r="G141" s="195">
        <v>0.43</v>
      </c>
      <c r="H141" s="195">
        <v>0.56999999999999995</v>
      </c>
      <c r="I141" s="195">
        <v>1</v>
      </c>
      <c r="J141" s="195">
        <v>1</v>
      </c>
      <c r="K141" s="195">
        <v>0.9</v>
      </c>
      <c r="L141" s="195">
        <v>0.5</v>
      </c>
      <c r="M141" s="195" t="s">
        <v>596</v>
      </c>
      <c r="N141" s="195">
        <v>0</v>
      </c>
      <c r="O141" s="195">
        <v>0</v>
      </c>
      <c r="P141" s="195">
        <v>0</v>
      </c>
      <c r="Q141" s="195">
        <v>0</v>
      </c>
      <c r="R141" s="197">
        <v>12</v>
      </c>
      <c r="S141" s="198">
        <v>70</v>
      </c>
      <c r="T141" s="199">
        <v>0.76190476190476186</v>
      </c>
    </row>
    <row r="142" spans="1:20" x14ac:dyDescent="0.25">
      <c r="A142" s="131" t="s">
        <v>142</v>
      </c>
      <c r="B142" s="173" t="s">
        <v>510</v>
      </c>
      <c r="C142" s="195">
        <v>0.97</v>
      </c>
      <c r="D142" s="195">
        <v>1</v>
      </c>
      <c r="E142" s="195">
        <v>1</v>
      </c>
      <c r="F142" s="196">
        <v>34</v>
      </c>
      <c r="G142" s="195">
        <v>0.34</v>
      </c>
      <c r="H142" s="195">
        <v>0.87</v>
      </c>
      <c r="I142" s="195">
        <v>0.95</v>
      </c>
      <c r="J142" s="195">
        <v>0.97</v>
      </c>
      <c r="K142" s="195">
        <v>1</v>
      </c>
      <c r="L142" s="195">
        <v>1</v>
      </c>
      <c r="M142" s="195" t="s">
        <v>596</v>
      </c>
      <c r="N142" s="195">
        <v>0</v>
      </c>
      <c r="O142" s="195">
        <v>0</v>
      </c>
      <c r="P142" s="195">
        <v>0.01</v>
      </c>
      <c r="Q142" s="195">
        <v>0</v>
      </c>
      <c r="R142" s="197">
        <v>12</v>
      </c>
      <c r="S142" s="198">
        <v>78</v>
      </c>
      <c r="T142" s="199">
        <v>0.8666666666666667</v>
      </c>
    </row>
    <row r="143" spans="1:20" x14ac:dyDescent="0.25">
      <c r="A143" s="131" t="s">
        <v>145</v>
      </c>
      <c r="B143" s="173" t="s">
        <v>510</v>
      </c>
      <c r="C143" s="195">
        <v>1</v>
      </c>
      <c r="D143" s="195">
        <v>1</v>
      </c>
      <c r="E143" s="195">
        <v>1</v>
      </c>
      <c r="F143" s="196">
        <v>48</v>
      </c>
      <c r="G143" s="195">
        <v>0.06</v>
      </c>
      <c r="H143" s="195">
        <v>0.75</v>
      </c>
      <c r="I143" s="195">
        <v>0.91</v>
      </c>
      <c r="J143" s="195">
        <v>0.94</v>
      </c>
      <c r="K143" s="195">
        <v>1</v>
      </c>
      <c r="L143" s="195">
        <v>0</v>
      </c>
      <c r="M143" s="195" t="s">
        <v>596</v>
      </c>
      <c r="N143" s="195">
        <v>0</v>
      </c>
      <c r="O143" s="195">
        <v>0</v>
      </c>
      <c r="P143" s="195">
        <v>0.01</v>
      </c>
      <c r="Q143" s="195">
        <v>0.01</v>
      </c>
      <c r="R143" s="197">
        <v>12</v>
      </c>
      <c r="S143" s="198">
        <v>71</v>
      </c>
      <c r="T143" s="199">
        <v>0.8</v>
      </c>
    </row>
    <row r="144" spans="1:20" x14ac:dyDescent="0.25">
      <c r="A144" s="131" t="s">
        <v>146</v>
      </c>
      <c r="B144" s="173" t="s">
        <v>510</v>
      </c>
      <c r="C144" s="195">
        <v>0.98</v>
      </c>
      <c r="D144" s="195">
        <v>1</v>
      </c>
      <c r="E144" s="195">
        <v>1</v>
      </c>
      <c r="F144" s="196">
        <v>25</v>
      </c>
      <c r="G144" s="195">
        <v>0.15</v>
      </c>
      <c r="H144" s="195">
        <v>0.55000000000000004</v>
      </c>
      <c r="I144" s="195">
        <v>0.95</v>
      </c>
      <c r="J144" s="195">
        <v>1</v>
      </c>
      <c r="K144" s="195">
        <v>1</v>
      </c>
      <c r="L144" s="195">
        <v>1</v>
      </c>
      <c r="M144" s="195" t="s">
        <v>596</v>
      </c>
      <c r="N144" s="195">
        <v>0</v>
      </c>
      <c r="O144" s="195">
        <v>0</v>
      </c>
      <c r="P144" s="195">
        <v>0</v>
      </c>
      <c r="Q144" s="195">
        <v>0</v>
      </c>
      <c r="R144" s="197">
        <v>12</v>
      </c>
      <c r="S144" s="198">
        <v>68</v>
      </c>
      <c r="T144" s="199">
        <v>0.75238095238095237</v>
      </c>
    </row>
    <row r="145" spans="1:20" x14ac:dyDescent="0.25">
      <c r="A145" s="131" t="s">
        <v>147</v>
      </c>
      <c r="B145" s="173" t="s">
        <v>510</v>
      </c>
      <c r="C145" s="195">
        <v>1.03</v>
      </c>
      <c r="D145" s="195">
        <v>1</v>
      </c>
      <c r="E145" s="195">
        <v>1</v>
      </c>
      <c r="F145" s="196">
        <v>39</v>
      </c>
      <c r="G145" s="195">
        <v>0.24</v>
      </c>
      <c r="H145" s="195">
        <v>0.67</v>
      </c>
      <c r="I145" s="195">
        <v>0.86</v>
      </c>
      <c r="J145" s="195">
        <v>0.99</v>
      </c>
      <c r="K145" s="195">
        <v>1</v>
      </c>
      <c r="L145" s="195">
        <v>1</v>
      </c>
      <c r="M145" s="195" t="s">
        <v>596</v>
      </c>
      <c r="N145" s="195">
        <v>0.01</v>
      </c>
      <c r="O145" s="195">
        <v>0</v>
      </c>
      <c r="P145" s="195">
        <v>0</v>
      </c>
      <c r="Q145" s="195">
        <v>0</v>
      </c>
      <c r="R145" s="197">
        <v>12</v>
      </c>
      <c r="S145" s="198">
        <v>75</v>
      </c>
      <c r="T145" s="199">
        <v>0.82857142857142863</v>
      </c>
    </row>
    <row r="146" spans="1:20" x14ac:dyDescent="0.25">
      <c r="A146" s="159" t="s">
        <v>148</v>
      </c>
      <c r="B146" s="173" t="s">
        <v>510</v>
      </c>
      <c r="C146" s="195">
        <v>0.95</v>
      </c>
      <c r="D146" s="195">
        <v>1</v>
      </c>
      <c r="E146" s="195">
        <v>1</v>
      </c>
      <c r="F146" s="196">
        <v>37</v>
      </c>
      <c r="G146" s="195">
        <v>0.2</v>
      </c>
      <c r="H146" s="195">
        <v>0.7</v>
      </c>
      <c r="I146" s="195">
        <v>1</v>
      </c>
      <c r="J146" s="195">
        <v>1</v>
      </c>
      <c r="K146" s="195">
        <v>1</v>
      </c>
      <c r="L146" s="195">
        <v>0</v>
      </c>
      <c r="M146" s="195" t="s">
        <v>596</v>
      </c>
      <c r="N146" s="195">
        <v>0</v>
      </c>
      <c r="O146" s="195">
        <v>0</v>
      </c>
      <c r="P146" s="195">
        <v>0</v>
      </c>
      <c r="Q146" s="195">
        <v>0</v>
      </c>
      <c r="R146" s="197">
        <v>12</v>
      </c>
      <c r="S146" s="198">
        <v>73</v>
      </c>
      <c r="T146" s="199">
        <v>0.8</v>
      </c>
    </row>
    <row r="147" spans="1:20" x14ac:dyDescent="0.25">
      <c r="A147" s="131" t="s">
        <v>149</v>
      </c>
      <c r="B147" s="173" t="s">
        <v>510</v>
      </c>
      <c r="C147" s="195">
        <v>0.98</v>
      </c>
      <c r="D147" s="195">
        <v>1</v>
      </c>
      <c r="E147" s="195">
        <v>1</v>
      </c>
      <c r="F147" s="196">
        <v>21</v>
      </c>
      <c r="G147" s="195">
        <v>0.12</v>
      </c>
      <c r="H147" s="195">
        <v>0.68</v>
      </c>
      <c r="I147" s="195">
        <v>0.96</v>
      </c>
      <c r="J147" s="195">
        <v>1</v>
      </c>
      <c r="K147" s="195">
        <v>1</v>
      </c>
      <c r="L147" s="195">
        <v>0</v>
      </c>
      <c r="M147" s="195" t="s">
        <v>596</v>
      </c>
      <c r="N147" s="195">
        <v>0</v>
      </c>
      <c r="O147" s="195">
        <v>0</v>
      </c>
      <c r="P147" s="195">
        <v>0</v>
      </c>
      <c r="Q147" s="195">
        <v>0</v>
      </c>
      <c r="R147" s="197">
        <v>12</v>
      </c>
      <c r="S147" s="198">
        <v>68</v>
      </c>
      <c r="T147" s="199">
        <v>0.78095238095238095</v>
      </c>
    </row>
    <row r="148" spans="1:20" x14ac:dyDescent="0.25">
      <c r="A148" s="159" t="s">
        <v>150</v>
      </c>
      <c r="B148" s="173" t="s">
        <v>510</v>
      </c>
      <c r="C148" s="195">
        <v>1.48</v>
      </c>
      <c r="D148" s="195">
        <v>1</v>
      </c>
      <c r="E148" s="195">
        <v>1</v>
      </c>
      <c r="F148" s="196">
        <v>38</v>
      </c>
      <c r="G148" s="195">
        <v>0.13</v>
      </c>
      <c r="H148" s="195">
        <v>0.74</v>
      </c>
      <c r="I148" s="195">
        <v>0.96</v>
      </c>
      <c r="J148" s="195">
        <v>1</v>
      </c>
      <c r="K148" s="195">
        <v>1</v>
      </c>
      <c r="L148" s="195">
        <v>0</v>
      </c>
      <c r="M148" s="195" t="s">
        <v>596</v>
      </c>
      <c r="N148" s="195">
        <v>0</v>
      </c>
      <c r="O148" s="195">
        <v>0</v>
      </c>
      <c r="P148" s="195">
        <v>0</v>
      </c>
      <c r="Q148" s="195">
        <v>0</v>
      </c>
      <c r="R148" s="197">
        <v>12</v>
      </c>
      <c r="S148" s="198">
        <v>74</v>
      </c>
      <c r="T148" s="199">
        <v>0.82857142857142863</v>
      </c>
    </row>
    <row r="149" spans="1:20" x14ac:dyDescent="0.25">
      <c r="A149" s="131" t="s">
        <v>152</v>
      </c>
      <c r="B149" s="173" t="s">
        <v>510</v>
      </c>
      <c r="C149" s="195">
        <v>1</v>
      </c>
      <c r="D149" s="195">
        <v>1</v>
      </c>
      <c r="E149" s="195">
        <v>1</v>
      </c>
      <c r="F149" s="196">
        <v>45</v>
      </c>
      <c r="G149" s="195">
        <v>0.42</v>
      </c>
      <c r="H149" s="195">
        <v>0.24</v>
      </c>
      <c r="I149" s="195">
        <v>0.68</v>
      </c>
      <c r="J149" s="195">
        <v>1</v>
      </c>
      <c r="K149" s="195">
        <v>1</v>
      </c>
      <c r="L149" s="195">
        <v>0</v>
      </c>
      <c r="M149" s="195" t="s">
        <v>596</v>
      </c>
      <c r="N149" s="195">
        <v>0</v>
      </c>
      <c r="O149" s="195">
        <v>0</v>
      </c>
      <c r="P149" s="195">
        <v>0</v>
      </c>
      <c r="Q149" s="195">
        <v>0</v>
      </c>
      <c r="R149" s="197">
        <v>11</v>
      </c>
      <c r="S149" s="198">
        <v>62.5</v>
      </c>
      <c r="T149" s="199">
        <v>0.71904761904761905</v>
      </c>
    </row>
    <row r="150" spans="1:20" x14ac:dyDescent="0.25">
      <c r="A150" s="131" t="s">
        <v>153</v>
      </c>
      <c r="B150" s="173" t="s">
        <v>510</v>
      </c>
      <c r="C150" s="195">
        <v>1</v>
      </c>
      <c r="D150" s="195">
        <v>1</v>
      </c>
      <c r="E150" s="195">
        <v>1</v>
      </c>
      <c r="F150" s="196">
        <v>31</v>
      </c>
      <c r="G150" s="195">
        <v>0.25</v>
      </c>
      <c r="H150" s="195">
        <v>0.88</v>
      </c>
      <c r="I150" s="195">
        <v>1</v>
      </c>
      <c r="J150" s="195">
        <v>1</v>
      </c>
      <c r="K150" s="195">
        <v>1</v>
      </c>
      <c r="L150" s="195">
        <v>0</v>
      </c>
      <c r="M150" s="195" t="s">
        <v>596</v>
      </c>
      <c r="N150" s="195">
        <v>0</v>
      </c>
      <c r="O150" s="195">
        <v>0</v>
      </c>
      <c r="P150" s="195">
        <v>0</v>
      </c>
      <c r="Q150" s="195">
        <v>0</v>
      </c>
      <c r="R150" s="197">
        <v>12</v>
      </c>
      <c r="S150" s="198">
        <v>82</v>
      </c>
      <c r="T150" s="199">
        <v>0.90476190476190477</v>
      </c>
    </row>
    <row r="151" spans="1:20" x14ac:dyDescent="0.25">
      <c r="A151" s="141" t="s">
        <v>154</v>
      </c>
      <c r="B151" s="173" t="s">
        <v>510</v>
      </c>
      <c r="C151" s="195">
        <v>0.92</v>
      </c>
      <c r="D151" s="195">
        <v>1</v>
      </c>
      <c r="E151" s="195">
        <v>1</v>
      </c>
      <c r="F151" s="196">
        <v>41</v>
      </c>
      <c r="G151" s="195">
        <v>0.33</v>
      </c>
      <c r="H151" s="195">
        <v>0.75</v>
      </c>
      <c r="I151" s="195">
        <v>0.92</v>
      </c>
      <c r="J151" s="195">
        <v>1</v>
      </c>
      <c r="K151" s="195">
        <v>1</v>
      </c>
      <c r="L151" s="195">
        <v>1</v>
      </c>
      <c r="M151" s="195" t="s">
        <v>596</v>
      </c>
      <c r="N151" s="195">
        <v>0</v>
      </c>
      <c r="O151" s="195">
        <v>0.01</v>
      </c>
      <c r="P151" s="195">
        <v>0.02</v>
      </c>
      <c r="Q151" s="195">
        <v>0</v>
      </c>
      <c r="R151" s="197">
        <v>12</v>
      </c>
      <c r="S151" s="198">
        <v>72</v>
      </c>
      <c r="T151" s="199">
        <v>0.89523809523809528</v>
      </c>
    </row>
    <row r="152" spans="1:20" x14ac:dyDescent="0.25">
      <c r="A152" s="131" t="s">
        <v>155</v>
      </c>
      <c r="B152" s="173" t="s">
        <v>510</v>
      </c>
      <c r="C152" s="195">
        <v>0.96</v>
      </c>
      <c r="D152" s="195">
        <v>1</v>
      </c>
      <c r="E152" s="195">
        <v>1</v>
      </c>
      <c r="F152" s="196">
        <v>25</v>
      </c>
      <c r="G152" s="195">
        <v>0</v>
      </c>
      <c r="H152" s="195">
        <v>0.81</v>
      </c>
      <c r="I152" s="195">
        <v>1</v>
      </c>
      <c r="J152" s="195">
        <v>1</v>
      </c>
      <c r="K152" s="195">
        <v>0.95</v>
      </c>
      <c r="L152" s="195">
        <v>0</v>
      </c>
      <c r="M152" s="195" t="s">
        <v>596</v>
      </c>
      <c r="N152" s="195">
        <v>0</v>
      </c>
      <c r="O152" s="195">
        <v>0</v>
      </c>
      <c r="P152" s="195">
        <v>0</v>
      </c>
      <c r="Q152" s="195">
        <v>0</v>
      </c>
      <c r="R152" s="197">
        <v>12</v>
      </c>
      <c r="S152" s="198">
        <v>61</v>
      </c>
      <c r="T152" s="199">
        <v>0.68571428571428572</v>
      </c>
    </row>
    <row r="153" spans="1:20" x14ac:dyDescent="0.25">
      <c r="A153" s="170" t="s">
        <v>156</v>
      </c>
      <c r="B153" s="173" t="s">
        <v>510</v>
      </c>
      <c r="C153" s="195">
        <v>0.91</v>
      </c>
      <c r="D153" s="195">
        <v>1</v>
      </c>
      <c r="E153" s="195">
        <v>1</v>
      </c>
      <c r="F153" s="196">
        <v>22</v>
      </c>
      <c r="G153" s="195">
        <v>0.24</v>
      </c>
      <c r="H153" s="195">
        <v>0.7</v>
      </c>
      <c r="I153" s="195">
        <v>0.97</v>
      </c>
      <c r="J153" s="195">
        <v>0.97</v>
      </c>
      <c r="K153" s="195">
        <v>1</v>
      </c>
      <c r="L153" s="194">
        <v>1</v>
      </c>
      <c r="M153" s="195" t="s">
        <v>596</v>
      </c>
      <c r="N153" s="195">
        <v>0</v>
      </c>
      <c r="O153" s="195">
        <v>0</v>
      </c>
      <c r="P153" s="195">
        <v>0.01</v>
      </c>
      <c r="Q153" s="195">
        <v>0</v>
      </c>
      <c r="R153" s="197">
        <v>12</v>
      </c>
      <c r="S153" s="198">
        <v>69</v>
      </c>
      <c r="T153" s="199">
        <v>0.80952380952380953</v>
      </c>
    </row>
    <row r="154" spans="1:20" x14ac:dyDescent="0.25">
      <c r="A154" s="131" t="s">
        <v>159</v>
      </c>
      <c r="B154" s="173" t="s">
        <v>510</v>
      </c>
      <c r="C154" s="195">
        <v>0.86</v>
      </c>
      <c r="D154" s="195">
        <v>1</v>
      </c>
      <c r="E154" s="195">
        <v>1</v>
      </c>
      <c r="F154" s="196">
        <v>16</v>
      </c>
      <c r="G154" s="195">
        <v>0.6</v>
      </c>
      <c r="H154" s="195">
        <v>0.6</v>
      </c>
      <c r="I154" s="195">
        <v>0.8</v>
      </c>
      <c r="J154" s="195">
        <v>1</v>
      </c>
      <c r="K154" s="195">
        <v>1</v>
      </c>
      <c r="L154" s="194">
        <v>1</v>
      </c>
      <c r="M154" s="195" t="s">
        <v>596</v>
      </c>
      <c r="N154" s="195">
        <v>0.02</v>
      </c>
      <c r="O154" s="195">
        <v>0</v>
      </c>
      <c r="P154" s="195">
        <v>0.01</v>
      </c>
      <c r="Q154" s="195">
        <v>0</v>
      </c>
      <c r="R154" s="197">
        <v>12</v>
      </c>
      <c r="S154" s="198">
        <v>59</v>
      </c>
      <c r="T154" s="199">
        <v>0.68571428571428572</v>
      </c>
    </row>
    <row r="155" spans="1:20" x14ac:dyDescent="0.25">
      <c r="A155" s="131" t="s">
        <v>160</v>
      </c>
      <c r="B155" s="173" t="s">
        <v>510</v>
      </c>
      <c r="C155" s="195">
        <v>0.87</v>
      </c>
      <c r="D155" s="195">
        <v>1</v>
      </c>
      <c r="E155" s="195">
        <v>1</v>
      </c>
      <c r="F155" s="196">
        <v>29</v>
      </c>
      <c r="G155" s="195">
        <v>0.04</v>
      </c>
      <c r="H155" s="195">
        <v>0.52</v>
      </c>
      <c r="I155" s="195">
        <v>0.9</v>
      </c>
      <c r="J155" s="195">
        <v>0.97</v>
      </c>
      <c r="K155" s="195">
        <v>0.99</v>
      </c>
      <c r="L155" s="195">
        <v>0.8</v>
      </c>
      <c r="M155" s="195" t="s">
        <v>596</v>
      </c>
      <c r="N155" s="195">
        <v>0</v>
      </c>
      <c r="O155" s="195">
        <v>0</v>
      </c>
      <c r="P155" s="195">
        <v>0.01</v>
      </c>
      <c r="Q155" s="195">
        <v>0</v>
      </c>
      <c r="R155" s="197">
        <v>12</v>
      </c>
      <c r="S155" s="205">
        <v>51</v>
      </c>
      <c r="T155" s="199">
        <v>0.6</v>
      </c>
    </row>
    <row r="156" spans="1:20" x14ac:dyDescent="0.25">
      <c r="A156" s="141" t="s">
        <v>161</v>
      </c>
      <c r="B156" s="173" t="s">
        <v>510</v>
      </c>
      <c r="C156" s="195">
        <v>1.01</v>
      </c>
      <c r="D156" s="195">
        <v>1</v>
      </c>
      <c r="E156" s="195">
        <v>1</v>
      </c>
      <c r="F156" s="196">
        <v>21</v>
      </c>
      <c r="G156" s="195">
        <v>0.28999999999999998</v>
      </c>
      <c r="H156" s="195">
        <v>0.68</v>
      </c>
      <c r="I156" s="195">
        <v>1</v>
      </c>
      <c r="J156" s="195">
        <v>1</v>
      </c>
      <c r="K156" s="195">
        <v>0.95</v>
      </c>
      <c r="L156" s="195">
        <v>0</v>
      </c>
      <c r="M156" s="195" t="s">
        <v>596</v>
      </c>
      <c r="N156" s="195">
        <v>0</v>
      </c>
      <c r="O156" s="195">
        <v>0</v>
      </c>
      <c r="P156" s="195">
        <v>0.01</v>
      </c>
      <c r="Q156" s="195">
        <v>0</v>
      </c>
      <c r="R156" s="197">
        <v>12</v>
      </c>
      <c r="S156" s="198">
        <v>71</v>
      </c>
      <c r="T156" s="199">
        <v>0.8</v>
      </c>
    </row>
    <row r="157" spans="1:20" x14ac:dyDescent="0.25">
      <c r="A157" s="131" t="s">
        <v>167</v>
      </c>
      <c r="C157" t="s">
        <v>688</v>
      </c>
    </row>
    <row r="158" spans="1:20" x14ac:dyDescent="0.25">
      <c r="A158" s="131" t="s">
        <v>162</v>
      </c>
      <c r="B158" s="173" t="s">
        <v>510</v>
      </c>
      <c r="C158" s="195">
        <v>0.9</v>
      </c>
      <c r="D158" s="195">
        <v>1</v>
      </c>
      <c r="E158" s="195">
        <v>1</v>
      </c>
      <c r="F158" s="196">
        <v>16</v>
      </c>
      <c r="G158" s="195">
        <v>0.56999999999999995</v>
      </c>
      <c r="H158" s="195">
        <v>0.76</v>
      </c>
      <c r="I158" s="195">
        <v>0.9</v>
      </c>
      <c r="J158" s="195">
        <v>1</v>
      </c>
      <c r="K158" s="195">
        <v>0.84</v>
      </c>
      <c r="L158" s="195">
        <v>0</v>
      </c>
      <c r="M158" s="195" t="s">
        <v>596</v>
      </c>
      <c r="N158" s="195">
        <v>0</v>
      </c>
      <c r="O158" s="195">
        <v>0</v>
      </c>
      <c r="P158" s="195">
        <v>0.05</v>
      </c>
      <c r="Q158" s="195">
        <v>0</v>
      </c>
      <c r="R158" s="197">
        <v>12</v>
      </c>
      <c r="S158" s="198">
        <v>52</v>
      </c>
      <c r="T158" s="199">
        <v>0.62857142857142856</v>
      </c>
    </row>
    <row r="159" spans="1:20" x14ac:dyDescent="0.25">
      <c r="A159" s="131" t="s">
        <v>163</v>
      </c>
      <c r="B159" s="173" t="s">
        <v>510</v>
      </c>
      <c r="C159" s="195">
        <v>0.89</v>
      </c>
      <c r="D159" s="195">
        <v>1</v>
      </c>
      <c r="E159" s="195">
        <v>1</v>
      </c>
      <c r="F159" s="196">
        <v>15</v>
      </c>
      <c r="G159" s="195">
        <v>0.48</v>
      </c>
      <c r="H159" s="195">
        <v>0.71</v>
      </c>
      <c r="I159" s="195">
        <v>1</v>
      </c>
      <c r="J159" s="195">
        <v>1</v>
      </c>
      <c r="K159" s="195">
        <v>0.98</v>
      </c>
      <c r="L159" s="195">
        <v>0.75</v>
      </c>
      <c r="M159" s="195" t="s">
        <v>596</v>
      </c>
      <c r="N159" s="195">
        <v>0</v>
      </c>
      <c r="O159" s="195">
        <v>0</v>
      </c>
      <c r="P159" s="195">
        <v>0.01</v>
      </c>
      <c r="Q159" s="195">
        <v>0</v>
      </c>
      <c r="R159" s="197">
        <v>11</v>
      </c>
      <c r="S159" s="198">
        <v>61.5</v>
      </c>
      <c r="T159" s="199">
        <v>0.69047619047619047</v>
      </c>
    </row>
    <row r="160" spans="1:20" x14ac:dyDescent="0.25">
      <c r="A160" s="131" t="s">
        <v>164</v>
      </c>
      <c r="B160" s="173" t="s">
        <v>510</v>
      </c>
      <c r="C160" s="195">
        <v>0.92</v>
      </c>
      <c r="D160" s="195">
        <v>1</v>
      </c>
      <c r="E160" s="195">
        <v>1</v>
      </c>
      <c r="F160" s="196">
        <v>17</v>
      </c>
      <c r="G160" s="195">
        <v>0.08</v>
      </c>
      <c r="H160" s="195">
        <v>0.55000000000000004</v>
      </c>
      <c r="I160" s="195">
        <v>1</v>
      </c>
      <c r="J160" s="195">
        <v>1</v>
      </c>
      <c r="K160" s="195">
        <v>0.97</v>
      </c>
      <c r="L160" s="195">
        <v>0.83</v>
      </c>
      <c r="M160" s="195" t="s">
        <v>596</v>
      </c>
      <c r="N160" s="195">
        <v>0</v>
      </c>
      <c r="O160" s="195">
        <v>0</v>
      </c>
      <c r="P160" s="195">
        <v>0</v>
      </c>
      <c r="Q160" s="195">
        <v>0</v>
      </c>
      <c r="R160" s="197">
        <v>12</v>
      </c>
      <c r="S160" s="198">
        <v>53</v>
      </c>
      <c r="T160" s="199">
        <v>0.59047619047619049</v>
      </c>
    </row>
    <row r="161" spans="1:20" x14ac:dyDescent="0.25">
      <c r="A161" s="171" t="s">
        <v>168</v>
      </c>
      <c r="C161" t="s">
        <v>688</v>
      </c>
    </row>
    <row r="162" spans="1:20" x14ac:dyDescent="0.25">
      <c r="A162" s="131" t="s">
        <v>169</v>
      </c>
    </row>
    <row r="163" spans="1:20" x14ac:dyDescent="0.25">
      <c r="A163" s="131" t="s">
        <v>165</v>
      </c>
      <c r="B163" s="173" t="s">
        <v>510</v>
      </c>
      <c r="C163" s="195">
        <v>1</v>
      </c>
      <c r="D163" s="195">
        <v>1</v>
      </c>
      <c r="E163" s="195">
        <v>1</v>
      </c>
      <c r="F163" s="196">
        <v>27</v>
      </c>
      <c r="G163" s="195">
        <v>0</v>
      </c>
      <c r="H163" s="195">
        <v>0.8</v>
      </c>
      <c r="I163" s="195">
        <v>0.9</v>
      </c>
      <c r="J163" s="195">
        <v>1</v>
      </c>
      <c r="K163" s="195">
        <v>1</v>
      </c>
      <c r="L163" s="195">
        <v>0</v>
      </c>
      <c r="M163" s="195" t="s">
        <v>596</v>
      </c>
      <c r="N163" s="195">
        <v>0</v>
      </c>
      <c r="O163" s="195">
        <v>0</v>
      </c>
      <c r="P163" s="195">
        <v>0</v>
      </c>
      <c r="Q163" s="195">
        <v>0</v>
      </c>
      <c r="R163" s="197">
        <v>12</v>
      </c>
      <c r="S163" s="198">
        <v>71</v>
      </c>
      <c r="T163" s="199">
        <v>0.80952380952380953</v>
      </c>
    </row>
    <row r="164" spans="1:20" x14ac:dyDescent="0.25">
      <c r="A164" s="131" t="s">
        <v>166</v>
      </c>
      <c r="B164" s="173" t="s">
        <v>510</v>
      </c>
      <c r="C164" s="195">
        <v>1</v>
      </c>
      <c r="D164" s="195">
        <v>1</v>
      </c>
      <c r="E164" s="195">
        <v>1</v>
      </c>
      <c r="F164" s="196">
        <v>27</v>
      </c>
      <c r="G164" s="195">
        <v>0</v>
      </c>
      <c r="H164" s="195">
        <v>0.8</v>
      </c>
      <c r="I164" s="195">
        <v>0.9</v>
      </c>
      <c r="J164" s="195">
        <v>1</v>
      </c>
      <c r="K164" s="195">
        <v>1</v>
      </c>
      <c r="L164" s="195">
        <v>1</v>
      </c>
      <c r="M164" s="195" t="s">
        <v>596</v>
      </c>
      <c r="N164" s="195">
        <v>0</v>
      </c>
      <c r="O164" s="195">
        <v>0</v>
      </c>
      <c r="P164" s="195">
        <v>0</v>
      </c>
      <c r="Q164" s="195">
        <v>0</v>
      </c>
      <c r="R164" s="197">
        <v>12</v>
      </c>
      <c r="S164" s="198">
        <v>71</v>
      </c>
      <c r="T164" s="199">
        <v>0.80952380952380953</v>
      </c>
    </row>
    <row r="165" spans="1:20" x14ac:dyDescent="0.25">
      <c r="A165" s="131" t="s">
        <v>170</v>
      </c>
      <c r="C165" t="s">
        <v>688</v>
      </c>
    </row>
    <row r="166" spans="1:20" x14ac:dyDescent="0.25">
      <c r="A166" s="131" t="s">
        <v>171</v>
      </c>
      <c r="C166" t="s">
        <v>688</v>
      </c>
    </row>
    <row r="167" spans="1:20" x14ac:dyDescent="0.25">
      <c r="A167" s="131" t="s">
        <v>172</v>
      </c>
      <c r="C167" t="s">
        <v>688</v>
      </c>
    </row>
    <row r="168" spans="1:20" x14ac:dyDescent="0.25">
      <c r="A168" s="131" t="s">
        <v>173</v>
      </c>
      <c r="C168" t="s">
        <v>688</v>
      </c>
    </row>
    <row r="169" spans="1:20" x14ac:dyDescent="0.25">
      <c r="A169" s="141" t="s">
        <v>174</v>
      </c>
    </row>
    <row r="170" spans="1:20" x14ac:dyDescent="0.25">
      <c r="A170" s="131" t="s">
        <v>175</v>
      </c>
      <c r="C170" t="s">
        <v>688</v>
      </c>
    </row>
    <row r="171" spans="1:20" x14ac:dyDescent="0.25">
      <c r="A171" s="131" t="s">
        <v>176</v>
      </c>
      <c r="C171" t="s">
        <v>688</v>
      </c>
    </row>
    <row r="172" spans="1:20" x14ac:dyDescent="0.25">
      <c r="A172" s="131" t="s">
        <v>177</v>
      </c>
      <c r="C172" t="s">
        <v>688</v>
      </c>
    </row>
  </sheetData>
  <conditionalFormatting sqref="A19">
    <cfRule type="expression" dxfId="7" priority="1">
      <formula>(#REF!&gt;1)</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35642-6BC8-4756-8FBE-1BDCECCF7935}">
  <sheetPr codeName="Sheet6"/>
  <dimension ref="A1:T172"/>
  <sheetViews>
    <sheetView workbookViewId="0">
      <selection activeCell="W98" sqref="W98"/>
    </sheetView>
  </sheetViews>
  <sheetFormatPr defaultColWidth="8.875" defaultRowHeight="15.75" x14ac:dyDescent="0.25"/>
  <cols>
    <col min="1" max="1" width="11.875" customWidth="1"/>
    <col min="11" max="11" width="10.125" customWidth="1"/>
    <col min="12" max="13" width="13.625" customWidth="1"/>
  </cols>
  <sheetData>
    <row r="1" spans="1:20" x14ac:dyDescent="0.25">
      <c r="A1" t="s">
        <v>0</v>
      </c>
      <c r="B1" t="s">
        <v>577</v>
      </c>
      <c r="C1" t="s">
        <v>578</v>
      </c>
      <c r="D1" t="s">
        <v>579</v>
      </c>
      <c r="E1" t="s">
        <v>580</v>
      </c>
      <c r="F1" t="s">
        <v>581</v>
      </c>
      <c r="G1" t="s">
        <v>582</v>
      </c>
      <c r="H1" t="s">
        <v>583</v>
      </c>
      <c r="I1" t="s">
        <v>584</v>
      </c>
      <c r="J1" t="s">
        <v>585</v>
      </c>
      <c r="K1" t="s">
        <v>586</v>
      </c>
      <c r="L1" t="s">
        <v>587</v>
      </c>
      <c r="M1" t="s">
        <v>588</v>
      </c>
      <c r="N1" t="s">
        <v>589</v>
      </c>
      <c r="O1" t="s">
        <v>590</v>
      </c>
      <c r="P1" t="s">
        <v>591</v>
      </c>
      <c r="Q1" t="s">
        <v>592</v>
      </c>
      <c r="R1" t="s">
        <v>593</v>
      </c>
      <c r="S1" t="s">
        <v>594</v>
      </c>
      <c r="T1" t="s">
        <v>595</v>
      </c>
    </row>
    <row r="2" spans="1:20" x14ac:dyDescent="0.25">
      <c r="A2" s="131" t="s">
        <v>6</v>
      </c>
      <c r="B2" s="173" t="s">
        <v>510</v>
      </c>
      <c r="C2" s="134">
        <v>0.98019999999999996</v>
      </c>
      <c r="D2" s="180">
        <v>1</v>
      </c>
      <c r="E2" s="180">
        <v>1</v>
      </c>
      <c r="F2" s="135">
        <v>84.36</v>
      </c>
      <c r="G2" s="134">
        <v>0.98280000000000001</v>
      </c>
      <c r="H2" s="134">
        <v>0.98280000000000001</v>
      </c>
      <c r="I2" s="134">
        <v>0.96550000000000002</v>
      </c>
      <c r="J2" s="134">
        <v>1</v>
      </c>
      <c r="K2" s="134">
        <v>0.66669999999999996</v>
      </c>
      <c r="L2" s="134">
        <v>0.9839</v>
      </c>
      <c r="M2" s="134" t="s">
        <v>596</v>
      </c>
      <c r="N2" s="134">
        <v>0</v>
      </c>
      <c r="O2" s="134">
        <v>0</v>
      </c>
      <c r="P2" s="134">
        <v>0</v>
      </c>
      <c r="Q2" s="134">
        <v>3.0800000000000001E-2</v>
      </c>
      <c r="R2" s="172">
        <v>12</v>
      </c>
      <c r="S2" s="137">
        <v>76.5</v>
      </c>
      <c r="T2" s="181">
        <v>0.93627450980392157</v>
      </c>
    </row>
    <row r="3" spans="1:20" x14ac:dyDescent="0.25">
      <c r="A3" s="131" t="s">
        <v>8</v>
      </c>
      <c r="B3" s="173" t="s">
        <v>510</v>
      </c>
      <c r="C3" s="134">
        <v>0.9103</v>
      </c>
      <c r="D3" s="180">
        <v>1</v>
      </c>
      <c r="E3" s="180">
        <v>1</v>
      </c>
      <c r="F3" s="135">
        <v>101.77</v>
      </c>
      <c r="G3" s="134">
        <v>0.95240000000000002</v>
      </c>
      <c r="H3" s="134">
        <v>0.95240000000000002</v>
      </c>
      <c r="I3" s="139">
        <v>0</v>
      </c>
      <c r="J3" s="139">
        <v>1</v>
      </c>
      <c r="K3" s="139">
        <v>0</v>
      </c>
      <c r="L3" s="139">
        <v>1</v>
      </c>
      <c r="M3" s="134" t="s">
        <v>596</v>
      </c>
      <c r="N3" s="139">
        <v>0</v>
      </c>
      <c r="O3" s="139">
        <v>0</v>
      </c>
      <c r="P3" s="139">
        <v>0</v>
      </c>
      <c r="Q3" s="139">
        <v>0</v>
      </c>
      <c r="R3" s="159">
        <v>12</v>
      </c>
      <c r="S3" s="137">
        <v>83</v>
      </c>
      <c r="T3" s="181">
        <v>0.99019607843137258</v>
      </c>
    </row>
    <row r="4" spans="1:20" x14ac:dyDescent="0.25">
      <c r="A4" s="141" t="s">
        <v>9</v>
      </c>
      <c r="C4" s="134" t="s">
        <v>672</v>
      </c>
    </row>
    <row r="5" spans="1:20" x14ac:dyDescent="0.25">
      <c r="A5" s="141" t="s">
        <v>10</v>
      </c>
      <c r="B5" s="173" t="s">
        <v>510</v>
      </c>
      <c r="C5" s="134">
        <v>0.96750000000000003</v>
      </c>
      <c r="D5" s="180">
        <v>1</v>
      </c>
      <c r="E5" s="180">
        <v>1</v>
      </c>
      <c r="F5" s="135">
        <v>85.23</v>
      </c>
      <c r="G5" s="134">
        <v>0.80649999999999999</v>
      </c>
      <c r="H5" s="134">
        <v>0.80649999999999999</v>
      </c>
      <c r="I5" s="134">
        <v>0.9677</v>
      </c>
      <c r="J5" s="134">
        <v>1</v>
      </c>
      <c r="K5" s="134">
        <v>0.5</v>
      </c>
      <c r="L5" s="134">
        <v>0.96879999999999999</v>
      </c>
      <c r="M5" s="134" t="s">
        <v>596</v>
      </c>
      <c r="N5" s="134">
        <v>0</v>
      </c>
      <c r="O5" s="134">
        <v>0</v>
      </c>
      <c r="P5" s="134">
        <v>0</v>
      </c>
      <c r="Q5" s="134">
        <v>0</v>
      </c>
      <c r="R5" s="172">
        <v>12</v>
      </c>
      <c r="S5" s="137">
        <v>72</v>
      </c>
      <c r="T5" s="181">
        <v>0.88235294117647056</v>
      </c>
    </row>
    <row r="6" spans="1:20" x14ac:dyDescent="0.25">
      <c r="A6" s="131" t="s">
        <v>11</v>
      </c>
      <c r="B6" s="173" t="s">
        <v>510</v>
      </c>
      <c r="C6" s="139">
        <v>0.95489999999999997</v>
      </c>
      <c r="D6" s="180">
        <v>1</v>
      </c>
      <c r="E6" s="180">
        <v>1</v>
      </c>
      <c r="F6" s="143">
        <v>112.83</v>
      </c>
      <c r="G6" s="139">
        <v>0.57579999999999998</v>
      </c>
      <c r="H6" s="139">
        <v>0.57579999999999998</v>
      </c>
      <c r="I6" s="139">
        <v>0.96970000000000001</v>
      </c>
      <c r="J6" s="139">
        <v>0.96970000000000001</v>
      </c>
      <c r="K6" s="139">
        <v>0.66669999999999996</v>
      </c>
      <c r="L6" s="139">
        <v>0.97140000000000004</v>
      </c>
      <c r="M6" s="134" t="s">
        <v>596</v>
      </c>
      <c r="N6" s="139">
        <v>0</v>
      </c>
      <c r="O6" s="139">
        <v>0</v>
      </c>
      <c r="P6" s="139">
        <v>0</v>
      </c>
      <c r="Q6" s="139">
        <v>0</v>
      </c>
      <c r="R6" s="159">
        <v>12</v>
      </c>
      <c r="S6" s="137">
        <v>58</v>
      </c>
      <c r="T6" s="181">
        <v>0.73529411764705888</v>
      </c>
    </row>
    <row r="7" spans="1:20" x14ac:dyDescent="0.25">
      <c r="A7" s="141" t="s">
        <v>12</v>
      </c>
      <c r="C7" s="134" t="s">
        <v>672</v>
      </c>
    </row>
    <row r="8" spans="1:20" x14ac:dyDescent="0.25">
      <c r="A8" s="141" t="s">
        <v>13</v>
      </c>
      <c r="B8" s="173" t="s">
        <v>510</v>
      </c>
      <c r="C8" s="134">
        <v>0.94520000000000004</v>
      </c>
      <c r="D8" s="180">
        <v>1</v>
      </c>
      <c r="E8" s="180">
        <v>1</v>
      </c>
      <c r="F8" s="135">
        <v>101.12</v>
      </c>
      <c r="G8" s="134">
        <v>0.9</v>
      </c>
      <c r="H8" s="134">
        <v>0.9</v>
      </c>
      <c r="I8" s="139">
        <v>0</v>
      </c>
      <c r="J8" s="139">
        <v>1</v>
      </c>
      <c r="K8" s="139">
        <v>0</v>
      </c>
      <c r="L8" s="139">
        <v>1</v>
      </c>
      <c r="M8" s="134" t="s">
        <v>596</v>
      </c>
      <c r="N8" s="139">
        <v>0</v>
      </c>
      <c r="O8" s="139">
        <v>0</v>
      </c>
      <c r="P8" s="139">
        <v>0</v>
      </c>
      <c r="Q8" s="139">
        <v>0</v>
      </c>
      <c r="R8" s="159">
        <v>12</v>
      </c>
      <c r="S8" s="137">
        <v>83</v>
      </c>
      <c r="T8" s="181">
        <v>0.99019607843137258</v>
      </c>
    </row>
    <row r="9" spans="1:20" x14ac:dyDescent="0.25">
      <c r="A9" s="141" t="s">
        <v>14</v>
      </c>
      <c r="B9" s="173" t="s">
        <v>510</v>
      </c>
      <c r="C9" s="134">
        <v>0.93389999999999995</v>
      </c>
      <c r="D9" s="180">
        <v>1</v>
      </c>
      <c r="E9" s="180">
        <v>1</v>
      </c>
      <c r="F9" s="135">
        <v>117.88</v>
      </c>
      <c r="G9" s="134">
        <v>0.94289999999999996</v>
      </c>
      <c r="H9" s="134">
        <v>0.94289999999999996</v>
      </c>
      <c r="I9" s="134">
        <v>1</v>
      </c>
      <c r="J9" s="134">
        <v>1</v>
      </c>
      <c r="K9" s="134">
        <v>0</v>
      </c>
      <c r="L9" s="134">
        <v>1</v>
      </c>
      <c r="M9" s="134" t="s">
        <v>596</v>
      </c>
      <c r="N9" s="134">
        <v>2.86E-2</v>
      </c>
      <c r="O9" s="134">
        <v>0</v>
      </c>
      <c r="P9" s="134">
        <v>0</v>
      </c>
      <c r="Q9" s="134">
        <v>0</v>
      </c>
      <c r="R9" s="172">
        <v>12</v>
      </c>
      <c r="S9" s="137">
        <v>76</v>
      </c>
      <c r="T9" s="181">
        <v>0.89215686274509809</v>
      </c>
    </row>
    <row r="10" spans="1:20" x14ac:dyDescent="0.25">
      <c r="A10" s="131" t="s">
        <v>15</v>
      </c>
      <c r="B10" s="173" t="s">
        <v>510</v>
      </c>
      <c r="C10" s="139">
        <v>0.93059999999999998</v>
      </c>
      <c r="D10" s="180">
        <v>1</v>
      </c>
      <c r="E10" s="180">
        <v>1</v>
      </c>
      <c r="F10" s="143">
        <v>96.21</v>
      </c>
      <c r="G10" s="139">
        <v>0.76919999999999999</v>
      </c>
      <c r="H10" s="139">
        <v>0.76919999999999999</v>
      </c>
      <c r="I10" s="139">
        <v>0.96150000000000002</v>
      </c>
      <c r="J10" s="139">
        <v>1</v>
      </c>
      <c r="K10" s="139">
        <v>1</v>
      </c>
      <c r="L10" s="139">
        <v>1</v>
      </c>
      <c r="M10" s="134" t="s">
        <v>596</v>
      </c>
      <c r="N10" s="139">
        <v>0</v>
      </c>
      <c r="O10" s="139">
        <v>0</v>
      </c>
      <c r="P10" s="139">
        <v>0</v>
      </c>
      <c r="Q10" s="139">
        <v>0</v>
      </c>
      <c r="R10" s="159">
        <v>12</v>
      </c>
      <c r="S10" s="137">
        <v>70.5</v>
      </c>
      <c r="T10" s="181">
        <v>0.86764705882352944</v>
      </c>
    </row>
    <row r="11" spans="1:20" x14ac:dyDescent="0.25">
      <c r="A11" s="131" t="s">
        <v>144</v>
      </c>
      <c r="B11" s="173" t="s">
        <v>507</v>
      </c>
      <c r="C11" s="134">
        <v>1.6338999999999999</v>
      </c>
      <c r="D11" s="180" t="s">
        <v>596</v>
      </c>
      <c r="E11" s="180">
        <v>1</v>
      </c>
      <c r="F11" s="135">
        <v>9.7899999999999991</v>
      </c>
      <c r="G11" s="134">
        <v>0.84440000000000004</v>
      </c>
      <c r="H11" s="134">
        <v>0.84440000000000004</v>
      </c>
      <c r="I11" s="134">
        <v>0.66669999999999996</v>
      </c>
      <c r="J11" s="134">
        <v>1</v>
      </c>
      <c r="K11" s="134" t="s">
        <v>596</v>
      </c>
      <c r="L11" s="134">
        <v>0.86839999999999995</v>
      </c>
      <c r="M11" s="134" t="s">
        <v>596</v>
      </c>
      <c r="N11" s="134">
        <v>1.52E-2</v>
      </c>
      <c r="O11" s="134">
        <v>0</v>
      </c>
      <c r="P11" s="134">
        <v>0</v>
      </c>
      <c r="Q11" s="134">
        <v>0</v>
      </c>
      <c r="R11" s="172">
        <v>11</v>
      </c>
      <c r="S11" s="137">
        <v>60</v>
      </c>
      <c r="T11" s="181">
        <v>0.82474226804123707</v>
      </c>
    </row>
    <row r="12" spans="1:20" x14ac:dyDescent="0.25">
      <c r="A12" s="141" t="s">
        <v>143</v>
      </c>
      <c r="C12" s="134" t="s">
        <v>675</v>
      </c>
    </row>
    <row r="13" spans="1:20" x14ac:dyDescent="0.25">
      <c r="A13" s="131" t="s">
        <v>16</v>
      </c>
      <c r="B13" s="173" t="s">
        <v>510</v>
      </c>
      <c r="C13" s="139">
        <v>0.9446</v>
      </c>
      <c r="D13" s="180">
        <v>1</v>
      </c>
      <c r="E13" s="180">
        <v>1</v>
      </c>
      <c r="F13" s="143">
        <v>83.84</v>
      </c>
      <c r="G13" s="139">
        <v>0.61339999999999995</v>
      </c>
      <c r="H13" s="139">
        <v>0.61339999999999995</v>
      </c>
      <c r="I13" s="139">
        <v>0.98970000000000002</v>
      </c>
      <c r="J13" s="139">
        <v>0.99029999999999996</v>
      </c>
      <c r="K13" s="139">
        <v>0.77270000000000005</v>
      </c>
      <c r="L13" s="139">
        <v>0.98829999999999996</v>
      </c>
      <c r="M13" s="134" t="s">
        <v>596</v>
      </c>
      <c r="N13" s="139">
        <v>2.2000000000000001E-3</v>
      </c>
      <c r="O13" s="139">
        <v>0</v>
      </c>
      <c r="P13" s="139">
        <v>6.9999999999999999E-4</v>
      </c>
      <c r="Q13" s="139">
        <v>0</v>
      </c>
      <c r="R13" s="159">
        <v>12</v>
      </c>
      <c r="S13" s="137">
        <v>62.5</v>
      </c>
      <c r="T13" s="181">
        <v>0.75</v>
      </c>
    </row>
    <row r="14" spans="1:20" x14ac:dyDescent="0.25">
      <c r="A14" s="131" t="s">
        <v>18</v>
      </c>
      <c r="B14" s="173" t="s">
        <v>507</v>
      </c>
      <c r="C14" s="134">
        <v>0.65159999999999996</v>
      </c>
      <c r="D14" s="180" t="s">
        <v>596</v>
      </c>
      <c r="E14" s="180">
        <v>0.73809999999999998</v>
      </c>
      <c r="F14" s="135">
        <v>8.31</v>
      </c>
      <c r="G14" s="134">
        <v>0.78669999999999995</v>
      </c>
      <c r="H14" s="134">
        <v>0.78669999999999995</v>
      </c>
      <c r="I14" s="134">
        <v>0.73329999999999995</v>
      </c>
      <c r="J14" s="134">
        <v>0.98670000000000002</v>
      </c>
      <c r="K14" s="134" t="s">
        <v>596</v>
      </c>
      <c r="L14" s="134">
        <v>0.89710000000000001</v>
      </c>
      <c r="M14" s="134" t="s">
        <v>596</v>
      </c>
      <c r="N14" s="134">
        <v>1.1900000000000001E-2</v>
      </c>
      <c r="O14" s="134">
        <v>2.3999999999999998E-3</v>
      </c>
      <c r="P14" s="134">
        <v>0</v>
      </c>
      <c r="Q14" s="134">
        <v>7.1400000000000005E-2</v>
      </c>
      <c r="R14" s="172">
        <v>11</v>
      </c>
      <c r="S14" s="137">
        <v>39.5</v>
      </c>
      <c r="T14" s="181">
        <v>0.60309278350515461</v>
      </c>
    </row>
    <row r="15" spans="1:20" x14ac:dyDescent="0.25">
      <c r="A15" s="131" t="s">
        <v>19</v>
      </c>
      <c r="B15" s="173" t="s">
        <v>510</v>
      </c>
      <c r="C15" s="139">
        <v>0.97850000000000004</v>
      </c>
      <c r="D15" s="180">
        <v>1</v>
      </c>
      <c r="E15" s="180">
        <v>1</v>
      </c>
      <c r="F15" s="143">
        <v>108.43</v>
      </c>
      <c r="G15" s="139">
        <v>0.89290000000000003</v>
      </c>
      <c r="H15" s="139">
        <v>0.89290000000000003</v>
      </c>
      <c r="I15" s="139">
        <v>0.98809999999999998</v>
      </c>
      <c r="J15" s="139">
        <v>1</v>
      </c>
      <c r="K15" s="139">
        <v>1</v>
      </c>
      <c r="L15" s="139">
        <v>1</v>
      </c>
      <c r="M15" s="134" t="s">
        <v>596</v>
      </c>
      <c r="N15" s="139">
        <v>0</v>
      </c>
      <c r="O15" s="139">
        <v>0</v>
      </c>
      <c r="P15" s="139">
        <v>0</v>
      </c>
      <c r="Q15" s="139">
        <v>0</v>
      </c>
      <c r="R15" s="159">
        <v>12</v>
      </c>
      <c r="S15" s="137">
        <v>80.5</v>
      </c>
      <c r="T15" s="181">
        <v>0.97058823529411764</v>
      </c>
    </row>
    <row r="16" spans="1:20" x14ac:dyDescent="0.25">
      <c r="A16" s="131" t="s">
        <v>20</v>
      </c>
      <c r="B16" s="173" t="s">
        <v>510</v>
      </c>
      <c r="C16" s="139">
        <v>0.94220000000000004</v>
      </c>
      <c r="D16" s="180">
        <v>1</v>
      </c>
      <c r="E16" s="180">
        <v>1</v>
      </c>
      <c r="F16" s="143">
        <v>107.48</v>
      </c>
      <c r="G16" s="139">
        <v>0.79590000000000005</v>
      </c>
      <c r="H16" s="139">
        <v>0.79590000000000005</v>
      </c>
      <c r="I16" s="139">
        <v>0.96619999999999995</v>
      </c>
      <c r="J16" s="139">
        <v>0.99319999999999997</v>
      </c>
      <c r="K16" s="139">
        <v>1</v>
      </c>
      <c r="L16" s="139">
        <v>1</v>
      </c>
      <c r="M16" s="134" t="s">
        <v>596</v>
      </c>
      <c r="N16" s="134">
        <v>0</v>
      </c>
      <c r="O16" s="134">
        <v>0</v>
      </c>
      <c r="P16" s="134">
        <v>1.6999999999999999E-3</v>
      </c>
      <c r="Q16" s="134">
        <v>0.1447</v>
      </c>
      <c r="R16" s="172">
        <v>12</v>
      </c>
      <c r="S16" s="137">
        <v>72</v>
      </c>
      <c r="T16" s="181">
        <v>0.89215686274509809</v>
      </c>
    </row>
    <row r="17" spans="1:20" x14ac:dyDescent="0.25">
      <c r="A17" s="131" t="s">
        <v>21</v>
      </c>
      <c r="B17" s="173" t="s">
        <v>510</v>
      </c>
      <c r="C17" s="139">
        <v>0.91869999999999996</v>
      </c>
      <c r="D17" s="180">
        <v>1</v>
      </c>
      <c r="E17" s="180">
        <v>1</v>
      </c>
      <c r="F17" s="143">
        <v>103.87</v>
      </c>
      <c r="G17" s="139">
        <v>0.623</v>
      </c>
      <c r="H17" s="139">
        <v>0.623</v>
      </c>
      <c r="I17" s="139">
        <v>1</v>
      </c>
      <c r="J17" s="139">
        <v>0.98529999999999995</v>
      </c>
      <c r="K17" s="134">
        <v>0</v>
      </c>
      <c r="L17" s="134">
        <v>1</v>
      </c>
      <c r="M17" s="134" t="s">
        <v>596</v>
      </c>
      <c r="N17" s="134">
        <v>0</v>
      </c>
      <c r="O17" s="134">
        <v>0</v>
      </c>
      <c r="P17" s="134">
        <v>0</v>
      </c>
      <c r="Q17" s="134">
        <v>0</v>
      </c>
      <c r="R17" s="172">
        <v>12</v>
      </c>
      <c r="S17" s="137">
        <v>63.5</v>
      </c>
      <c r="T17" s="181">
        <v>0.77941176470588236</v>
      </c>
    </row>
    <row r="18" spans="1:20" x14ac:dyDescent="0.25">
      <c r="A18" s="131" t="s">
        <v>22</v>
      </c>
      <c r="B18" s="173" t="s">
        <v>510</v>
      </c>
      <c r="C18" s="134">
        <v>0.98939999999999995</v>
      </c>
      <c r="D18" s="180">
        <v>1</v>
      </c>
      <c r="E18" s="180">
        <v>1</v>
      </c>
      <c r="F18" s="135">
        <v>96.82</v>
      </c>
      <c r="G18" s="134">
        <v>0.76190000000000002</v>
      </c>
      <c r="H18" s="134">
        <v>0.76190000000000002</v>
      </c>
      <c r="I18" s="134">
        <v>0.95450000000000002</v>
      </c>
      <c r="J18" s="134">
        <v>0.95450000000000002</v>
      </c>
      <c r="K18" s="134">
        <v>0</v>
      </c>
      <c r="L18" s="134">
        <v>1</v>
      </c>
      <c r="M18" s="134" t="s">
        <v>596</v>
      </c>
      <c r="N18" s="134">
        <v>0</v>
      </c>
      <c r="O18" s="134">
        <v>0</v>
      </c>
      <c r="P18" s="134">
        <v>1.1900000000000001E-2</v>
      </c>
      <c r="Q18" s="134">
        <v>0</v>
      </c>
      <c r="R18" s="172">
        <v>12</v>
      </c>
      <c r="S18" s="137">
        <v>75</v>
      </c>
      <c r="T18" s="181">
        <v>0.91176470588235292</v>
      </c>
    </row>
    <row r="19" spans="1:20" x14ac:dyDescent="0.25">
      <c r="A19" s="131" t="s">
        <v>17</v>
      </c>
      <c r="B19" s="173" t="s">
        <v>507</v>
      </c>
      <c r="C19" s="134">
        <v>0.87070000000000003</v>
      </c>
      <c r="D19" s="180" t="s">
        <v>596</v>
      </c>
      <c r="E19" s="180">
        <v>1</v>
      </c>
      <c r="F19" s="135">
        <v>6.3</v>
      </c>
      <c r="G19" s="134">
        <v>0.85709999999999997</v>
      </c>
      <c r="H19" s="134">
        <v>0.85709999999999997</v>
      </c>
      <c r="I19" s="134">
        <v>0.95450000000000002</v>
      </c>
      <c r="J19" s="134">
        <v>0.95450000000000002</v>
      </c>
      <c r="K19" s="134" t="s">
        <v>596</v>
      </c>
      <c r="L19" s="134">
        <v>0.68420000000000003</v>
      </c>
      <c r="M19" s="134" t="s">
        <v>596</v>
      </c>
      <c r="N19" s="134">
        <v>0</v>
      </c>
      <c r="O19" s="134">
        <v>7.7000000000000002E-3</v>
      </c>
      <c r="P19" s="134">
        <v>8.3299999999999999E-2</v>
      </c>
      <c r="Q19" s="134">
        <v>0</v>
      </c>
      <c r="R19" s="172">
        <v>12</v>
      </c>
      <c r="S19" s="137">
        <v>49.5</v>
      </c>
      <c r="T19" s="181">
        <v>0.64432989690721654</v>
      </c>
    </row>
    <row r="20" spans="1:20" x14ac:dyDescent="0.25">
      <c r="A20" s="131" t="s">
        <v>102</v>
      </c>
      <c r="B20" s="173" t="s">
        <v>507</v>
      </c>
      <c r="C20" s="134">
        <v>0.94010000000000005</v>
      </c>
      <c r="D20" s="180" t="s">
        <v>596</v>
      </c>
      <c r="E20" s="180">
        <v>1</v>
      </c>
      <c r="F20" s="135">
        <v>44.61</v>
      </c>
      <c r="G20" s="134">
        <v>1</v>
      </c>
      <c r="H20" s="134">
        <v>1</v>
      </c>
      <c r="I20" s="134">
        <v>0.91669999999999996</v>
      </c>
      <c r="J20" s="134">
        <v>0.97219999999999995</v>
      </c>
      <c r="K20" s="134" t="s">
        <v>596</v>
      </c>
      <c r="L20" s="134">
        <v>0.90910000000000002</v>
      </c>
      <c r="M20" s="134" t="s">
        <v>596</v>
      </c>
      <c r="N20" s="134">
        <v>6.5199999999999994E-2</v>
      </c>
      <c r="O20" s="134">
        <v>4.3E-3</v>
      </c>
      <c r="P20" s="134">
        <v>1.54E-2</v>
      </c>
      <c r="Q20" s="134">
        <v>0.19570000000000001</v>
      </c>
      <c r="R20" s="172">
        <v>12</v>
      </c>
      <c r="S20" s="137">
        <v>55.5</v>
      </c>
      <c r="T20" s="181">
        <v>0.76804123711340211</v>
      </c>
    </row>
    <row r="21" spans="1:20" x14ac:dyDescent="0.25">
      <c r="A21" s="131" t="s">
        <v>23</v>
      </c>
      <c r="B21" s="173" t="s">
        <v>510</v>
      </c>
      <c r="C21" s="134">
        <v>0.98029999999999995</v>
      </c>
      <c r="D21" s="180">
        <v>1</v>
      </c>
      <c r="E21" s="180">
        <v>1</v>
      </c>
      <c r="F21" s="135">
        <v>116.92</v>
      </c>
      <c r="G21" s="134">
        <v>0.91300000000000003</v>
      </c>
      <c r="H21" s="134">
        <v>0.91300000000000003</v>
      </c>
      <c r="I21" s="139">
        <v>1</v>
      </c>
      <c r="J21" s="139">
        <v>1</v>
      </c>
      <c r="K21" s="139">
        <v>0</v>
      </c>
      <c r="L21" s="139">
        <v>1</v>
      </c>
      <c r="M21" s="134" t="s">
        <v>596</v>
      </c>
      <c r="N21" s="139">
        <v>0</v>
      </c>
      <c r="O21" s="139">
        <v>0</v>
      </c>
      <c r="P21" s="139">
        <v>0</v>
      </c>
      <c r="Q21" s="139">
        <v>0</v>
      </c>
      <c r="R21" s="159">
        <v>12</v>
      </c>
      <c r="S21" s="137">
        <v>81</v>
      </c>
      <c r="T21" s="181">
        <v>0.90196078431372551</v>
      </c>
    </row>
    <row r="22" spans="1:20" x14ac:dyDescent="0.25">
      <c r="A22" s="131" t="s">
        <v>24</v>
      </c>
      <c r="B22" s="173" t="s">
        <v>510</v>
      </c>
      <c r="C22" s="134">
        <v>1.5416000000000001</v>
      </c>
      <c r="D22" s="180">
        <v>1</v>
      </c>
      <c r="E22" s="180">
        <v>1</v>
      </c>
      <c r="F22" s="135">
        <v>63.86</v>
      </c>
      <c r="G22" s="134">
        <v>0.8</v>
      </c>
      <c r="H22" s="134">
        <v>0.8</v>
      </c>
      <c r="I22" s="134">
        <v>0.8</v>
      </c>
      <c r="J22" s="134">
        <v>1</v>
      </c>
      <c r="K22" s="134">
        <v>0</v>
      </c>
      <c r="L22" s="134">
        <v>1</v>
      </c>
      <c r="M22" s="134" t="s">
        <v>596</v>
      </c>
      <c r="N22" s="134">
        <v>0</v>
      </c>
      <c r="O22" s="134">
        <v>0</v>
      </c>
      <c r="P22" s="134">
        <v>0</v>
      </c>
      <c r="Q22" s="134">
        <v>0.16669999999999999</v>
      </c>
      <c r="R22" s="172">
        <v>12</v>
      </c>
      <c r="S22" s="137">
        <v>74</v>
      </c>
      <c r="T22" s="181">
        <v>0.89215686274509809</v>
      </c>
    </row>
    <row r="23" spans="1:20" x14ac:dyDescent="0.25">
      <c r="A23" s="131" t="s">
        <v>25</v>
      </c>
      <c r="B23" s="173" t="s">
        <v>510</v>
      </c>
      <c r="C23" s="142">
        <v>0.86990000000000001</v>
      </c>
      <c r="D23" s="180">
        <v>1</v>
      </c>
      <c r="E23" s="180">
        <v>1</v>
      </c>
      <c r="F23" s="178">
        <v>73.05</v>
      </c>
      <c r="G23" s="142">
        <v>0.5484</v>
      </c>
      <c r="H23" s="142">
        <v>0.5484</v>
      </c>
      <c r="I23" s="142">
        <v>0.96679999999999999</v>
      </c>
      <c r="J23" s="134">
        <v>1</v>
      </c>
      <c r="K23" s="134">
        <v>0</v>
      </c>
      <c r="L23" s="134">
        <v>1</v>
      </c>
      <c r="M23" s="134" t="s">
        <v>596</v>
      </c>
      <c r="N23" s="134">
        <v>0</v>
      </c>
      <c r="O23" s="134">
        <v>0</v>
      </c>
      <c r="P23" s="142">
        <v>7.7999999999999996E-3</v>
      </c>
      <c r="Q23" s="134">
        <v>0</v>
      </c>
      <c r="R23" s="172">
        <v>12</v>
      </c>
      <c r="S23" s="137">
        <v>55.5</v>
      </c>
      <c r="T23" s="181">
        <v>0.73039215686274506</v>
      </c>
    </row>
    <row r="24" spans="1:20" x14ac:dyDescent="0.25">
      <c r="A24" s="131" t="s">
        <v>26</v>
      </c>
      <c r="B24" s="173" t="s">
        <v>510</v>
      </c>
      <c r="C24" s="134">
        <v>0.90759999999999996</v>
      </c>
      <c r="D24" s="180">
        <v>1</v>
      </c>
      <c r="E24" s="180">
        <v>1</v>
      </c>
      <c r="F24" s="135">
        <v>133.21</v>
      </c>
      <c r="G24" s="134">
        <v>0.92859999999999998</v>
      </c>
      <c r="H24" s="134">
        <v>0.92859999999999998</v>
      </c>
      <c r="I24" s="134">
        <v>0.92859999999999998</v>
      </c>
      <c r="J24" s="134">
        <v>1</v>
      </c>
      <c r="K24" s="134">
        <v>1</v>
      </c>
      <c r="L24" s="134">
        <v>1</v>
      </c>
      <c r="M24" s="134" t="s">
        <v>596</v>
      </c>
      <c r="N24" s="134">
        <v>0</v>
      </c>
      <c r="O24" s="134">
        <v>0</v>
      </c>
      <c r="P24" s="134">
        <v>0</v>
      </c>
      <c r="Q24" s="134">
        <v>0</v>
      </c>
      <c r="R24" s="172">
        <v>12</v>
      </c>
      <c r="S24" s="137">
        <v>71.5</v>
      </c>
      <c r="T24" s="181">
        <v>0.88725490196078427</v>
      </c>
    </row>
    <row r="25" spans="1:20" x14ac:dyDescent="0.25">
      <c r="A25" s="131" t="s">
        <v>36</v>
      </c>
      <c r="B25" s="173" t="s">
        <v>507</v>
      </c>
      <c r="C25" s="134">
        <v>0.998</v>
      </c>
      <c r="D25" s="180" t="s">
        <v>596</v>
      </c>
      <c r="E25" s="180">
        <v>0.81669999999999998</v>
      </c>
      <c r="F25" s="135">
        <v>10.3</v>
      </c>
      <c r="G25" s="134">
        <v>0.439</v>
      </c>
      <c r="H25" s="134">
        <v>0.439</v>
      </c>
      <c r="I25" s="134">
        <v>0.33329999999999999</v>
      </c>
      <c r="J25" s="134">
        <v>0.92679999999999996</v>
      </c>
      <c r="K25" s="134" t="s">
        <v>596</v>
      </c>
      <c r="L25" s="134">
        <v>0.63639999999999997</v>
      </c>
      <c r="M25" s="134" t="s">
        <v>596</v>
      </c>
      <c r="N25" s="134">
        <v>0.13</v>
      </c>
      <c r="O25" s="134">
        <v>3.3E-3</v>
      </c>
      <c r="P25" s="134">
        <v>1.47E-2</v>
      </c>
      <c r="Q25" s="134">
        <v>0</v>
      </c>
      <c r="R25" s="172">
        <v>12</v>
      </c>
      <c r="S25" s="137">
        <v>30.5</v>
      </c>
      <c r="T25" s="181">
        <v>0.51030927835051543</v>
      </c>
    </row>
    <row r="26" spans="1:20" x14ac:dyDescent="0.25">
      <c r="A26" s="131" t="s">
        <v>27</v>
      </c>
      <c r="B26" s="173" t="s">
        <v>510</v>
      </c>
      <c r="C26" s="134">
        <v>0.99529999999999996</v>
      </c>
      <c r="D26" s="180">
        <v>1</v>
      </c>
      <c r="E26" s="180">
        <v>1</v>
      </c>
      <c r="F26" s="135">
        <v>118.63</v>
      </c>
      <c r="G26" s="134">
        <v>0.93330000000000002</v>
      </c>
      <c r="H26" s="134">
        <v>0.93330000000000002</v>
      </c>
      <c r="I26" s="134">
        <v>0.86670000000000003</v>
      </c>
      <c r="J26" s="134">
        <v>1</v>
      </c>
      <c r="K26" s="134">
        <v>0</v>
      </c>
      <c r="L26" s="134">
        <v>1</v>
      </c>
      <c r="M26" s="134" t="s">
        <v>596</v>
      </c>
      <c r="N26" s="134">
        <v>0</v>
      </c>
      <c r="O26" s="134">
        <v>0</v>
      </c>
      <c r="P26" s="134">
        <v>0</v>
      </c>
      <c r="Q26" s="134">
        <v>0</v>
      </c>
      <c r="R26" s="172">
        <v>12</v>
      </c>
      <c r="S26" s="137">
        <v>78.5</v>
      </c>
      <c r="T26" s="181">
        <v>0.96568627450980393</v>
      </c>
    </row>
    <row r="27" spans="1:20" x14ac:dyDescent="0.25">
      <c r="A27" s="131" t="s">
        <v>29</v>
      </c>
      <c r="B27" s="173" t="s">
        <v>510</v>
      </c>
      <c r="C27" s="139">
        <v>0.87690000000000001</v>
      </c>
      <c r="D27" s="180">
        <v>1</v>
      </c>
      <c r="E27" s="180">
        <v>1</v>
      </c>
      <c r="F27" s="143">
        <v>110.89</v>
      </c>
      <c r="G27" s="139">
        <v>0.93230000000000002</v>
      </c>
      <c r="H27" s="139">
        <v>0.93230000000000002</v>
      </c>
      <c r="I27" s="139">
        <v>0.72809999999999997</v>
      </c>
      <c r="J27" s="139">
        <v>0.75</v>
      </c>
      <c r="K27" s="139">
        <v>0</v>
      </c>
      <c r="L27" s="134">
        <v>1</v>
      </c>
      <c r="M27" s="134" t="s">
        <v>596</v>
      </c>
      <c r="N27" s="134">
        <v>4.4000000000000003E-3</v>
      </c>
      <c r="O27" s="134">
        <v>0</v>
      </c>
      <c r="P27" s="139">
        <v>7.6799999999999993E-2</v>
      </c>
      <c r="Q27" s="134">
        <v>0</v>
      </c>
      <c r="R27" s="159">
        <v>11</v>
      </c>
      <c r="S27" s="137">
        <v>57</v>
      </c>
      <c r="T27" s="181">
        <v>0.67647058823529416</v>
      </c>
    </row>
    <row r="28" spans="1:20" x14ac:dyDescent="0.25">
      <c r="A28" s="131" t="s">
        <v>30</v>
      </c>
      <c r="B28" s="173" t="s">
        <v>510</v>
      </c>
      <c r="C28" s="139">
        <v>0.98960000000000004</v>
      </c>
      <c r="D28" s="180">
        <v>1</v>
      </c>
      <c r="E28" s="180">
        <v>1</v>
      </c>
      <c r="F28" s="143">
        <v>121.45</v>
      </c>
      <c r="G28" s="139">
        <v>0.88060000000000005</v>
      </c>
      <c r="H28" s="139">
        <v>0.88060000000000005</v>
      </c>
      <c r="I28" s="139">
        <v>1</v>
      </c>
      <c r="J28" s="134">
        <v>1</v>
      </c>
      <c r="K28" s="139">
        <v>0.33329999999999999</v>
      </c>
      <c r="L28" s="139">
        <v>0.97060000000000002</v>
      </c>
      <c r="M28" s="134" t="s">
        <v>596</v>
      </c>
      <c r="N28" s="134">
        <v>0</v>
      </c>
      <c r="O28" s="134">
        <v>0</v>
      </c>
      <c r="P28" s="134">
        <v>0</v>
      </c>
      <c r="Q28" s="134">
        <v>0</v>
      </c>
      <c r="R28" s="172">
        <v>4</v>
      </c>
      <c r="S28" s="137">
        <v>71</v>
      </c>
      <c r="T28" s="181">
        <v>0.83333333333333337</v>
      </c>
    </row>
    <row r="29" spans="1:20" x14ac:dyDescent="0.25">
      <c r="A29" s="131" t="s">
        <v>31</v>
      </c>
      <c r="B29" s="173" t="s">
        <v>510</v>
      </c>
      <c r="C29" s="134">
        <v>0.93010000000000004</v>
      </c>
      <c r="D29" s="180">
        <v>1</v>
      </c>
      <c r="E29" s="180">
        <v>1</v>
      </c>
      <c r="F29" s="135">
        <v>64.25</v>
      </c>
      <c r="G29" s="134">
        <v>0.92859999999999998</v>
      </c>
      <c r="H29" s="134">
        <v>0.92859999999999998</v>
      </c>
      <c r="I29" s="134">
        <v>1</v>
      </c>
      <c r="J29" s="134">
        <v>1</v>
      </c>
      <c r="K29" s="134">
        <v>1</v>
      </c>
      <c r="L29" s="134">
        <v>1</v>
      </c>
      <c r="M29" s="134" t="s">
        <v>596</v>
      </c>
      <c r="N29" s="134">
        <v>3.2300000000000002E-2</v>
      </c>
      <c r="O29" s="134">
        <v>0</v>
      </c>
      <c r="P29" s="134">
        <v>0</v>
      </c>
      <c r="Q29" s="134">
        <v>0</v>
      </c>
      <c r="R29" s="172">
        <v>11</v>
      </c>
      <c r="S29" s="137">
        <v>73.5</v>
      </c>
      <c r="T29" s="181">
        <v>0.84313725490196079</v>
      </c>
    </row>
    <row r="30" spans="1:20" x14ac:dyDescent="0.25">
      <c r="A30" s="131" t="s">
        <v>32</v>
      </c>
      <c r="B30" s="173" t="s">
        <v>510</v>
      </c>
      <c r="C30" s="134">
        <v>0.98329999999999995</v>
      </c>
      <c r="D30" s="180">
        <v>1</v>
      </c>
      <c r="E30" s="180">
        <v>1</v>
      </c>
      <c r="F30" s="135">
        <v>129.16999999999999</v>
      </c>
      <c r="G30" s="134">
        <v>0.78949999999999998</v>
      </c>
      <c r="H30" s="134">
        <v>0.78949999999999998</v>
      </c>
      <c r="I30" s="134">
        <v>0.94740000000000002</v>
      </c>
      <c r="J30" s="134">
        <v>1</v>
      </c>
      <c r="K30" s="134">
        <v>0</v>
      </c>
      <c r="L30" s="134">
        <v>1</v>
      </c>
      <c r="M30" s="134" t="s">
        <v>596</v>
      </c>
      <c r="N30" s="134">
        <v>0</v>
      </c>
      <c r="O30" s="134">
        <v>0</v>
      </c>
      <c r="P30" s="134">
        <v>0</v>
      </c>
      <c r="Q30" s="134">
        <v>0</v>
      </c>
      <c r="R30" s="172">
        <v>11</v>
      </c>
      <c r="S30" s="137">
        <v>73.5</v>
      </c>
      <c r="T30" s="181">
        <v>0.90686274509803921</v>
      </c>
    </row>
    <row r="31" spans="1:20" x14ac:dyDescent="0.25">
      <c r="A31" s="131" t="s">
        <v>33</v>
      </c>
      <c r="B31" s="173" t="s">
        <v>510</v>
      </c>
      <c r="C31" s="139">
        <v>0.95679999999999998</v>
      </c>
      <c r="D31" s="180">
        <v>1</v>
      </c>
      <c r="E31" s="180">
        <v>1</v>
      </c>
      <c r="F31" s="143">
        <v>103.36</v>
      </c>
      <c r="G31" s="139">
        <v>0.88239999999999996</v>
      </c>
      <c r="H31" s="139">
        <v>0.88239999999999996</v>
      </c>
      <c r="I31" s="139">
        <v>0.94120000000000004</v>
      </c>
      <c r="J31" s="139">
        <v>1</v>
      </c>
      <c r="K31" s="139">
        <v>1</v>
      </c>
      <c r="L31" s="139">
        <v>1</v>
      </c>
      <c r="M31" s="134" t="s">
        <v>596</v>
      </c>
      <c r="N31" s="139">
        <v>0</v>
      </c>
      <c r="O31" s="139">
        <v>0</v>
      </c>
      <c r="P31" s="139">
        <v>0</v>
      </c>
      <c r="Q31" s="139">
        <v>0</v>
      </c>
      <c r="R31" s="159">
        <v>12</v>
      </c>
      <c r="S31" s="137">
        <v>77</v>
      </c>
      <c r="T31" s="181">
        <v>0.93137254901960786</v>
      </c>
    </row>
    <row r="32" spans="1:20" x14ac:dyDescent="0.25">
      <c r="A32" s="131" t="s">
        <v>34</v>
      </c>
      <c r="B32" s="173" t="s">
        <v>510</v>
      </c>
      <c r="C32" s="134">
        <v>1.0166999999999999</v>
      </c>
      <c r="D32" s="180">
        <v>1</v>
      </c>
      <c r="E32" s="180">
        <v>1</v>
      </c>
      <c r="F32" s="135">
        <v>160.54</v>
      </c>
      <c r="G32" s="134">
        <v>0.71150000000000002</v>
      </c>
      <c r="H32" s="134">
        <v>0.71150000000000002</v>
      </c>
      <c r="I32" s="134">
        <v>0.86539999999999995</v>
      </c>
      <c r="J32" s="134">
        <v>1</v>
      </c>
      <c r="K32" s="134">
        <v>1</v>
      </c>
      <c r="L32" s="134">
        <v>1</v>
      </c>
      <c r="M32" s="134" t="s">
        <v>596</v>
      </c>
      <c r="N32" s="134">
        <v>0</v>
      </c>
      <c r="O32" s="134">
        <v>0</v>
      </c>
      <c r="P32" s="134">
        <v>0</v>
      </c>
      <c r="Q32" s="134">
        <v>0</v>
      </c>
      <c r="R32" s="172">
        <v>12</v>
      </c>
      <c r="S32" s="137">
        <v>72</v>
      </c>
      <c r="T32" s="181">
        <v>0.89215686274509809</v>
      </c>
    </row>
    <row r="33" spans="1:20" x14ac:dyDescent="0.25">
      <c r="A33" s="131" t="s">
        <v>35</v>
      </c>
      <c r="B33" s="173" t="s">
        <v>510</v>
      </c>
      <c r="C33" s="134">
        <v>0.93720000000000003</v>
      </c>
      <c r="D33" s="180">
        <v>1</v>
      </c>
      <c r="E33" s="180">
        <v>1</v>
      </c>
      <c r="F33" s="135">
        <v>78.56</v>
      </c>
      <c r="G33" s="134">
        <v>0.8286</v>
      </c>
      <c r="H33" s="134">
        <v>0.8286</v>
      </c>
      <c r="I33" s="134">
        <v>1</v>
      </c>
      <c r="J33" s="134">
        <v>0.97140000000000004</v>
      </c>
      <c r="K33" s="134">
        <v>0.6</v>
      </c>
      <c r="L33" s="134">
        <v>0.94869999999999999</v>
      </c>
      <c r="M33" s="134" t="s">
        <v>596</v>
      </c>
      <c r="N33" s="134">
        <v>7.3200000000000001E-2</v>
      </c>
      <c r="O33" s="134">
        <v>0</v>
      </c>
      <c r="P33" s="134">
        <v>0</v>
      </c>
      <c r="Q33" s="134">
        <v>6.1000000000000004E-3</v>
      </c>
      <c r="R33" s="172">
        <v>12</v>
      </c>
      <c r="S33" s="137">
        <v>69</v>
      </c>
      <c r="T33" s="181">
        <v>0.8529411764705882</v>
      </c>
    </row>
    <row r="34" spans="1:20" x14ac:dyDescent="0.25">
      <c r="A34" s="131" t="s">
        <v>37</v>
      </c>
      <c r="B34" s="173" t="s">
        <v>510</v>
      </c>
      <c r="C34" s="139">
        <v>0.99129999999999996</v>
      </c>
      <c r="D34" s="180">
        <v>1</v>
      </c>
      <c r="E34" s="182">
        <v>0.94120000000000004</v>
      </c>
      <c r="F34" s="143">
        <v>83</v>
      </c>
      <c r="G34" s="139">
        <v>0.63639999999999997</v>
      </c>
      <c r="H34" s="139">
        <v>0.63639999999999997</v>
      </c>
      <c r="I34" s="139">
        <v>0.90910000000000002</v>
      </c>
      <c r="J34" s="139">
        <v>1</v>
      </c>
      <c r="K34" s="139">
        <v>0</v>
      </c>
      <c r="L34" s="134">
        <v>1</v>
      </c>
      <c r="M34" s="134" t="s">
        <v>596</v>
      </c>
      <c r="N34" s="134">
        <v>0</v>
      </c>
      <c r="O34" s="134">
        <v>0</v>
      </c>
      <c r="P34" s="139">
        <v>0.125</v>
      </c>
      <c r="Q34" s="134">
        <v>0</v>
      </c>
      <c r="R34" s="159">
        <v>11</v>
      </c>
      <c r="S34" s="137">
        <v>60</v>
      </c>
      <c r="T34" s="181">
        <v>0.67647058823529416</v>
      </c>
    </row>
    <row r="35" spans="1:20" x14ac:dyDescent="0.25">
      <c r="A35" s="141" t="s">
        <v>28</v>
      </c>
      <c r="B35" s="173" t="s">
        <v>507</v>
      </c>
      <c r="C35" s="134">
        <v>0.82979999999999998</v>
      </c>
      <c r="D35" s="180" t="s">
        <v>596</v>
      </c>
      <c r="E35" s="180">
        <v>3.5099999999999999E-2</v>
      </c>
      <c r="F35" s="135">
        <v>8.5500000000000007</v>
      </c>
      <c r="G35" s="134">
        <v>0.84709999999999996</v>
      </c>
      <c r="H35" s="134">
        <v>0.84709999999999996</v>
      </c>
      <c r="I35" s="134">
        <v>0.85880000000000001</v>
      </c>
      <c r="J35" s="134">
        <v>1</v>
      </c>
      <c r="K35" s="134" t="s">
        <v>596</v>
      </c>
      <c r="L35" s="134">
        <v>0.75339999999999996</v>
      </c>
      <c r="M35" s="134" t="s">
        <v>596</v>
      </c>
      <c r="N35" s="134">
        <v>2.63E-2</v>
      </c>
      <c r="O35" s="134">
        <v>0</v>
      </c>
      <c r="P35" s="134">
        <v>0</v>
      </c>
      <c r="Q35" s="134">
        <v>0</v>
      </c>
      <c r="R35" s="172">
        <v>8</v>
      </c>
      <c r="S35" s="137">
        <v>39</v>
      </c>
      <c r="T35" s="181">
        <v>0.54639175257731953</v>
      </c>
    </row>
    <row r="36" spans="1:20" x14ac:dyDescent="0.25">
      <c r="A36" s="131" t="s">
        <v>38</v>
      </c>
      <c r="B36" s="173" t="s">
        <v>510</v>
      </c>
      <c r="C36" s="139">
        <v>0.98699999999999999</v>
      </c>
      <c r="D36" s="180">
        <v>1</v>
      </c>
      <c r="E36" s="180">
        <v>0.95240000000000002</v>
      </c>
      <c r="F36" s="143">
        <v>103.69</v>
      </c>
      <c r="G36" s="139">
        <v>0.87180000000000002</v>
      </c>
      <c r="H36" s="139">
        <v>0.87180000000000002</v>
      </c>
      <c r="I36" s="139">
        <v>0.97440000000000004</v>
      </c>
      <c r="J36" s="139">
        <v>0.95920000000000005</v>
      </c>
      <c r="K36" s="134">
        <v>1</v>
      </c>
      <c r="L36" s="134">
        <v>1</v>
      </c>
      <c r="M36" s="134" t="s">
        <v>596</v>
      </c>
      <c r="N36" s="139">
        <v>0.04</v>
      </c>
      <c r="O36" s="139">
        <v>0</v>
      </c>
      <c r="P36" s="139">
        <v>6.1000000000000004E-3</v>
      </c>
      <c r="Q36" s="139">
        <v>0.48780000000000001</v>
      </c>
      <c r="R36" s="172">
        <v>12</v>
      </c>
      <c r="S36" s="137">
        <v>74</v>
      </c>
      <c r="T36" s="181">
        <v>0.89215686274509809</v>
      </c>
    </row>
    <row r="37" spans="1:20" x14ac:dyDescent="0.25">
      <c r="A37" s="131" t="s">
        <v>39</v>
      </c>
      <c r="B37" s="173" t="s">
        <v>510</v>
      </c>
      <c r="C37" s="139">
        <v>1.0333000000000001</v>
      </c>
      <c r="D37" s="180">
        <v>1</v>
      </c>
      <c r="E37" s="180">
        <v>1</v>
      </c>
      <c r="F37" s="143">
        <v>129.08000000000001</v>
      </c>
      <c r="G37" s="139">
        <v>0.65790000000000004</v>
      </c>
      <c r="H37" s="139">
        <v>0.65790000000000004</v>
      </c>
      <c r="I37" s="139">
        <v>0.94740000000000002</v>
      </c>
      <c r="J37" s="139">
        <v>0.95309999999999995</v>
      </c>
      <c r="K37" s="134">
        <v>1</v>
      </c>
      <c r="L37" s="134">
        <v>1</v>
      </c>
      <c r="M37" s="134" t="s">
        <v>596</v>
      </c>
      <c r="N37" s="134">
        <v>0</v>
      </c>
      <c r="O37" s="139">
        <v>9.1999999999999998E-3</v>
      </c>
      <c r="P37" s="139">
        <v>6.6E-3</v>
      </c>
      <c r="Q37" s="139">
        <v>0.68420000000000003</v>
      </c>
      <c r="R37" s="172">
        <v>12</v>
      </c>
      <c r="S37" s="137">
        <v>69.5</v>
      </c>
      <c r="T37" s="181">
        <v>0.82843137254901966</v>
      </c>
    </row>
    <row r="38" spans="1:20" x14ac:dyDescent="0.25">
      <c r="A38" s="131" t="s">
        <v>40</v>
      </c>
      <c r="B38" s="173" t="s">
        <v>510</v>
      </c>
      <c r="C38" s="134">
        <v>0.89039999999999997</v>
      </c>
      <c r="D38" s="180">
        <v>1</v>
      </c>
      <c r="E38" s="180">
        <v>0.92859999999999998</v>
      </c>
      <c r="F38" s="135">
        <v>81.430000000000007</v>
      </c>
      <c r="G38" s="134">
        <v>0.88890000000000002</v>
      </c>
      <c r="H38" s="134">
        <v>0.88890000000000002</v>
      </c>
      <c r="I38" s="134">
        <v>0.94769999999999999</v>
      </c>
      <c r="J38" s="134">
        <v>0.94769999999999999</v>
      </c>
      <c r="K38" s="134">
        <v>1</v>
      </c>
      <c r="L38" s="134">
        <v>1</v>
      </c>
      <c r="M38" s="134" t="s">
        <v>596</v>
      </c>
      <c r="N38" s="134">
        <v>5.2600000000000001E-2</v>
      </c>
      <c r="O38" s="139">
        <v>0</v>
      </c>
      <c r="P38" s="134">
        <v>2.63E-2</v>
      </c>
      <c r="Q38" s="134">
        <v>0</v>
      </c>
      <c r="R38" s="172">
        <v>12</v>
      </c>
      <c r="S38" s="137">
        <v>64</v>
      </c>
      <c r="T38" s="181">
        <v>0.79411764705882348</v>
      </c>
    </row>
    <row r="39" spans="1:20" x14ac:dyDescent="0.25">
      <c r="A39" s="131" t="s">
        <v>41</v>
      </c>
      <c r="B39" s="173" t="s">
        <v>510</v>
      </c>
      <c r="C39" s="134">
        <v>1</v>
      </c>
      <c r="D39" s="180">
        <v>1</v>
      </c>
      <c r="E39" s="180">
        <v>1</v>
      </c>
      <c r="F39" s="135">
        <v>122.17</v>
      </c>
      <c r="G39" s="134">
        <v>0.8</v>
      </c>
      <c r="H39" s="134">
        <v>0.8</v>
      </c>
      <c r="I39" s="134">
        <v>0.95</v>
      </c>
      <c r="J39" s="134">
        <v>1</v>
      </c>
      <c r="K39" s="134">
        <v>0</v>
      </c>
      <c r="L39" s="134">
        <v>1</v>
      </c>
      <c r="M39" s="134" t="s">
        <v>596</v>
      </c>
      <c r="N39" s="134">
        <v>0</v>
      </c>
      <c r="O39" s="134">
        <v>0</v>
      </c>
      <c r="P39" s="134">
        <v>0</v>
      </c>
      <c r="Q39" s="134">
        <v>0</v>
      </c>
      <c r="R39" s="172">
        <v>12</v>
      </c>
      <c r="S39" s="137">
        <v>79</v>
      </c>
      <c r="T39" s="181">
        <v>0.96078431372549022</v>
      </c>
    </row>
    <row r="40" spans="1:20" x14ac:dyDescent="0.25">
      <c r="A40" s="131" t="s">
        <v>151</v>
      </c>
      <c r="B40" s="173" t="s">
        <v>507</v>
      </c>
      <c r="C40" s="134">
        <v>1.4542999999999999</v>
      </c>
      <c r="D40" s="180" t="s">
        <v>596</v>
      </c>
      <c r="E40" s="180">
        <v>1</v>
      </c>
      <c r="F40" s="135">
        <v>13.21</v>
      </c>
      <c r="G40" s="134">
        <v>0.75</v>
      </c>
      <c r="H40" s="134">
        <v>0.75</v>
      </c>
      <c r="I40" s="134">
        <v>0.8679</v>
      </c>
      <c r="J40" s="134">
        <v>1</v>
      </c>
      <c r="K40" s="134" t="s">
        <v>596</v>
      </c>
      <c r="L40" s="134">
        <v>0.83779999999999999</v>
      </c>
      <c r="M40" s="134" t="s">
        <v>596</v>
      </c>
      <c r="N40" s="134">
        <v>1.49E-2</v>
      </c>
      <c r="O40" s="134">
        <v>3.0000000000000001E-3</v>
      </c>
      <c r="P40" s="134">
        <v>0</v>
      </c>
      <c r="Q40" s="134">
        <v>0</v>
      </c>
      <c r="R40" s="172">
        <v>12</v>
      </c>
      <c r="S40" s="137">
        <v>64</v>
      </c>
      <c r="T40" s="181">
        <v>0.85567010309278346</v>
      </c>
    </row>
    <row r="41" spans="1:20" x14ac:dyDescent="0.25">
      <c r="A41" s="131" t="s">
        <v>42</v>
      </c>
      <c r="B41" s="173" t="s">
        <v>510</v>
      </c>
      <c r="C41" s="134">
        <v>0.98070000000000002</v>
      </c>
      <c r="D41" s="180">
        <v>0.75</v>
      </c>
      <c r="E41" s="180">
        <v>1</v>
      </c>
      <c r="F41" s="135">
        <v>0.83709999999999996</v>
      </c>
      <c r="G41" s="134">
        <v>0.68</v>
      </c>
      <c r="H41" s="134">
        <v>0.68</v>
      </c>
      <c r="I41" s="134">
        <v>0.90200000000000002</v>
      </c>
      <c r="J41" s="134">
        <v>0.96719999999999995</v>
      </c>
      <c r="K41" s="134">
        <v>1</v>
      </c>
      <c r="L41" s="134">
        <v>1</v>
      </c>
      <c r="M41" s="134" t="s">
        <v>596</v>
      </c>
      <c r="N41" s="134">
        <v>0</v>
      </c>
      <c r="O41" s="134">
        <v>0</v>
      </c>
      <c r="P41" s="134">
        <v>0</v>
      </c>
      <c r="Q41" s="134">
        <v>0</v>
      </c>
      <c r="R41" s="172">
        <v>11</v>
      </c>
      <c r="S41" s="137">
        <v>61</v>
      </c>
      <c r="T41" s="181">
        <v>0.78431372549019607</v>
      </c>
    </row>
    <row r="42" spans="1:20" x14ac:dyDescent="0.25">
      <c r="A42" s="131" t="s">
        <v>43</v>
      </c>
      <c r="B42" s="173" t="s">
        <v>510</v>
      </c>
      <c r="C42" s="134">
        <v>0.89339999999999997</v>
      </c>
      <c r="D42" s="180">
        <v>1</v>
      </c>
      <c r="E42" s="180">
        <v>1</v>
      </c>
      <c r="F42" s="135">
        <v>93.25</v>
      </c>
      <c r="G42" s="134">
        <v>0.8478</v>
      </c>
      <c r="H42" s="134">
        <v>0.8478</v>
      </c>
      <c r="I42" s="139">
        <v>1</v>
      </c>
      <c r="J42" s="139">
        <v>1</v>
      </c>
      <c r="K42" s="139">
        <v>0</v>
      </c>
      <c r="L42" s="139">
        <v>0.95740000000000003</v>
      </c>
      <c r="M42" s="134" t="s">
        <v>596</v>
      </c>
      <c r="N42" s="139">
        <v>0</v>
      </c>
      <c r="O42" s="139">
        <v>0</v>
      </c>
      <c r="P42" s="139">
        <v>0</v>
      </c>
      <c r="Q42" s="139">
        <v>0</v>
      </c>
      <c r="R42" s="159">
        <v>12</v>
      </c>
      <c r="S42" s="137">
        <v>65</v>
      </c>
      <c r="T42" s="181">
        <v>0.74019607843137258</v>
      </c>
    </row>
    <row r="43" spans="1:20" x14ac:dyDescent="0.25">
      <c r="A43" s="131" t="s">
        <v>44</v>
      </c>
      <c r="B43" s="173" t="s">
        <v>510</v>
      </c>
      <c r="C43" s="134">
        <v>0.99470000000000003</v>
      </c>
      <c r="D43" s="180">
        <v>1</v>
      </c>
      <c r="E43" s="180">
        <v>1</v>
      </c>
      <c r="F43" s="135">
        <v>116.7</v>
      </c>
      <c r="G43" s="134">
        <v>0.85709999999999997</v>
      </c>
      <c r="H43" s="134">
        <v>0.85709999999999997</v>
      </c>
      <c r="I43" s="134">
        <v>0.85709999999999997</v>
      </c>
      <c r="J43" s="134">
        <v>1</v>
      </c>
      <c r="K43" s="134">
        <v>1</v>
      </c>
      <c r="L43" s="134">
        <v>1</v>
      </c>
      <c r="M43" s="134" t="s">
        <v>596</v>
      </c>
      <c r="N43" s="134">
        <v>0</v>
      </c>
      <c r="O43" s="134">
        <v>0</v>
      </c>
      <c r="P43" s="134">
        <v>0</v>
      </c>
      <c r="Q43" s="134">
        <v>0</v>
      </c>
      <c r="R43" s="172">
        <v>12</v>
      </c>
      <c r="S43" s="137">
        <v>77</v>
      </c>
      <c r="T43" s="181">
        <v>0.93137254901960786</v>
      </c>
    </row>
    <row r="44" spans="1:20" x14ac:dyDescent="0.25">
      <c r="A44" s="131" t="s">
        <v>45</v>
      </c>
      <c r="B44" s="173" t="s">
        <v>510</v>
      </c>
      <c r="C44" s="134">
        <v>0.99660000000000004</v>
      </c>
      <c r="D44" s="180">
        <v>0</v>
      </c>
      <c r="E44" s="180">
        <v>0.90480000000000005</v>
      </c>
      <c r="F44" s="135">
        <v>102.67</v>
      </c>
      <c r="G44" s="134">
        <v>0.61109999999999998</v>
      </c>
      <c r="H44" s="134">
        <v>0.61109999999999998</v>
      </c>
      <c r="I44" s="134">
        <v>1</v>
      </c>
      <c r="J44" s="134">
        <v>1</v>
      </c>
      <c r="K44" s="134">
        <v>0</v>
      </c>
      <c r="L44" s="134">
        <v>1</v>
      </c>
      <c r="M44" s="134" t="s">
        <v>596</v>
      </c>
      <c r="N44" s="134">
        <v>9.6199999999999994E-2</v>
      </c>
      <c r="O44" s="134">
        <v>0</v>
      </c>
      <c r="P44" s="134">
        <v>6.7999999999999996E-3</v>
      </c>
      <c r="Q44" s="134">
        <v>0</v>
      </c>
      <c r="R44" s="172">
        <v>12</v>
      </c>
      <c r="S44" s="137">
        <v>61.5</v>
      </c>
      <c r="T44" s="181">
        <v>0.75980392156862742</v>
      </c>
    </row>
    <row r="45" spans="1:20" x14ac:dyDescent="0.25">
      <c r="A45" s="131" t="s">
        <v>46</v>
      </c>
      <c r="B45" s="173" t="s">
        <v>510</v>
      </c>
      <c r="C45" s="134">
        <v>0.97929999999999995</v>
      </c>
      <c r="D45" s="180">
        <v>1</v>
      </c>
      <c r="E45" s="180">
        <v>1</v>
      </c>
      <c r="F45" s="135">
        <v>110.39</v>
      </c>
      <c r="G45" s="134">
        <v>0.8649</v>
      </c>
      <c r="H45" s="134">
        <v>0.8649</v>
      </c>
      <c r="I45" s="134">
        <v>0.94589999999999996</v>
      </c>
      <c r="J45" s="134">
        <v>1</v>
      </c>
      <c r="K45" s="134">
        <v>0.5</v>
      </c>
      <c r="L45" s="134">
        <v>0.97370000000000001</v>
      </c>
      <c r="M45" s="134" t="s">
        <v>596</v>
      </c>
      <c r="N45" s="134">
        <v>0</v>
      </c>
      <c r="O45" s="134">
        <v>0</v>
      </c>
      <c r="P45" s="134">
        <v>0</v>
      </c>
      <c r="Q45" s="134">
        <v>0</v>
      </c>
      <c r="R45" s="172">
        <v>12</v>
      </c>
      <c r="S45" s="137">
        <v>74</v>
      </c>
      <c r="T45" s="181">
        <v>0.90196078431372551</v>
      </c>
    </row>
    <row r="46" spans="1:20" x14ac:dyDescent="0.25">
      <c r="A46" s="131" t="s">
        <v>47</v>
      </c>
      <c r="B46" s="173" t="s">
        <v>510</v>
      </c>
      <c r="C46" s="134">
        <v>0.9395</v>
      </c>
      <c r="D46" s="180">
        <v>1</v>
      </c>
      <c r="E46" s="180">
        <v>1</v>
      </c>
      <c r="F46" s="135">
        <v>97.68</v>
      </c>
      <c r="G46" s="134">
        <v>0.84619999999999995</v>
      </c>
      <c r="H46" s="134">
        <v>0.84619999999999995</v>
      </c>
      <c r="I46" s="134">
        <v>0.76919999999999999</v>
      </c>
      <c r="J46" s="134">
        <v>0.84619999999999995</v>
      </c>
      <c r="K46" s="134">
        <v>0</v>
      </c>
      <c r="L46" s="134">
        <v>1</v>
      </c>
      <c r="M46" s="134" t="s">
        <v>596</v>
      </c>
      <c r="N46" s="134">
        <v>0</v>
      </c>
      <c r="O46" s="134">
        <v>0</v>
      </c>
      <c r="P46" s="134">
        <v>0</v>
      </c>
      <c r="Q46" s="134">
        <v>0</v>
      </c>
      <c r="R46" s="172">
        <v>11</v>
      </c>
      <c r="S46" s="137">
        <v>64.5</v>
      </c>
      <c r="T46" s="181">
        <v>0.75</v>
      </c>
    </row>
    <row r="47" spans="1:20" x14ac:dyDescent="0.25">
      <c r="A47" s="131" t="s">
        <v>48</v>
      </c>
      <c r="B47" s="173" t="s">
        <v>510</v>
      </c>
      <c r="C47" s="134">
        <v>0.85570000000000002</v>
      </c>
      <c r="D47" s="180">
        <v>1</v>
      </c>
      <c r="E47" s="180">
        <v>1</v>
      </c>
      <c r="F47" s="135">
        <v>97.12</v>
      </c>
      <c r="G47" s="134">
        <v>0.5806</v>
      </c>
      <c r="H47" s="134">
        <v>0.5806</v>
      </c>
      <c r="I47" s="134">
        <v>1</v>
      </c>
      <c r="J47" s="134">
        <v>1</v>
      </c>
      <c r="K47" s="134">
        <v>0</v>
      </c>
      <c r="L47" s="134">
        <v>1</v>
      </c>
      <c r="M47" s="134" t="s">
        <v>596</v>
      </c>
      <c r="N47" s="134">
        <v>1.54E-2</v>
      </c>
      <c r="O47" s="134">
        <v>9.1999999999999998E-3</v>
      </c>
      <c r="P47" s="134">
        <v>7.4000000000000003E-3</v>
      </c>
      <c r="Q47" s="134">
        <v>0</v>
      </c>
      <c r="R47" s="172">
        <v>12</v>
      </c>
      <c r="S47" s="137">
        <v>66.5</v>
      </c>
      <c r="T47" s="181">
        <v>0.77450980392156865</v>
      </c>
    </row>
    <row r="48" spans="1:20" x14ac:dyDescent="0.25">
      <c r="A48" s="131" t="s">
        <v>49</v>
      </c>
      <c r="B48" s="173" t="s">
        <v>510</v>
      </c>
      <c r="C48" s="134">
        <v>0.82189999999999996</v>
      </c>
      <c r="D48" s="180">
        <v>1</v>
      </c>
      <c r="E48" s="180">
        <v>1</v>
      </c>
      <c r="F48" s="135">
        <v>85.48</v>
      </c>
      <c r="G48" s="134">
        <v>0.91669999999999996</v>
      </c>
      <c r="H48" s="134">
        <v>0.91669999999999996</v>
      </c>
      <c r="I48" s="134">
        <v>1</v>
      </c>
      <c r="J48" s="134">
        <v>1</v>
      </c>
      <c r="K48" s="134">
        <v>0</v>
      </c>
      <c r="L48" s="134">
        <v>1</v>
      </c>
      <c r="M48" s="134" t="s">
        <v>596</v>
      </c>
      <c r="N48" s="134">
        <v>0</v>
      </c>
      <c r="O48" s="134">
        <v>0</v>
      </c>
      <c r="P48" s="134">
        <v>1.9199999999999998E-2</v>
      </c>
      <c r="Q48" s="134">
        <v>7.1400000000000005E-2</v>
      </c>
      <c r="R48" s="172">
        <v>12</v>
      </c>
      <c r="S48" s="137">
        <v>69.5</v>
      </c>
      <c r="T48" s="181">
        <v>0.83823529411764708</v>
      </c>
    </row>
    <row r="49" spans="1:20" x14ac:dyDescent="0.25">
      <c r="A49" s="131" t="s">
        <v>50</v>
      </c>
      <c r="B49" s="173" t="s">
        <v>510</v>
      </c>
      <c r="C49" s="134">
        <v>0.96870000000000001</v>
      </c>
      <c r="D49" s="180">
        <v>1</v>
      </c>
      <c r="E49" s="180">
        <v>1</v>
      </c>
      <c r="F49" s="135">
        <v>107.17</v>
      </c>
      <c r="G49" s="134">
        <v>0.91669999999999996</v>
      </c>
      <c r="H49" s="134">
        <v>0.91669999999999996</v>
      </c>
      <c r="I49" s="134">
        <v>0.95920000000000005</v>
      </c>
      <c r="J49" s="134">
        <v>0.97960000000000003</v>
      </c>
      <c r="K49" s="134">
        <v>1</v>
      </c>
      <c r="L49" s="134">
        <v>1</v>
      </c>
      <c r="M49" s="134" t="s">
        <v>596</v>
      </c>
      <c r="N49" s="134">
        <v>0</v>
      </c>
      <c r="O49" s="134">
        <v>0</v>
      </c>
      <c r="P49" s="134">
        <v>0</v>
      </c>
      <c r="Q49" s="134">
        <v>0</v>
      </c>
      <c r="R49" s="172">
        <v>12</v>
      </c>
      <c r="S49" s="137">
        <v>78</v>
      </c>
      <c r="T49" s="181">
        <v>0.93137254901960786</v>
      </c>
    </row>
    <row r="50" spans="1:20" x14ac:dyDescent="0.25">
      <c r="A50" s="131" t="s">
        <v>51</v>
      </c>
      <c r="B50" s="173" t="s">
        <v>510</v>
      </c>
      <c r="C50" s="134">
        <v>0.96350000000000002</v>
      </c>
      <c r="D50" s="180">
        <v>0</v>
      </c>
      <c r="E50" s="180">
        <v>1</v>
      </c>
      <c r="F50" s="135">
        <v>59.94</v>
      </c>
      <c r="G50" s="134">
        <v>0.875</v>
      </c>
      <c r="H50" s="134">
        <v>0.875</v>
      </c>
      <c r="I50" s="134">
        <v>0.8125</v>
      </c>
      <c r="J50" s="134">
        <v>1</v>
      </c>
      <c r="K50" s="134">
        <v>0.66669999999999996</v>
      </c>
      <c r="L50" s="134">
        <v>0.9375</v>
      </c>
      <c r="M50" s="134" t="s">
        <v>596</v>
      </c>
      <c r="N50" s="134">
        <v>5.8799999999999998E-2</v>
      </c>
      <c r="O50" s="134">
        <v>0</v>
      </c>
      <c r="P50" s="134">
        <v>0</v>
      </c>
      <c r="Q50" s="134">
        <v>0</v>
      </c>
      <c r="R50" s="172">
        <v>12</v>
      </c>
      <c r="S50" s="137">
        <v>62</v>
      </c>
      <c r="T50" s="181">
        <v>0.79411764705882348</v>
      </c>
    </row>
    <row r="51" spans="1:20" x14ac:dyDescent="0.25">
      <c r="A51" s="144" t="s">
        <v>52</v>
      </c>
      <c r="B51" s="173" t="s">
        <v>510</v>
      </c>
      <c r="C51" s="134">
        <v>0.93789999999999996</v>
      </c>
      <c r="D51" s="180">
        <v>1</v>
      </c>
      <c r="E51" s="180">
        <v>1</v>
      </c>
      <c r="F51" s="135">
        <v>114.37</v>
      </c>
      <c r="G51" s="134">
        <v>0.84379999999999999</v>
      </c>
      <c r="H51" s="134">
        <v>0.84379999999999999</v>
      </c>
      <c r="I51" s="139">
        <v>0.96879999999999999</v>
      </c>
      <c r="J51" s="139">
        <v>1</v>
      </c>
      <c r="K51" s="139">
        <v>1</v>
      </c>
      <c r="L51" s="139">
        <v>1</v>
      </c>
      <c r="M51" s="134" t="s">
        <v>596</v>
      </c>
      <c r="N51" s="139">
        <v>0</v>
      </c>
      <c r="O51" s="139">
        <v>0</v>
      </c>
      <c r="P51" s="139">
        <v>0</v>
      </c>
      <c r="Q51" s="139">
        <v>0</v>
      </c>
      <c r="R51" s="159">
        <v>11</v>
      </c>
      <c r="S51" s="137">
        <v>73.5</v>
      </c>
      <c r="T51" s="181">
        <v>0.86764705882352944</v>
      </c>
    </row>
    <row r="52" spans="1:20" x14ac:dyDescent="0.25">
      <c r="A52" s="131" t="s">
        <v>53</v>
      </c>
      <c r="B52" s="173" t="s">
        <v>510</v>
      </c>
      <c r="C52" s="134">
        <v>0.93789999999999996</v>
      </c>
      <c r="D52" s="180">
        <v>1</v>
      </c>
      <c r="E52" s="180">
        <v>1</v>
      </c>
      <c r="F52" s="135">
        <v>114.37</v>
      </c>
      <c r="G52" s="134">
        <v>0.84379999999999999</v>
      </c>
      <c r="H52" s="134">
        <v>0.84379999999999999</v>
      </c>
      <c r="I52" s="134">
        <v>0.96879999999999999</v>
      </c>
      <c r="J52" s="134">
        <v>1</v>
      </c>
      <c r="K52" s="134">
        <v>1</v>
      </c>
      <c r="L52" s="134">
        <v>1</v>
      </c>
      <c r="M52" s="134" t="s">
        <v>596</v>
      </c>
      <c r="N52" s="134">
        <v>0</v>
      </c>
      <c r="O52" s="134">
        <v>0</v>
      </c>
      <c r="P52" s="134">
        <v>0</v>
      </c>
      <c r="Q52" s="134">
        <v>0</v>
      </c>
      <c r="R52" s="172">
        <v>11</v>
      </c>
      <c r="S52" s="137">
        <v>73.5</v>
      </c>
      <c r="T52" s="181">
        <v>0.90686274509803921</v>
      </c>
    </row>
    <row r="53" spans="1:20" x14ac:dyDescent="0.25">
      <c r="A53" s="131" t="s">
        <v>54</v>
      </c>
      <c r="B53" s="173" t="s">
        <v>510</v>
      </c>
      <c r="C53" s="134">
        <v>0.94599999999999995</v>
      </c>
      <c r="D53" s="180">
        <v>1</v>
      </c>
      <c r="E53" s="180">
        <v>1</v>
      </c>
      <c r="F53" s="135">
        <v>106.25</v>
      </c>
      <c r="G53" s="134">
        <v>0.84379999999999999</v>
      </c>
      <c r="H53" s="134">
        <v>0.84379999999999999</v>
      </c>
      <c r="I53" s="134">
        <v>0.96970000000000001</v>
      </c>
      <c r="J53" s="134">
        <v>1</v>
      </c>
      <c r="K53" s="134">
        <v>0.25</v>
      </c>
      <c r="L53" s="134">
        <v>0.96809999999999996</v>
      </c>
      <c r="M53" s="134" t="s">
        <v>596</v>
      </c>
      <c r="N53" s="134">
        <v>1.01E-2</v>
      </c>
      <c r="O53" s="134">
        <v>0</v>
      </c>
      <c r="P53" s="134">
        <v>6.3399999999999998E-2</v>
      </c>
      <c r="Q53" s="134">
        <v>0.57579999999999998</v>
      </c>
      <c r="R53" s="172">
        <v>12</v>
      </c>
      <c r="S53" s="137">
        <v>70</v>
      </c>
      <c r="T53" s="181">
        <v>0.78431372549019607</v>
      </c>
    </row>
    <row r="54" spans="1:20" x14ac:dyDescent="0.25">
      <c r="A54" s="131" t="s">
        <v>55</v>
      </c>
      <c r="B54" s="173" t="s">
        <v>510</v>
      </c>
      <c r="C54" s="134">
        <v>0.92669999999999997</v>
      </c>
      <c r="D54" s="180">
        <v>1</v>
      </c>
      <c r="E54" s="180">
        <v>1</v>
      </c>
      <c r="F54" s="135">
        <v>113.88</v>
      </c>
      <c r="G54" s="134">
        <v>0.873</v>
      </c>
      <c r="H54" s="134">
        <v>0.873</v>
      </c>
      <c r="I54" s="134">
        <v>0.96419999999999995</v>
      </c>
      <c r="J54" s="134">
        <v>0.99670000000000003</v>
      </c>
      <c r="K54" s="134">
        <v>1</v>
      </c>
      <c r="L54" s="134">
        <v>1</v>
      </c>
      <c r="M54" s="134" t="s">
        <v>596</v>
      </c>
      <c r="N54" s="134">
        <v>0</v>
      </c>
      <c r="O54" s="134">
        <v>0</v>
      </c>
      <c r="P54" s="134">
        <v>0</v>
      </c>
      <c r="Q54" s="134">
        <v>0</v>
      </c>
      <c r="R54" s="172">
        <v>12</v>
      </c>
      <c r="S54" s="137">
        <v>74.5</v>
      </c>
      <c r="T54" s="181">
        <v>0.90686274509803921</v>
      </c>
    </row>
    <row r="55" spans="1:20" x14ac:dyDescent="0.25">
      <c r="A55" s="131" t="s">
        <v>56</v>
      </c>
      <c r="B55" s="173" t="s">
        <v>510</v>
      </c>
      <c r="C55" s="134">
        <v>0.98580000000000001</v>
      </c>
      <c r="D55" s="180">
        <v>1</v>
      </c>
      <c r="E55" s="180">
        <v>1</v>
      </c>
      <c r="F55" s="135">
        <v>80.31</v>
      </c>
      <c r="G55" s="134">
        <v>1</v>
      </c>
      <c r="H55" s="134">
        <v>1</v>
      </c>
      <c r="I55" s="134">
        <v>1</v>
      </c>
      <c r="J55" s="134">
        <v>1</v>
      </c>
      <c r="K55" s="134">
        <v>0.66669999999999996</v>
      </c>
      <c r="L55" s="134">
        <v>0.98040000000000005</v>
      </c>
      <c r="M55" s="134" t="s">
        <v>596</v>
      </c>
      <c r="N55" s="134">
        <v>0</v>
      </c>
      <c r="O55" s="134">
        <v>0</v>
      </c>
      <c r="P55" s="134">
        <v>0</v>
      </c>
      <c r="Q55" s="134">
        <v>0</v>
      </c>
      <c r="R55" s="172">
        <v>12</v>
      </c>
      <c r="S55" s="137">
        <v>78.5</v>
      </c>
      <c r="T55" s="181">
        <v>0.95588235294117652</v>
      </c>
    </row>
    <row r="56" spans="1:20" x14ac:dyDescent="0.25">
      <c r="A56" s="131" t="s">
        <v>57</v>
      </c>
      <c r="B56" s="173" t="s">
        <v>510</v>
      </c>
      <c r="C56" s="134">
        <v>0.87409999999999999</v>
      </c>
      <c r="D56" s="180">
        <v>1</v>
      </c>
      <c r="E56" s="180">
        <v>1</v>
      </c>
      <c r="F56" s="135">
        <v>72.17</v>
      </c>
      <c r="G56" s="134">
        <v>0.89470000000000005</v>
      </c>
      <c r="H56" s="134">
        <v>0.89470000000000005</v>
      </c>
      <c r="I56" s="134">
        <v>1</v>
      </c>
      <c r="J56" s="134">
        <v>1</v>
      </c>
      <c r="K56" s="134">
        <v>0.6</v>
      </c>
      <c r="L56" s="134">
        <v>0.94869999999999999</v>
      </c>
      <c r="M56" s="134" t="s">
        <v>596</v>
      </c>
      <c r="N56" s="134">
        <v>0</v>
      </c>
      <c r="O56" s="134">
        <v>0</v>
      </c>
      <c r="P56" s="134">
        <v>0</v>
      </c>
      <c r="Q56" s="134">
        <v>0</v>
      </c>
      <c r="R56" s="172">
        <v>12</v>
      </c>
      <c r="S56" s="137">
        <v>66</v>
      </c>
      <c r="T56" s="181">
        <v>0.81372549019607843</v>
      </c>
    </row>
    <row r="57" spans="1:20" x14ac:dyDescent="0.25">
      <c r="A57" s="131" t="s">
        <v>58</v>
      </c>
      <c r="B57" s="173" t="s">
        <v>510</v>
      </c>
      <c r="C57" s="134">
        <v>0.9093</v>
      </c>
      <c r="D57" s="180">
        <v>1</v>
      </c>
      <c r="E57" s="180">
        <v>1</v>
      </c>
      <c r="F57" s="135">
        <v>113.11</v>
      </c>
      <c r="G57" s="134">
        <v>0.8649</v>
      </c>
      <c r="H57" s="134">
        <v>0.8649</v>
      </c>
      <c r="I57" s="134">
        <v>1</v>
      </c>
      <c r="J57" s="134">
        <v>1</v>
      </c>
      <c r="K57" s="134">
        <v>1</v>
      </c>
      <c r="L57" s="134">
        <v>1</v>
      </c>
      <c r="M57" s="134" t="s">
        <v>596</v>
      </c>
      <c r="N57" s="134">
        <v>0</v>
      </c>
      <c r="O57" s="134">
        <v>0</v>
      </c>
      <c r="P57" s="134">
        <v>0</v>
      </c>
      <c r="Q57" s="134">
        <v>0</v>
      </c>
      <c r="R57" s="172">
        <v>12</v>
      </c>
      <c r="S57" s="137">
        <v>74</v>
      </c>
      <c r="T57" s="181">
        <v>0.82352941176470584</v>
      </c>
    </row>
    <row r="58" spans="1:20" x14ac:dyDescent="0.25">
      <c r="A58" s="144" t="s">
        <v>59</v>
      </c>
      <c r="B58" s="173" t="s">
        <v>510</v>
      </c>
      <c r="C58" s="134">
        <v>0.90329999999999999</v>
      </c>
      <c r="D58" s="180">
        <v>0.8</v>
      </c>
      <c r="E58" s="180">
        <v>1</v>
      </c>
      <c r="F58" s="135">
        <v>50.01</v>
      </c>
      <c r="G58" s="134">
        <v>0.94120000000000004</v>
      </c>
      <c r="H58" s="134">
        <v>0.94120000000000004</v>
      </c>
      <c r="I58" s="134">
        <v>1</v>
      </c>
      <c r="J58" s="134">
        <v>1</v>
      </c>
      <c r="K58" s="134">
        <v>0.66669999999999996</v>
      </c>
      <c r="L58" s="134">
        <v>0.95450000000000002</v>
      </c>
      <c r="M58" s="134" t="s">
        <v>596</v>
      </c>
      <c r="N58" s="134">
        <v>4.5499999999999999E-2</v>
      </c>
      <c r="O58" s="134">
        <v>0</v>
      </c>
      <c r="P58" s="134">
        <v>1.14E-2</v>
      </c>
      <c r="Q58" s="134">
        <v>0</v>
      </c>
      <c r="R58" s="172">
        <v>12</v>
      </c>
      <c r="S58" s="137">
        <v>62.5</v>
      </c>
      <c r="T58" s="181">
        <v>0.78921568627450978</v>
      </c>
    </row>
    <row r="59" spans="1:20" x14ac:dyDescent="0.25">
      <c r="A59" s="131" t="s">
        <v>60</v>
      </c>
      <c r="B59" s="183" t="s">
        <v>510</v>
      </c>
      <c r="C59" s="184">
        <v>0.91039999999999999</v>
      </c>
      <c r="D59" s="185">
        <v>1</v>
      </c>
      <c r="E59" s="185">
        <v>1</v>
      </c>
      <c r="F59" s="186">
        <v>72.010000000000005</v>
      </c>
      <c r="G59" s="184">
        <v>0.6</v>
      </c>
      <c r="H59" s="184">
        <v>0.6</v>
      </c>
      <c r="I59" s="184">
        <v>0.9</v>
      </c>
      <c r="J59" s="184">
        <v>1</v>
      </c>
      <c r="K59" s="184">
        <v>0.33329999999999999</v>
      </c>
      <c r="L59" s="184">
        <v>0.95920000000000005</v>
      </c>
      <c r="M59" s="134" t="s">
        <v>596</v>
      </c>
      <c r="N59" s="184">
        <v>0</v>
      </c>
      <c r="O59" s="184">
        <v>0</v>
      </c>
      <c r="P59" s="184">
        <v>0</v>
      </c>
      <c r="Q59" s="184">
        <v>0</v>
      </c>
      <c r="R59" s="187">
        <v>12</v>
      </c>
      <c r="S59" s="188">
        <v>52</v>
      </c>
      <c r="T59" s="181">
        <v>0.69117647058823528</v>
      </c>
    </row>
    <row r="60" spans="1:20" x14ac:dyDescent="0.25">
      <c r="A60" s="152" t="s">
        <v>61</v>
      </c>
      <c r="B60" s="173" t="s">
        <v>510</v>
      </c>
      <c r="C60" s="134">
        <v>0.93120000000000003</v>
      </c>
      <c r="D60" s="180">
        <v>1</v>
      </c>
      <c r="E60" s="180">
        <v>1</v>
      </c>
      <c r="F60" s="135">
        <v>61.84</v>
      </c>
      <c r="G60" s="134">
        <v>0.86209999999999998</v>
      </c>
      <c r="H60" s="134">
        <v>0.86209999999999998</v>
      </c>
      <c r="I60" s="134">
        <v>1</v>
      </c>
      <c r="J60" s="134">
        <v>1</v>
      </c>
      <c r="K60" s="134">
        <v>1</v>
      </c>
      <c r="L60" s="134">
        <v>1</v>
      </c>
      <c r="M60" s="134" t="s">
        <v>596</v>
      </c>
      <c r="N60" s="134">
        <v>0</v>
      </c>
      <c r="O60" s="134">
        <v>0</v>
      </c>
      <c r="P60" s="134">
        <v>0</v>
      </c>
      <c r="Q60" s="134">
        <v>0</v>
      </c>
      <c r="R60" s="172">
        <v>12</v>
      </c>
      <c r="S60" s="137">
        <v>76</v>
      </c>
      <c r="T60" s="181">
        <v>0.93137254901960786</v>
      </c>
    </row>
    <row r="61" spans="1:20" x14ac:dyDescent="0.25">
      <c r="A61" s="131" t="s">
        <v>62</v>
      </c>
      <c r="B61" s="173" t="s">
        <v>510</v>
      </c>
      <c r="C61" s="134">
        <v>0.95830000000000004</v>
      </c>
      <c r="D61" s="180">
        <v>1</v>
      </c>
      <c r="E61" s="180">
        <v>1</v>
      </c>
      <c r="F61" s="135">
        <v>98.19</v>
      </c>
      <c r="G61" s="134">
        <v>0.72160000000000002</v>
      </c>
      <c r="H61" s="134">
        <v>0.72160000000000002</v>
      </c>
      <c r="I61" s="134">
        <v>0.98980000000000001</v>
      </c>
      <c r="J61" s="134">
        <v>0.98970000000000002</v>
      </c>
      <c r="K61" s="134">
        <v>1</v>
      </c>
      <c r="L61" s="134">
        <v>1</v>
      </c>
      <c r="M61" s="134" t="s">
        <v>596</v>
      </c>
      <c r="N61" s="134">
        <v>0</v>
      </c>
      <c r="O61" s="134">
        <v>0</v>
      </c>
      <c r="P61" s="134">
        <v>0</v>
      </c>
      <c r="Q61" s="134">
        <v>0</v>
      </c>
      <c r="R61" s="172">
        <v>12</v>
      </c>
      <c r="S61" s="137">
        <v>72</v>
      </c>
      <c r="T61" s="181">
        <v>0.88235294117647056</v>
      </c>
    </row>
    <row r="62" spans="1:20" x14ac:dyDescent="0.25">
      <c r="A62" s="131" t="s">
        <v>63</v>
      </c>
      <c r="B62" s="173" t="s">
        <v>510</v>
      </c>
      <c r="C62" s="139">
        <v>0.94599999999999995</v>
      </c>
      <c r="D62" s="180">
        <v>1</v>
      </c>
      <c r="E62" s="180">
        <v>1</v>
      </c>
      <c r="F62" s="143">
        <v>117.28</v>
      </c>
      <c r="G62" s="139">
        <v>0.875</v>
      </c>
      <c r="H62" s="139">
        <v>0.875</v>
      </c>
      <c r="I62" s="139">
        <v>0.94440000000000002</v>
      </c>
      <c r="J62" s="139">
        <v>1</v>
      </c>
      <c r="K62" s="139">
        <v>0.6</v>
      </c>
      <c r="L62" s="139">
        <v>0.97260000000000002</v>
      </c>
      <c r="M62" s="134" t="s">
        <v>596</v>
      </c>
      <c r="N62" s="139">
        <v>0</v>
      </c>
      <c r="O62" s="139">
        <v>0</v>
      </c>
      <c r="P62" s="139">
        <v>0</v>
      </c>
      <c r="Q62" s="139">
        <v>2.6700000000000002E-2</v>
      </c>
      <c r="R62" s="159">
        <v>12</v>
      </c>
      <c r="S62" s="137">
        <v>71</v>
      </c>
      <c r="T62" s="181">
        <v>0.84803921568627449</v>
      </c>
    </row>
    <row r="63" spans="1:20" x14ac:dyDescent="0.25">
      <c r="A63" s="131" t="s">
        <v>64</v>
      </c>
      <c r="B63" s="173" t="s">
        <v>510</v>
      </c>
      <c r="C63" s="134">
        <v>0.9365</v>
      </c>
      <c r="D63" s="180">
        <v>1</v>
      </c>
      <c r="E63" s="180">
        <v>1</v>
      </c>
      <c r="F63" s="135">
        <v>85.4</v>
      </c>
      <c r="G63" s="134">
        <v>0.7742</v>
      </c>
      <c r="H63" s="134">
        <v>0.7742</v>
      </c>
      <c r="I63" s="139">
        <v>1</v>
      </c>
      <c r="J63" s="139">
        <v>1</v>
      </c>
      <c r="K63" s="139">
        <v>1</v>
      </c>
      <c r="L63" s="139">
        <v>1</v>
      </c>
      <c r="M63" s="134" t="s">
        <v>596</v>
      </c>
      <c r="N63" s="139">
        <v>0</v>
      </c>
      <c r="O63" s="139">
        <v>0</v>
      </c>
      <c r="P63" s="139">
        <v>0</v>
      </c>
      <c r="Q63" s="139">
        <v>0</v>
      </c>
      <c r="R63" s="159">
        <v>12</v>
      </c>
      <c r="S63" s="137">
        <v>73.5</v>
      </c>
      <c r="T63" s="181">
        <v>0.85784313725490191</v>
      </c>
    </row>
    <row r="64" spans="1:20" x14ac:dyDescent="0.25">
      <c r="A64" s="131" t="s">
        <v>65</v>
      </c>
      <c r="B64" s="173" t="s">
        <v>510</v>
      </c>
      <c r="C64" s="134">
        <v>0.97209999999999996</v>
      </c>
      <c r="D64" s="180">
        <v>1</v>
      </c>
      <c r="E64" s="180">
        <v>1</v>
      </c>
      <c r="F64" s="135">
        <v>87.94</v>
      </c>
      <c r="G64" s="134">
        <v>1</v>
      </c>
      <c r="H64" s="134">
        <v>1</v>
      </c>
      <c r="I64" s="139">
        <v>0.97670000000000001</v>
      </c>
      <c r="J64" s="139">
        <v>1</v>
      </c>
      <c r="K64" s="139">
        <v>1</v>
      </c>
      <c r="L64" s="139">
        <v>1</v>
      </c>
      <c r="M64" s="134" t="s">
        <v>596</v>
      </c>
      <c r="N64" s="139">
        <v>0</v>
      </c>
      <c r="O64" s="139">
        <v>0</v>
      </c>
      <c r="P64" s="139">
        <v>0</v>
      </c>
      <c r="Q64" s="139">
        <v>0</v>
      </c>
      <c r="R64" s="159">
        <v>11</v>
      </c>
      <c r="S64" s="137">
        <v>76.5</v>
      </c>
      <c r="T64" s="181">
        <v>0.87745098039215685</v>
      </c>
    </row>
    <row r="65" spans="1:20" x14ac:dyDescent="0.25">
      <c r="A65" s="131" t="s">
        <v>66</v>
      </c>
      <c r="B65" s="173" t="s">
        <v>510</v>
      </c>
      <c r="C65" s="139">
        <v>0.88759999999999994</v>
      </c>
      <c r="D65" s="180">
        <v>1</v>
      </c>
      <c r="E65" s="180">
        <v>1</v>
      </c>
      <c r="F65" s="143">
        <v>128.15</v>
      </c>
      <c r="G65" s="139">
        <v>0.85709999999999997</v>
      </c>
      <c r="H65" s="139">
        <v>0.85709999999999997</v>
      </c>
      <c r="I65" s="139">
        <v>0.92190000000000005</v>
      </c>
      <c r="J65" s="134">
        <v>1</v>
      </c>
      <c r="K65" s="139">
        <v>0.25</v>
      </c>
      <c r="L65" s="139">
        <v>0.95450000000000002</v>
      </c>
      <c r="M65" s="134" t="s">
        <v>596</v>
      </c>
      <c r="N65" s="139">
        <v>1.49E-2</v>
      </c>
      <c r="O65" s="139">
        <v>0</v>
      </c>
      <c r="P65" s="139">
        <v>0.16120000000000001</v>
      </c>
      <c r="Q65" s="139">
        <v>8.9599999999999999E-2</v>
      </c>
      <c r="R65" s="172">
        <v>12</v>
      </c>
      <c r="S65" s="137">
        <v>61.5</v>
      </c>
      <c r="T65" s="181">
        <v>0.71078431372549022</v>
      </c>
    </row>
    <row r="66" spans="1:20" x14ac:dyDescent="0.25">
      <c r="A66" s="141" t="s">
        <v>67</v>
      </c>
      <c r="C66" s="139" t="s">
        <v>678</v>
      </c>
    </row>
    <row r="67" spans="1:20" x14ac:dyDescent="0.25">
      <c r="A67" s="131" t="s">
        <v>68</v>
      </c>
      <c r="B67" s="173" t="s">
        <v>510</v>
      </c>
      <c r="C67" s="134">
        <v>0.96120000000000005</v>
      </c>
      <c r="D67" s="180">
        <v>1</v>
      </c>
      <c r="E67" s="180">
        <v>1</v>
      </c>
      <c r="F67" s="135">
        <v>97.78</v>
      </c>
      <c r="G67" s="134">
        <v>0.75</v>
      </c>
      <c r="H67" s="134">
        <v>0.75</v>
      </c>
      <c r="I67" s="134">
        <v>1</v>
      </c>
      <c r="J67" s="134">
        <v>1</v>
      </c>
      <c r="K67" s="134">
        <v>1</v>
      </c>
      <c r="L67" s="134">
        <v>1</v>
      </c>
      <c r="M67" s="134" t="s">
        <v>596</v>
      </c>
      <c r="N67" s="134">
        <v>0</v>
      </c>
      <c r="O67" s="134">
        <v>0</v>
      </c>
      <c r="P67" s="134">
        <v>0</v>
      </c>
      <c r="Q67" s="134">
        <v>0</v>
      </c>
      <c r="R67" s="172">
        <v>12</v>
      </c>
      <c r="S67" s="137">
        <v>74.5</v>
      </c>
      <c r="T67" s="181">
        <v>0.83333333333333337</v>
      </c>
    </row>
    <row r="68" spans="1:20" x14ac:dyDescent="0.25">
      <c r="A68" s="131" t="s">
        <v>69</v>
      </c>
      <c r="B68" s="173" t="s">
        <v>510</v>
      </c>
      <c r="C68" s="134">
        <v>0.96089999999999998</v>
      </c>
      <c r="D68" s="180">
        <v>1</v>
      </c>
      <c r="E68" s="180">
        <v>1</v>
      </c>
      <c r="F68" s="135">
        <v>83.02</v>
      </c>
      <c r="G68" s="134">
        <v>0.82050000000000001</v>
      </c>
      <c r="H68" s="134">
        <v>0.82050000000000001</v>
      </c>
      <c r="I68" s="134">
        <v>0.9</v>
      </c>
      <c r="J68" s="134">
        <v>0.97499999999999998</v>
      </c>
      <c r="K68" s="134">
        <v>0.33329999999999999</v>
      </c>
      <c r="L68" s="134">
        <v>0.95120000000000005</v>
      </c>
      <c r="M68" s="134" t="s">
        <v>596</v>
      </c>
      <c r="N68" s="134">
        <v>0</v>
      </c>
      <c r="O68" s="134">
        <v>0</v>
      </c>
      <c r="P68" s="134">
        <v>5.7200000000000001E-2</v>
      </c>
      <c r="Q68" s="134">
        <v>0</v>
      </c>
      <c r="R68" s="172">
        <v>12</v>
      </c>
      <c r="S68" s="137">
        <v>67</v>
      </c>
      <c r="T68" s="181">
        <v>0.7990196078431373</v>
      </c>
    </row>
    <row r="69" spans="1:20" x14ac:dyDescent="0.25">
      <c r="A69" s="131" t="s">
        <v>70</v>
      </c>
      <c r="B69" s="173" t="s">
        <v>510</v>
      </c>
      <c r="C69" s="134">
        <v>1.0339</v>
      </c>
      <c r="D69" s="180">
        <v>1</v>
      </c>
      <c r="E69" s="180">
        <v>0.85709999999999997</v>
      </c>
      <c r="F69" s="135">
        <v>148.65</v>
      </c>
      <c r="G69" s="134">
        <v>0.82609999999999995</v>
      </c>
      <c r="H69" s="134">
        <v>0.82609999999999995</v>
      </c>
      <c r="I69" s="134">
        <v>0.91300000000000003</v>
      </c>
      <c r="J69" s="134">
        <v>1</v>
      </c>
      <c r="K69" s="134">
        <v>0</v>
      </c>
      <c r="L69" s="134">
        <v>1</v>
      </c>
      <c r="M69" s="134" t="s">
        <v>596</v>
      </c>
      <c r="N69" s="134">
        <v>0.04</v>
      </c>
      <c r="O69" s="134">
        <v>0</v>
      </c>
      <c r="P69" s="134">
        <v>0</v>
      </c>
      <c r="Q69" s="134">
        <v>0</v>
      </c>
      <c r="R69" s="172">
        <v>12</v>
      </c>
      <c r="S69" s="137">
        <v>74</v>
      </c>
      <c r="T69" s="181">
        <v>0.86274509803921573</v>
      </c>
    </row>
    <row r="70" spans="1:20" x14ac:dyDescent="0.25">
      <c r="A70" s="131" t="s">
        <v>71</v>
      </c>
      <c r="B70" s="173" t="s">
        <v>510</v>
      </c>
      <c r="C70" s="134">
        <v>0.99870000000000003</v>
      </c>
      <c r="D70" s="180">
        <v>1</v>
      </c>
      <c r="E70" s="180">
        <v>1</v>
      </c>
      <c r="F70" s="135">
        <v>79.69</v>
      </c>
      <c r="G70" s="134">
        <v>0.70450000000000002</v>
      </c>
      <c r="H70" s="134">
        <v>0.70450000000000002</v>
      </c>
      <c r="I70" s="134">
        <v>0.97729999999999995</v>
      </c>
      <c r="J70" s="134">
        <v>1</v>
      </c>
      <c r="K70" s="134">
        <v>1</v>
      </c>
      <c r="L70" s="134">
        <v>1</v>
      </c>
      <c r="M70" s="134" t="s">
        <v>596</v>
      </c>
      <c r="N70" s="134">
        <v>0</v>
      </c>
      <c r="O70" s="134">
        <v>0</v>
      </c>
      <c r="P70" s="134">
        <v>0</v>
      </c>
      <c r="Q70" s="134">
        <v>0</v>
      </c>
      <c r="R70" s="172">
        <v>12</v>
      </c>
      <c r="S70" s="137">
        <v>75</v>
      </c>
      <c r="T70" s="181">
        <v>0.90196078431372551</v>
      </c>
    </row>
    <row r="71" spans="1:20" x14ac:dyDescent="0.25">
      <c r="A71" s="131" t="s">
        <v>72</v>
      </c>
      <c r="B71" s="173" t="s">
        <v>510</v>
      </c>
      <c r="C71" s="134">
        <v>0.87370000000000003</v>
      </c>
      <c r="D71" s="180">
        <v>1</v>
      </c>
      <c r="E71" s="180">
        <v>1</v>
      </c>
      <c r="F71" s="135">
        <v>89.36</v>
      </c>
      <c r="G71" s="134">
        <v>1</v>
      </c>
      <c r="H71" s="134">
        <v>1</v>
      </c>
      <c r="I71" s="134">
        <v>0.88890000000000002</v>
      </c>
      <c r="J71" s="134">
        <v>1</v>
      </c>
      <c r="K71" s="134">
        <v>1</v>
      </c>
      <c r="L71" s="134">
        <v>1</v>
      </c>
      <c r="M71" s="134" t="s">
        <v>596</v>
      </c>
      <c r="N71" s="134">
        <v>0</v>
      </c>
      <c r="O71" s="134">
        <v>0</v>
      </c>
      <c r="P71" s="134">
        <v>0</v>
      </c>
      <c r="Q71" s="134">
        <v>0</v>
      </c>
      <c r="R71" s="172">
        <v>12</v>
      </c>
      <c r="S71" s="137">
        <v>67.5</v>
      </c>
      <c r="T71" s="181">
        <v>0.83823529411764708</v>
      </c>
    </row>
    <row r="72" spans="1:20" x14ac:dyDescent="0.25">
      <c r="A72" s="131" t="s">
        <v>73</v>
      </c>
      <c r="B72" s="173" t="s">
        <v>510</v>
      </c>
      <c r="C72" s="134">
        <v>0.95569999999999999</v>
      </c>
      <c r="D72" s="180">
        <v>1</v>
      </c>
      <c r="E72" s="180">
        <v>0.95</v>
      </c>
      <c r="F72" s="135">
        <v>67.34</v>
      </c>
      <c r="G72" s="134">
        <v>0.6522</v>
      </c>
      <c r="H72" s="134">
        <v>0.6522</v>
      </c>
      <c r="I72" s="134">
        <v>0.82609999999999995</v>
      </c>
      <c r="J72" s="134">
        <v>1</v>
      </c>
      <c r="K72" s="134">
        <v>1</v>
      </c>
      <c r="L72" s="134">
        <v>1</v>
      </c>
      <c r="M72" s="134" t="s">
        <v>596</v>
      </c>
      <c r="N72" s="134">
        <v>0</v>
      </c>
      <c r="O72" s="134">
        <v>0</v>
      </c>
      <c r="P72" s="134">
        <v>0</v>
      </c>
      <c r="Q72" s="134">
        <v>0</v>
      </c>
      <c r="R72" s="172">
        <v>12</v>
      </c>
      <c r="S72" s="137">
        <v>65</v>
      </c>
      <c r="T72" s="181">
        <v>0.83333333333333337</v>
      </c>
    </row>
    <row r="73" spans="1:20" x14ac:dyDescent="0.25">
      <c r="A73" s="131" t="s">
        <v>74</v>
      </c>
      <c r="B73" s="173" t="s">
        <v>510</v>
      </c>
      <c r="C73" s="134">
        <v>1.0027999999999999</v>
      </c>
      <c r="D73" s="180">
        <v>1</v>
      </c>
      <c r="E73" s="180">
        <v>1</v>
      </c>
      <c r="F73" s="135">
        <v>110.04</v>
      </c>
      <c r="G73" s="134">
        <v>0.73299999999999998</v>
      </c>
      <c r="H73" s="134">
        <v>0.73299999999999998</v>
      </c>
      <c r="I73" s="134">
        <v>0.87819999999999998</v>
      </c>
      <c r="J73" s="134">
        <v>0.9456</v>
      </c>
      <c r="K73" s="134">
        <v>0.5</v>
      </c>
      <c r="L73" s="134">
        <v>0.99660000000000004</v>
      </c>
      <c r="M73" s="134" t="s">
        <v>596</v>
      </c>
      <c r="N73" s="134">
        <v>3.3E-3</v>
      </c>
      <c r="O73" s="134">
        <v>0</v>
      </c>
      <c r="P73" s="134">
        <v>7.7000000000000002E-3</v>
      </c>
      <c r="Q73" s="134">
        <v>0</v>
      </c>
      <c r="R73" s="172">
        <v>12</v>
      </c>
      <c r="S73" s="137">
        <v>70.5</v>
      </c>
      <c r="T73" s="181">
        <v>0.85784313725490191</v>
      </c>
    </row>
    <row r="74" spans="1:20" x14ac:dyDescent="0.25">
      <c r="A74" s="131" t="s">
        <v>75</v>
      </c>
      <c r="B74" s="173" t="s">
        <v>510</v>
      </c>
      <c r="C74" s="139">
        <v>0.97150000000000003</v>
      </c>
      <c r="D74" s="180">
        <v>1</v>
      </c>
      <c r="E74" s="180">
        <v>1</v>
      </c>
      <c r="F74" s="143">
        <v>106.11</v>
      </c>
      <c r="G74" s="139">
        <v>0.84209999999999996</v>
      </c>
      <c r="H74" s="139">
        <v>0.84209999999999996</v>
      </c>
      <c r="I74" s="139">
        <v>0.94740000000000002</v>
      </c>
      <c r="J74" s="139">
        <v>1</v>
      </c>
      <c r="K74" s="139">
        <v>0.66669999999999996</v>
      </c>
      <c r="L74" s="139">
        <v>0.98109999999999997</v>
      </c>
      <c r="M74" s="134" t="s">
        <v>596</v>
      </c>
      <c r="N74" s="134">
        <v>0</v>
      </c>
      <c r="O74" s="134">
        <v>0</v>
      </c>
      <c r="P74" s="134">
        <v>0</v>
      </c>
      <c r="Q74" s="134">
        <v>0</v>
      </c>
      <c r="R74" s="172">
        <v>12</v>
      </c>
      <c r="S74" s="137">
        <v>74.5</v>
      </c>
      <c r="T74" s="181">
        <v>0.90686274509803921</v>
      </c>
    </row>
    <row r="75" spans="1:20" x14ac:dyDescent="0.25">
      <c r="A75" s="141" t="s">
        <v>76</v>
      </c>
      <c r="B75" s="173" t="s">
        <v>510</v>
      </c>
      <c r="C75" s="134">
        <v>0.88439999999999996</v>
      </c>
      <c r="D75" s="180">
        <v>1</v>
      </c>
      <c r="E75" s="180">
        <v>1</v>
      </c>
      <c r="F75" s="135">
        <v>117.44</v>
      </c>
      <c r="G75" s="134">
        <v>0.66669999999999996</v>
      </c>
      <c r="H75" s="134">
        <v>0.66669999999999996</v>
      </c>
      <c r="I75" s="139">
        <v>0.7419</v>
      </c>
      <c r="J75" s="139">
        <v>0.9677</v>
      </c>
      <c r="K75" s="139">
        <v>0</v>
      </c>
      <c r="L75" s="139">
        <v>1</v>
      </c>
      <c r="M75" s="134" t="s">
        <v>596</v>
      </c>
      <c r="N75" s="139">
        <v>0</v>
      </c>
      <c r="O75" s="139">
        <v>0</v>
      </c>
      <c r="P75" s="139">
        <v>8.8999999999999999E-3</v>
      </c>
      <c r="Q75" s="139">
        <v>0</v>
      </c>
      <c r="R75" s="159">
        <v>12</v>
      </c>
      <c r="S75" s="137">
        <v>54.5</v>
      </c>
      <c r="T75" s="181">
        <v>0.63235294117647056</v>
      </c>
    </row>
    <row r="76" spans="1:20" x14ac:dyDescent="0.25">
      <c r="A76" s="141" t="s">
        <v>77</v>
      </c>
      <c r="C76" s="139" t="s">
        <v>672</v>
      </c>
    </row>
    <row r="77" spans="1:20" x14ac:dyDescent="0.25">
      <c r="A77" s="131" t="s">
        <v>78</v>
      </c>
      <c r="B77" s="173" t="s">
        <v>510</v>
      </c>
      <c r="C77" s="134">
        <v>1.0122</v>
      </c>
      <c r="D77" s="180">
        <v>1</v>
      </c>
      <c r="E77" s="180">
        <v>1</v>
      </c>
      <c r="F77" s="135">
        <v>129.13</v>
      </c>
      <c r="G77" s="134">
        <v>0.8387</v>
      </c>
      <c r="H77" s="134">
        <v>0.8387</v>
      </c>
      <c r="I77" s="134">
        <v>0.87560000000000004</v>
      </c>
      <c r="J77" s="134">
        <v>1</v>
      </c>
      <c r="K77" s="134">
        <v>0.9</v>
      </c>
      <c r="L77" s="134">
        <v>0.99550000000000005</v>
      </c>
      <c r="M77" s="134" t="s">
        <v>596</v>
      </c>
      <c r="N77" s="134">
        <v>0</v>
      </c>
      <c r="O77" s="134">
        <v>0</v>
      </c>
      <c r="P77" s="134">
        <v>0</v>
      </c>
      <c r="Q77" s="134">
        <v>0</v>
      </c>
      <c r="R77" s="172">
        <v>12</v>
      </c>
      <c r="S77" s="137">
        <v>78</v>
      </c>
      <c r="T77" s="181">
        <v>0.96078431372549022</v>
      </c>
    </row>
    <row r="78" spans="1:20" x14ac:dyDescent="0.25">
      <c r="A78" s="131" t="s">
        <v>79</v>
      </c>
      <c r="B78" s="173" t="s">
        <v>510</v>
      </c>
      <c r="C78" s="134">
        <v>1</v>
      </c>
      <c r="D78" s="180">
        <v>1</v>
      </c>
      <c r="E78" s="180">
        <v>1</v>
      </c>
      <c r="F78" s="135">
        <v>91.66</v>
      </c>
      <c r="G78" s="134">
        <v>0.66669999999999996</v>
      </c>
      <c r="H78" s="134">
        <v>0.66669999999999996</v>
      </c>
      <c r="I78" s="134">
        <v>1</v>
      </c>
      <c r="J78" s="134">
        <v>1</v>
      </c>
      <c r="K78" s="134">
        <v>0</v>
      </c>
      <c r="L78" s="134">
        <v>1</v>
      </c>
      <c r="M78" s="134" t="s">
        <v>596</v>
      </c>
      <c r="N78" s="134">
        <v>0</v>
      </c>
      <c r="O78" s="134">
        <v>0</v>
      </c>
      <c r="P78" s="134">
        <v>0</v>
      </c>
      <c r="Q78" s="134">
        <v>0</v>
      </c>
      <c r="R78" s="172">
        <v>12</v>
      </c>
      <c r="S78" s="137">
        <v>74</v>
      </c>
      <c r="T78" s="181">
        <v>0.88235294117647056</v>
      </c>
    </row>
    <row r="79" spans="1:20" x14ac:dyDescent="0.25">
      <c r="A79" s="131" t="s">
        <v>80</v>
      </c>
      <c r="B79" s="173" t="s">
        <v>510</v>
      </c>
      <c r="C79" s="134">
        <v>0.9355</v>
      </c>
      <c r="D79" s="180">
        <v>1</v>
      </c>
      <c r="E79" s="180">
        <v>1</v>
      </c>
      <c r="F79" s="135">
        <v>122.27</v>
      </c>
      <c r="G79" s="134">
        <v>0.875</v>
      </c>
      <c r="H79" s="134">
        <v>0.875</v>
      </c>
      <c r="I79" s="134">
        <v>0.90629999999999999</v>
      </c>
      <c r="J79" s="134">
        <v>1</v>
      </c>
      <c r="K79" s="134">
        <v>0</v>
      </c>
      <c r="L79" s="134">
        <v>1</v>
      </c>
      <c r="M79" s="134" t="s">
        <v>596</v>
      </c>
      <c r="N79" s="134">
        <v>2.9399999999999999E-2</v>
      </c>
      <c r="O79" s="134">
        <v>0</v>
      </c>
      <c r="P79" s="134">
        <v>0</v>
      </c>
      <c r="Q79" s="134">
        <v>0</v>
      </c>
      <c r="R79" s="172">
        <v>12</v>
      </c>
      <c r="S79" s="137">
        <v>74</v>
      </c>
      <c r="T79" s="181">
        <v>0.83333333333333337</v>
      </c>
    </row>
    <row r="80" spans="1:20" x14ac:dyDescent="0.25">
      <c r="A80" s="131" t="s">
        <v>81</v>
      </c>
      <c r="B80" s="173" t="s">
        <v>510</v>
      </c>
      <c r="C80" s="134">
        <v>1.0055000000000001</v>
      </c>
      <c r="D80" s="180">
        <v>1</v>
      </c>
      <c r="E80" s="180">
        <v>1</v>
      </c>
      <c r="F80" s="135">
        <v>70.39</v>
      </c>
      <c r="G80" s="134">
        <v>0.77139999999999997</v>
      </c>
      <c r="H80" s="134">
        <v>0.77139999999999997</v>
      </c>
      <c r="I80" s="134">
        <v>0.94589999999999996</v>
      </c>
      <c r="J80" s="134">
        <v>0.97729999999999995</v>
      </c>
      <c r="K80" s="134">
        <v>1</v>
      </c>
      <c r="L80" s="134">
        <v>1</v>
      </c>
      <c r="M80" s="134" t="s">
        <v>596</v>
      </c>
      <c r="N80" s="134">
        <v>0.04</v>
      </c>
      <c r="O80" s="134">
        <v>0</v>
      </c>
      <c r="P80" s="134">
        <v>0</v>
      </c>
      <c r="Q80" s="134">
        <v>0</v>
      </c>
      <c r="R80" s="172">
        <v>10</v>
      </c>
      <c r="S80" s="137">
        <v>72</v>
      </c>
      <c r="T80" s="181">
        <v>0.88235294117647056</v>
      </c>
    </row>
    <row r="81" spans="1:20" x14ac:dyDescent="0.25">
      <c r="A81" s="159" t="s">
        <v>82</v>
      </c>
      <c r="B81" s="173" t="s">
        <v>510</v>
      </c>
      <c r="C81" s="134">
        <v>0.98809999999999998</v>
      </c>
      <c r="D81" s="180">
        <v>1</v>
      </c>
      <c r="E81" s="180">
        <v>1</v>
      </c>
      <c r="F81" s="135">
        <v>134.33000000000001</v>
      </c>
      <c r="G81" s="134">
        <v>0.88460000000000005</v>
      </c>
      <c r="H81" s="134">
        <v>0.88460000000000005</v>
      </c>
      <c r="I81" s="134">
        <v>0.62960000000000005</v>
      </c>
      <c r="J81" s="134">
        <v>0.96879999999999999</v>
      </c>
      <c r="K81" s="134">
        <v>0.5</v>
      </c>
      <c r="L81" s="134">
        <v>0.96879999999999999</v>
      </c>
      <c r="M81" s="134" t="s">
        <v>596</v>
      </c>
      <c r="N81" s="134">
        <v>0</v>
      </c>
      <c r="O81" s="134">
        <v>0</v>
      </c>
      <c r="P81" s="134">
        <v>0.2404</v>
      </c>
      <c r="Q81" s="134">
        <v>0</v>
      </c>
      <c r="R81" s="172">
        <v>12</v>
      </c>
      <c r="S81" s="137">
        <v>66</v>
      </c>
      <c r="T81" s="181">
        <v>0.84313725490196079</v>
      </c>
    </row>
    <row r="82" spans="1:20" x14ac:dyDescent="0.25">
      <c r="A82" s="131" t="s">
        <v>83</v>
      </c>
      <c r="B82" s="173" t="s">
        <v>510</v>
      </c>
      <c r="C82" s="134">
        <v>0.90490000000000004</v>
      </c>
      <c r="D82" s="180">
        <v>1</v>
      </c>
      <c r="E82" s="180">
        <v>1</v>
      </c>
      <c r="F82" s="135">
        <v>38.11</v>
      </c>
      <c r="G82" s="134">
        <v>0.54690000000000005</v>
      </c>
      <c r="H82" s="134">
        <v>0.54690000000000005</v>
      </c>
      <c r="I82" s="134">
        <v>0.98440000000000005</v>
      </c>
      <c r="J82" s="134">
        <v>1</v>
      </c>
      <c r="K82" s="134">
        <v>0.88239999999999996</v>
      </c>
      <c r="L82" s="134">
        <v>0.97470000000000001</v>
      </c>
      <c r="M82" s="134" t="s">
        <v>596</v>
      </c>
      <c r="N82" s="134">
        <v>0</v>
      </c>
      <c r="O82" s="134">
        <v>2.8E-3</v>
      </c>
      <c r="P82" s="134">
        <v>0</v>
      </c>
      <c r="Q82" s="134">
        <v>1.41E-2</v>
      </c>
      <c r="R82" s="172">
        <v>11</v>
      </c>
      <c r="S82" s="137">
        <v>51</v>
      </c>
      <c r="T82" s="181">
        <v>0.68627450980392157</v>
      </c>
    </row>
    <row r="83" spans="1:20" x14ac:dyDescent="0.25">
      <c r="A83" s="141" t="s">
        <v>84</v>
      </c>
      <c r="B83" s="173" t="s">
        <v>510</v>
      </c>
      <c r="C83" s="134">
        <v>0.91679999999999995</v>
      </c>
      <c r="D83" s="180">
        <v>1</v>
      </c>
      <c r="E83" s="180">
        <v>1</v>
      </c>
      <c r="F83" s="135">
        <v>58.04</v>
      </c>
      <c r="G83" s="134">
        <v>1</v>
      </c>
      <c r="H83" s="134">
        <v>1</v>
      </c>
      <c r="I83" s="134">
        <v>1</v>
      </c>
      <c r="J83" s="134">
        <v>1</v>
      </c>
      <c r="K83" s="134">
        <v>0.66669999999999996</v>
      </c>
      <c r="L83" s="134">
        <v>0.92859999999999998</v>
      </c>
      <c r="M83" s="134" t="s">
        <v>596</v>
      </c>
      <c r="N83" s="134">
        <v>6.6699999999999995E-2</v>
      </c>
      <c r="O83" s="134">
        <v>0</v>
      </c>
      <c r="P83" s="134">
        <v>0</v>
      </c>
      <c r="Q83" s="134">
        <v>0</v>
      </c>
      <c r="R83" s="172">
        <v>12</v>
      </c>
      <c r="S83" s="137">
        <v>68.5</v>
      </c>
      <c r="T83" s="181">
        <v>0.84803921568627449</v>
      </c>
    </row>
    <row r="84" spans="1:20" x14ac:dyDescent="0.25">
      <c r="A84" s="131" t="s">
        <v>85</v>
      </c>
      <c r="B84" s="173" t="s">
        <v>510</v>
      </c>
      <c r="C84" s="134">
        <v>0.99429999999999996</v>
      </c>
      <c r="D84" s="180">
        <v>1</v>
      </c>
      <c r="E84" s="180">
        <v>1</v>
      </c>
      <c r="F84" s="135">
        <v>122.06</v>
      </c>
      <c r="G84" s="134">
        <v>0.7</v>
      </c>
      <c r="H84" s="134">
        <v>0.7</v>
      </c>
      <c r="I84" s="134">
        <v>0.84550000000000003</v>
      </c>
      <c r="J84" s="134">
        <v>0.99390000000000001</v>
      </c>
      <c r="K84" s="134">
        <v>0</v>
      </c>
      <c r="L84" s="134">
        <v>0.99390000000000001</v>
      </c>
      <c r="M84" s="134" t="s">
        <v>596</v>
      </c>
      <c r="N84" s="134">
        <v>0</v>
      </c>
      <c r="O84" s="134">
        <v>0</v>
      </c>
      <c r="P84" s="134">
        <v>0</v>
      </c>
      <c r="Q84" s="134">
        <v>0</v>
      </c>
      <c r="R84" s="172">
        <v>12</v>
      </c>
      <c r="S84" s="137">
        <v>64.5</v>
      </c>
      <c r="T84" s="181">
        <v>0.81862745098039214</v>
      </c>
    </row>
    <row r="85" spans="1:20" x14ac:dyDescent="0.25">
      <c r="A85" s="131" t="s">
        <v>86</v>
      </c>
      <c r="B85" s="173" t="s">
        <v>510</v>
      </c>
      <c r="C85" s="142">
        <v>0.92769999999999997</v>
      </c>
      <c r="D85" s="180">
        <v>1</v>
      </c>
      <c r="E85" s="180">
        <v>1</v>
      </c>
      <c r="F85" s="178">
        <v>97.31</v>
      </c>
      <c r="G85" s="142">
        <v>0.58330000000000004</v>
      </c>
      <c r="H85" s="142">
        <v>0.58330000000000004</v>
      </c>
      <c r="I85" s="134">
        <v>1</v>
      </c>
      <c r="J85" s="134">
        <v>1</v>
      </c>
      <c r="K85" s="134">
        <v>0</v>
      </c>
      <c r="L85" s="134">
        <v>1</v>
      </c>
      <c r="M85" s="134" t="s">
        <v>596</v>
      </c>
      <c r="N85" s="134">
        <v>0</v>
      </c>
      <c r="O85" s="134">
        <v>0</v>
      </c>
      <c r="P85" s="134">
        <v>0</v>
      </c>
      <c r="Q85" s="134">
        <v>0</v>
      </c>
      <c r="R85" s="172">
        <v>12</v>
      </c>
      <c r="S85" s="137">
        <v>63</v>
      </c>
      <c r="T85" s="181">
        <v>0.79411764705882348</v>
      </c>
    </row>
    <row r="86" spans="1:20" x14ac:dyDescent="0.25">
      <c r="A86" s="131" t="s">
        <v>87</v>
      </c>
      <c r="B86" s="173" t="s">
        <v>510</v>
      </c>
      <c r="C86" s="134">
        <v>0.93930000000000002</v>
      </c>
      <c r="D86" s="180">
        <v>1</v>
      </c>
      <c r="E86" s="180">
        <v>1</v>
      </c>
      <c r="F86" s="135">
        <v>46.76</v>
      </c>
      <c r="G86" s="134">
        <v>1</v>
      </c>
      <c r="H86" s="134">
        <v>1</v>
      </c>
      <c r="I86" s="134">
        <v>1</v>
      </c>
      <c r="J86" s="134">
        <v>1</v>
      </c>
      <c r="K86" s="134">
        <v>1</v>
      </c>
      <c r="L86" s="134">
        <v>1</v>
      </c>
      <c r="M86" s="134" t="s">
        <v>596</v>
      </c>
      <c r="N86" s="134">
        <v>0</v>
      </c>
      <c r="O86" s="134">
        <v>0</v>
      </c>
      <c r="P86" s="134">
        <v>0</v>
      </c>
      <c r="Q86" s="134">
        <v>0</v>
      </c>
      <c r="R86" s="172">
        <v>12</v>
      </c>
      <c r="S86" s="137">
        <v>77</v>
      </c>
      <c r="T86" s="181">
        <v>0.92647058823529416</v>
      </c>
    </row>
    <row r="87" spans="1:20" x14ac:dyDescent="0.25">
      <c r="A87" s="131" t="s">
        <v>88</v>
      </c>
      <c r="B87" s="173" t="s">
        <v>510</v>
      </c>
      <c r="C87" s="139">
        <v>0.91500000000000004</v>
      </c>
      <c r="D87" s="180">
        <v>1</v>
      </c>
      <c r="E87" s="180">
        <v>1</v>
      </c>
      <c r="F87" s="143">
        <v>24</v>
      </c>
      <c r="G87" s="139">
        <v>0</v>
      </c>
      <c r="H87" s="139">
        <v>0</v>
      </c>
      <c r="I87" s="139">
        <v>0</v>
      </c>
      <c r="J87" s="139">
        <v>0.82499999999999996</v>
      </c>
      <c r="K87" s="139">
        <v>0.995</v>
      </c>
      <c r="L87" s="139">
        <v>0.995</v>
      </c>
      <c r="M87" s="134" t="s">
        <v>596</v>
      </c>
      <c r="N87" s="139">
        <v>0</v>
      </c>
      <c r="O87" s="139">
        <v>0</v>
      </c>
      <c r="P87" s="139">
        <v>0</v>
      </c>
      <c r="Q87" s="139">
        <v>0</v>
      </c>
      <c r="R87" s="159">
        <v>12</v>
      </c>
      <c r="S87" s="137">
        <v>48</v>
      </c>
      <c r="T87" s="181">
        <v>0.61764705882352944</v>
      </c>
    </row>
    <row r="88" spans="1:20" x14ac:dyDescent="0.25">
      <c r="A88" s="141" t="s">
        <v>89</v>
      </c>
      <c r="C88" s="139" t="s">
        <v>681</v>
      </c>
    </row>
    <row r="89" spans="1:20" x14ac:dyDescent="0.25">
      <c r="A89" s="131" t="s">
        <v>90</v>
      </c>
      <c r="B89" s="173" t="s">
        <v>510</v>
      </c>
      <c r="C89" s="139">
        <v>0.94940000000000002</v>
      </c>
      <c r="D89" s="180">
        <v>1</v>
      </c>
      <c r="E89" s="180">
        <v>1</v>
      </c>
      <c r="F89" s="143">
        <v>114.48</v>
      </c>
      <c r="G89" s="139">
        <v>0.81599999999999995</v>
      </c>
      <c r="H89" s="139">
        <v>0.81599999999999995</v>
      </c>
      <c r="I89" s="139">
        <v>0.97599999999999998</v>
      </c>
      <c r="J89" s="139">
        <v>1</v>
      </c>
      <c r="K89" s="139">
        <v>0.66669999999999996</v>
      </c>
      <c r="L89" s="139">
        <v>0.96879999999999999</v>
      </c>
      <c r="M89" s="134" t="s">
        <v>596</v>
      </c>
      <c r="N89" s="139">
        <v>0</v>
      </c>
      <c r="O89" s="139">
        <v>0</v>
      </c>
      <c r="P89" s="139">
        <v>0</v>
      </c>
      <c r="Q89" s="139">
        <v>0</v>
      </c>
      <c r="R89" s="159">
        <v>12</v>
      </c>
      <c r="S89" s="137">
        <v>71</v>
      </c>
      <c r="T89" s="181">
        <v>0.8529411764705882</v>
      </c>
    </row>
    <row r="90" spans="1:20" x14ac:dyDescent="0.25">
      <c r="A90" s="152" t="s">
        <v>91</v>
      </c>
      <c r="B90" s="173" t="s">
        <v>510</v>
      </c>
      <c r="C90" s="134">
        <v>0.93289999999999995</v>
      </c>
      <c r="D90" s="180">
        <v>1</v>
      </c>
      <c r="E90" s="180">
        <v>1</v>
      </c>
      <c r="F90" s="135">
        <v>111.43</v>
      </c>
      <c r="G90" s="134">
        <v>0.8</v>
      </c>
      <c r="H90" s="134">
        <v>0.8</v>
      </c>
      <c r="I90" s="134">
        <v>0.97889999999999999</v>
      </c>
      <c r="J90" s="134">
        <v>1</v>
      </c>
      <c r="K90" s="134">
        <v>0.7722</v>
      </c>
      <c r="L90" s="134">
        <v>0.97009999999999996</v>
      </c>
      <c r="M90" s="134" t="s">
        <v>596</v>
      </c>
      <c r="N90" s="134">
        <v>0</v>
      </c>
      <c r="O90" s="134">
        <v>0</v>
      </c>
      <c r="P90" s="134">
        <v>0</v>
      </c>
      <c r="Q90" s="134">
        <v>0</v>
      </c>
      <c r="R90" s="172">
        <v>12</v>
      </c>
      <c r="S90" s="137">
        <v>68.5</v>
      </c>
      <c r="T90" s="181">
        <v>0.77941176470588236</v>
      </c>
    </row>
    <row r="91" spans="1:20" x14ac:dyDescent="0.25">
      <c r="A91" s="144" t="s">
        <v>92</v>
      </c>
      <c r="B91" s="173" t="s">
        <v>510</v>
      </c>
      <c r="C91" s="134">
        <v>0.89580000000000004</v>
      </c>
      <c r="D91" s="180">
        <v>1</v>
      </c>
      <c r="E91" s="180">
        <v>1</v>
      </c>
      <c r="F91" s="135">
        <v>74.040000000000006</v>
      </c>
      <c r="G91" s="134">
        <v>0.91890000000000005</v>
      </c>
      <c r="H91" s="134">
        <v>0.91890000000000005</v>
      </c>
      <c r="I91" s="139">
        <v>1</v>
      </c>
      <c r="J91" s="139">
        <v>1</v>
      </c>
      <c r="K91" s="139">
        <v>1</v>
      </c>
      <c r="L91" s="139">
        <v>1</v>
      </c>
      <c r="M91" s="134" t="s">
        <v>596</v>
      </c>
      <c r="N91" s="139">
        <v>0</v>
      </c>
      <c r="O91" s="139">
        <v>0</v>
      </c>
      <c r="P91" s="139">
        <v>0</v>
      </c>
      <c r="Q91" s="139">
        <v>2.2700000000000001E-2</v>
      </c>
      <c r="R91" s="159">
        <v>12</v>
      </c>
      <c r="S91" s="137">
        <v>73</v>
      </c>
      <c r="T91" s="181">
        <v>0.87254901960784315</v>
      </c>
    </row>
    <row r="92" spans="1:20" x14ac:dyDescent="0.25">
      <c r="A92" s="131" t="s">
        <v>93</v>
      </c>
      <c r="B92" s="173" t="s">
        <v>510</v>
      </c>
      <c r="C92" s="134">
        <v>0.89580000000000004</v>
      </c>
      <c r="D92" s="180">
        <v>1</v>
      </c>
      <c r="E92" s="180">
        <v>1</v>
      </c>
      <c r="F92" s="135">
        <v>74.040000000000006</v>
      </c>
      <c r="G92" s="134">
        <v>0.91990000000000005</v>
      </c>
      <c r="H92" s="134">
        <v>0.91990000000000005</v>
      </c>
      <c r="I92" s="134">
        <v>1</v>
      </c>
      <c r="J92" s="134">
        <v>1</v>
      </c>
      <c r="K92" s="134">
        <v>1</v>
      </c>
      <c r="L92" s="134">
        <v>1</v>
      </c>
      <c r="M92" s="134" t="s">
        <v>596</v>
      </c>
      <c r="N92" s="134">
        <v>0</v>
      </c>
      <c r="O92" s="134">
        <v>0</v>
      </c>
      <c r="P92" s="134">
        <v>0</v>
      </c>
      <c r="Q92" s="134">
        <v>2.2700000000000001E-2</v>
      </c>
      <c r="R92" s="172">
        <v>12</v>
      </c>
      <c r="S92" s="137">
        <v>73</v>
      </c>
      <c r="T92" s="181">
        <v>0.88235294117647056</v>
      </c>
    </row>
    <row r="93" spans="1:20" x14ac:dyDescent="0.25">
      <c r="A93" s="131" t="s">
        <v>94</v>
      </c>
      <c r="B93" s="173" t="s">
        <v>510</v>
      </c>
      <c r="C93" s="134">
        <v>0.92049999999999998</v>
      </c>
      <c r="D93" s="180">
        <v>1</v>
      </c>
      <c r="E93" s="180">
        <v>1</v>
      </c>
      <c r="F93" s="135">
        <v>94.47</v>
      </c>
      <c r="G93" s="134">
        <v>0.94869999999999999</v>
      </c>
      <c r="H93" s="134">
        <v>0.94869999999999999</v>
      </c>
      <c r="I93" s="139">
        <v>0.97499999999999998</v>
      </c>
      <c r="J93" s="139">
        <v>1</v>
      </c>
      <c r="K93" s="139">
        <v>1</v>
      </c>
      <c r="L93" s="139">
        <v>1</v>
      </c>
      <c r="M93" s="134" t="s">
        <v>596</v>
      </c>
      <c r="N93" s="139">
        <v>0</v>
      </c>
      <c r="O93" s="139">
        <v>0</v>
      </c>
      <c r="P93" s="139">
        <v>0</v>
      </c>
      <c r="Q93" s="139">
        <v>0</v>
      </c>
      <c r="R93" s="159">
        <v>12</v>
      </c>
      <c r="S93" s="137">
        <v>74</v>
      </c>
      <c r="T93" s="181">
        <v>0.86274509803921573</v>
      </c>
    </row>
    <row r="94" spans="1:20" x14ac:dyDescent="0.25">
      <c r="A94" s="131" t="s">
        <v>95</v>
      </c>
      <c r="B94" s="173" t="s">
        <v>510</v>
      </c>
      <c r="C94" s="134">
        <v>1</v>
      </c>
      <c r="D94" s="180">
        <v>1</v>
      </c>
      <c r="E94" s="180">
        <v>1</v>
      </c>
      <c r="F94" s="135">
        <v>105.57</v>
      </c>
      <c r="G94" s="134">
        <v>0.83330000000000004</v>
      </c>
      <c r="H94" s="134">
        <v>0.83330000000000004</v>
      </c>
      <c r="I94" s="134">
        <v>0.66669999999999996</v>
      </c>
      <c r="J94" s="134">
        <v>1</v>
      </c>
      <c r="K94" s="134">
        <v>0</v>
      </c>
      <c r="L94" s="134">
        <v>1</v>
      </c>
      <c r="M94" s="134" t="s">
        <v>596</v>
      </c>
      <c r="N94" s="134">
        <v>0</v>
      </c>
      <c r="O94" s="134">
        <v>0</v>
      </c>
      <c r="P94" s="134">
        <v>0</v>
      </c>
      <c r="Q94" s="134">
        <v>0</v>
      </c>
      <c r="R94" s="172">
        <v>11</v>
      </c>
      <c r="S94" s="137">
        <v>71</v>
      </c>
      <c r="T94" s="181">
        <v>0.89215686274509809</v>
      </c>
    </row>
    <row r="95" spans="1:20" x14ac:dyDescent="0.25">
      <c r="A95" s="131" t="s">
        <v>96</v>
      </c>
      <c r="B95" s="173" t="s">
        <v>510</v>
      </c>
      <c r="C95" s="134">
        <v>0.95650000000000002</v>
      </c>
      <c r="D95" s="180">
        <v>1</v>
      </c>
      <c r="E95" s="180">
        <v>1</v>
      </c>
      <c r="F95" s="135">
        <v>121.83</v>
      </c>
      <c r="G95" s="134">
        <v>0.61760000000000004</v>
      </c>
      <c r="H95" s="134">
        <v>0.61760000000000004</v>
      </c>
      <c r="I95" s="134">
        <v>0.83779999999999999</v>
      </c>
      <c r="J95" s="134">
        <v>0.98309999999999997</v>
      </c>
      <c r="K95" s="134">
        <v>1</v>
      </c>
      <c r="L95" s="134">
        <v>1</v>
      </c>
      <c r="M95" s="134" t="s">
        <v>596</v>
      </c>
      <c r="N95" s="134">
        <v>0</v>
      </c>
      <c r="O95" s="134">
        <v>0</v>
      </c>
      <c r="P95" s="134">
        <v>2.07E-2</v>
      </c>
      <c r="Q95" s="134">
        <v>2.7E-2</v>
      </c>
      <c r="R95" s="172">
        <v>12</v>
      </c>
      <c r="S95" s="137">
        <v>64</v>
      </c>
      <c r="T95" s="181">
        <v>0.77941176470588236</v>
      </c>
    </row>
    <row r="96" spans="1:20" x14ac:dyDescent="0.25">
      <c r="A96" s="131" t="s">
        <v>157</v>
      </c>
      <c r="B96" s="173" t="s">
        <v>507</v>
      </c>
      <c r="C96" s="134">
        <v>0.98899999999999999</v>
      </c>
      <c r="D96" s="180" t="s">
        <v>596</v>
      </c>
      <c r="E96" s="180">
        <v>1</v>
      </c>
      <c r="F96" s="135">
        <v>8</v>
      </c>
      <c r="G96" s="134">
        <v>0.26919999999999999</v>
      </c>
      <c r="H96" s="134">
        <v>0.26919999999999999</v>
      </c>
      <c r="I96" s="134">
        <v>0.93020000000000003</v>
      </c>
      <c r="J96" s="134">
        <v>0.97660000000000002</v>
      </c>
      <c r="K96" s="134" t="s">
        <v>596</v>
      </c>
      <c r="L96" s="134">
        <v>0.93879999999999997</v>
      </c>
      <c r="M96" s="134" t="s">
        <v>596</v>
      </c>
      <c r="N96" s="134">
        <v>0.09</v>
      </c>
      <c r="O96" s="134">
        <v>0</v>
      </c>
      <c r="P96" s="134">
        <v>0</v>
      </c>
      <c r="Q96" s="134">
        <v>0</v>
      </c>
      <c r="R96" s="172">
        <v>12</v>
      </c>
      <c r="S96" s="137">
        <v>53</v>
      </c>
      <c r="T96" s="181">
        <v>0.73195876288659789</v>
      </c>
    </row>
    <row r="97" spans="1:20" x14ac:dyDescent="0.25">
      <c r="A97" s="141" t="s">
        <v>97</v>
      </c>
      <c r="C97" s="134" t="s">
        <v>682</v>
      </c>
    </row>
    <row r="98" spans="1:20" x14ac:dyDescent="0.25">
      <c r="A98" s="141" t="s">
        <v>98</v>
      </c>
      <c r="B98" s="173" t="s">
        <v>510</v>
      </c>
      <c r="C98" s="139">
        <v>0.79679999999999995</v>
      </c>
      <c r="D98" s="180">
        <v>1</v>
      </c>
      <c r="E98" s="180">
        <v>1</v>
      </c>
      <c r="F98" s="143">
        <v>55.66</v>
      </c>
      <c r="G98" s="139">
        <v>0.77629999999999999</v>
      </c>
      <c r="H98" s="139">
        <v>0.77629999999999999</v>
      </c>
      <c r="I98" s="139">
        <v>0.94810000000000005</v>
      </c>
      <c r="J98" s="139">
        <v>1</v>
      </c>
      <c r="K98" s="139">
        <v>0.5</v>
      </c>
      <c r="L98" s="139">
        <v>0.97470000000000001</v>
      </c>
      <c r="M98" s="134" t="s">
        <v>596</v>
      </c>
      <c r="N98" s="139">
        <v>1.23E-2</v>
      </c>
      <c r="O98" s="139">
        <v>0</v>
      </c>
      <c r="P98" s="139">
        <v>4.1700000000000001E-2</v>
      </c>
      <c r="Q98" s="139">
        <v>1.23E-2</v>
      </c>
      <c r="R98" s="159">
        <v>12</v>
      </c>
      <c r="S98" s="137">
        <v>57.5</v>
      </c>
      <c r="T98" s="181">
        <v>0.68137254901960786</v>
      </c>
    </row>
    <row r="99" spans="1:20" x14ac:dyDescent="0.25">
      <c r="A99" s="131" t="s">
        <v>158</v>
      </c>
      <c r="B99" s="173" t="s">
        <v>507</v>
      </c>
      <c r="C99" s="139">
        <v>1</v>
      </c>
      <c r="D99" s="180" t="s">
        <v>596</v>
      </c>
      <c r="E99" s="180">
        <v>1</v>
      </c>
      <c r="F99" s="143">
        <v>24</v>
      </c>
      <c r="G99" s="139">
        <v>0.61</v>
      </c>
      <c r="H99" s="139">
        <v>0.61</v>
      </c>
      <c r="I99" s="139">
        <v>0.39</v>
      </c>
      <c r="J99" s="139">
        <v>0.97</v>
      </c>
      <c r="K99" s="134" t="s">
        <v>596</v>
      </c>
      <c r="L99" s="139">
        <v>0.33</v>
      </c>
      <c r="M99" s="134" t="s">
        <v>596</v>
      </c>
      <c r="N99" s="139">
        <v>0</v>
      </c>
      <c r="O99" s="139">
        <v>0</v>
      </c>
      <c r="P99" s="139">
        <v>0</v>
      </c>
      <c r="Q99" s="139">
        <v>0</v>
      </c>
      <c r="R99" s="159">
        <v>12</v>
      </c>
      <c r="S99" s="137">
        <v>36.5</v>
      </c>
      <c r="T99" s="181">
        <v>0.57216494845360821</v>
      </c>
    </row>
    <row r="100" spans="1:20" x14ac:dyDescent="0.25">
      <c r="A100" s="131" t="s">
        <v>99</v>
      </c>
      <c r="B100" s="173" t="s">
        <v>510</v>
      </c>
      <c r="C100" s="134">
        <v>0.95489999999999997</v>
      </c>
      <c r="D100" s="180">
        <v>1</v>
      </c>
      <c r="E100" s="180">
        <v>1</v>
      </c>
      <c r="F100" s="135">
        <v>112.83</v>
      </c>
      <c r="G100" s="134">
        <v>0.57579999999999998</v>
      </c>
      <c r="H100" s="134">
        <v>0.57579999999999998</v>
      </c>
      <c r="I100" s="134">
        <v>0.96970000000000001</v>
      </c>
      <c r="J100" s="134">
        <v>0.96970000000000001</v>
      </c>
      <c r="K100" s="134">
        <v>0.66669999999999996</v>
      </c>
      <c r="L100" s="134">
        <v>0.97140000000000004</v>
      </c>
      <c r="M100" s="134" t="s">
        <v>596</v>
      </c>
      <c r="N100" s="134">
        <v>0</v>
      </c>
      <c r="O100" s="134">
        <v>0</v>
      </c>
      <c r="P100" s="134">
        <v>0</v>
      </c>
      <c r="Q100" s="134">
        <v>0</v>
      </c>
      <c r="R100" s="172">
        <v>12</v>
      </c>
      <c r="S100" s="137">
        <v>58</v>
      </c>
      <c r="T100" s="181">
        <v>0.74509803921568629</v>
      </c>
    </row>
    <row r="101" spans="1:20" x14ac:dyDescent="0.25">
      <c r="A101" s="141" t="s">
        <v>100</v>
      </c>
      <c r="B101" s="173" t="s">
        <v>510</v>
      </c>
      <c r="C101" s="134">
        <v>0.88049999999999995</v>
      </c>
      <c r="D101" s="180">
        <v>1</v>
      </c>
      <c r="E101" s="180">
        <v>1</v>
      </c>
      <c r="F101" s="135">
        <v>108.94</v>
      </c>
      <c r="G101" s="134">
        <v>0.9</v>
      </c>
      <c r="H101" s="134">
        <v>0.9</v>
      </c>
      <c r="I101" s="139">
        <v>0</v>
      </c>
      <c r="J101" s="139">
        <v>1</v>
      </c>
      <c r="K101" s="139">
        <v>0</v>
      </c>
      <c r="L101" s="139">
        <v>1</v>
      </c>
      <c r="M101" s="134" t="s">
        <v>596</v>
      </c>
      <c r="N101" s="139">
        <v>0</v>
      </c>
      <c r="O101" s="139">
        <v>0</v>
      </c>
      <c r="P101" s="139">
        <v>0</v>
      </c>
      <c r="Q101" s="139">
        <v>0</v>
      </c>
      <c r="R101" s="159">
        <v>12</v>
      </c>
      <c r="S101" s="137">
        <v>83</v>
      </c>
      <c r="T101" s="181">
        <v>0.99019607843137258</v>
      </c>
    </row>
    <row r="102" spans="1:20" x14ac:dyDescent="0.25">
      <c r="A102" s="131" t="s">
        <v>101</v>
      </c>
      <c r="B102" s="173" t="s">
        <v>510</v>
      </c>
      <c r="C102" s="134">
        <v>0.96609999999999996</v>
      </c>
      <c r="D102" s="180">
        <v>1</v>
      </c>
      <c r="E102" s="180">
        <v>1</v>
      </c>
      <c r="F102" s="135">
        <v>94.29</v>
      </c>
      <c r="G102" s="134">
        <v>0.92310000000000003</v>
      </c>
      <c r="H102" s="134">
        <v>0.92310000000000003</v>
      </c>
      <c r="I102" s="134">
        <v>0.98080000000000001</v>
      </c>
      <c r="J102" s="134">
        <v>1</v>
      </c>
      <c r="K102" s="134">
        <v>0.75</v>
      </c>
      <c r="L102" s="134">
        <v>0.98080000000000001</v>
      </c>
      <c r="M102" s="134" t="s">
        <v>596</v>
      </c>
      <c r="N102" s="134">
        <v>1.8200000000000001E-2</v>
      </c>
      <c r="O102" s="134">
        <v>0</v>
      </c>
      <c r="P102" s="134">
        <v>0</v>
      </c>
      <c r="Q102" s="134">
        <v>3.5400000000000001E-2</v>
      </c>
      <c r="R102" s="172">
        <v>12</v>
      </c>
      <c r="S102" s="137">
        <v>76</v>
      </c>
      <c r="T102" s="181">
        <v>0.93137254901960786</v>
      </c>
    </row>
    <row r="103" spans="1:20" x14ac:dyDescent="0.25">
      <c r="A103" s="131" t="s">
        <v>103</v>
      </c>
      <c r="B103" s="173" t="s">
        <v>510</v>
      </c>
      <c r="C103" s="134">
        <v>1</v>
      </c>
      <c r="D103" s="180">
        <v>1</v>
      </c>
      <c r="E103" s="180">
        <v>1</v>
      </c>
      <c r="F103" s="135">
        <v>124.41</v>
      </c>
      <c r="G103" s="134">
        <v>0.64</v>
      </c>
      <c r="H103" s="134">
        <v>0.64</v>
      </c>
      <c r="I103" s="139">
        <v>0.74</v>
      </c>
      <c r="J103" s="139">
        <v>1</v>
      </c>
      <c r="K103" s="139">
        <v>0</v>
      </c>
      <c r="L103" s="139">
        <v>1</v>
      </c>
      <c r="M103" s="134" t="s">
        <v>596</v>
      </c>
      <c r="N103" s="139">
        <v>0</v>
      </c>
      <c r="O103" s="139">
        <v>0</v>
      </c>
      <c r="P103" s="139">
        <v>0</v>
      </c>
      <c r="Q103" s="139">
        <v>0</v>
      </c>
      <c r="R103" s="159">
        <v>12</v>
      </c>
      <c r="S103" s="137">
        <v>65.5</v>
      </c>
      <c r="T103" s="181">
        <v>0.77450980392156865</v>
      </c>
    </row>
    <row r="104" spans="1:20" x14ac:dyDescent="0.25">
      <c r="A104" s="131" t="s">
        <v>104</v>
      </c>
      <c r="B104" s="173" t="s">
        <v>510</v>
      </c>
      <c r="C104" s="134">
        <v>0.94120000000000004</v>
      </c>
      <c r="D104" s="180">
        <v>1</v>
      </c>
      <c r="E104" s="180">
        <v>1</v>
      </c>
      <c r="F104" s="135">
        <v>94.49</v>
      </c>
      <c r="G104" s="134">
        <v>0.84619999999999995</v>
      </c>
      <c r="H104" s="134">
        <v>0.84619999999999995</v>
      </c>
      <c r="I104" s="134">
        <v>0.97560000000000002</v>
      </c>
      <c r="J104" s="134">
        <v>0.96919999999999995</v>
      </c>
      <c r="K104" s="134">
        <v>0</v>
      </c>
      <c r="L104" s="134">
        <v>1</v>
      </c>
      <c r="M104" s="134" t="s">
        <v>596</v>
      </c>
      <c r="N104" s="134">
        <v>0</v>
      </c>
      <c r="O104" s="134">
        <v>0</v>
      </c>
      <c r="P104" s="134">
        <v>1.2200000000000001E-2</v>
      </c>
      <c r="Q104" s="134">
        <v>0</v>
      </c>
      <c r="R104" s="172">
        <v>12</v>
      </c>
      <c r="S104" s="137">
        <v>75</v>
      </c>
      <c r="T104" s="181">
        <v>0.87254901960784315</v>
      </c>
    </row>
    <row r="105" spans="1:20" x14ac:dyDescent="0.25">
      <c r="A105" s="131" t="s">
        <v>105</v>
      </c>
      <c r="B105" s="173" t="s">
        <v>510</v>
      </c>
      <c r="C105" s="139">
        <v>0.93340000000000001</v>
      </c>
      <c r="D105" s="180">
        <v>1</v>
      </c>
      <c r="E105" s="180">
        <v>1</v>
      </c>
      <c r="F105" s="143">
        <v>101.68</v>
      </c>
      <c r="G105" s="139">
        <v>0.60489999999999999</v>
      </c>
      <c r="H105" s="139">
        <v>0.60489999999999999</v>
      </c>
      <c r="I105" s="139">
        <v>0.75309999999999999</v>
      </c>
      <c r="J105" s="139">
        <v>1</v>
      </c>
      <c r="K105" s="139">
        <v>0.75</v>
      </c>
      <c r="L105" s="139">
        <v>0.99339999999999995</v>
      </c>
      <c r="M105" s="134" t="s">
        <v>596</v>
      </c>
      <c r="N105" s="139">
        <v>0</v>
      </c>
      <c r="O105" s="139">
        <v>0</v>
      </c>
      <c r="P105" s="139">
        <v>0</v>
      </c>
      <c r="Q105" s="139">
        <v>1.1900000000000001E-2</v>
      </c>
      <c r="R105" s="159">
        <v>12</v>
      </c>
      <c r="S105" s="137">
        <v>55</v>
      </c>
      <c r="T105" s="181">
        <v>0.67156862745098034</v>
      </c>
    </row>
    <row r="106" spans="1:20" x14ac:dyDescent="0.25">
      <c r="A106" s="141" t="s">
        <v>106</v>
      </c>
      <c r="B106" s="173" t="s">
        <v>510</v>
      </c>
      <c r="C106" s="134">
        <v>0.74580000000000002</v>
      </c>
      <c r="D106" s="180">
        <v>1</v>
      </c>
      <c r="E106" s="180">
        <v>1</v>
      </c>
      <c r="F106" s="135">
        <v>131.74</v>
      </c>
      <c r="G106" s="134">
        <v>0.8</v>
      </c>
      <c r="H106" s="134">
        <v>0.8</v>
      </c>
      <c r="I106" s="134">
        <v>0.4</v>
      </c>
      <c r="J106" s="134">
        <v>0.5</v>
      </c>
      <c r="K106" s="134">
        <v>1</v>
      </c>
      <c r="L106" s="134">
        <v>1</v>
      </c>
      <c r="M106" s="134" t="s">
        <v>596</v>
      </c>
      <c r="N106" s="134">
        <v>0</v>
      </c>
      <c r="O106" s="134">
        <v>0.02</v>
      </c>
      <c r="P106" s="134">
        <v>0</v>
      </c>
      <c r="Q106" s="134">
        <v>0</v>
      </c>
      <c r="R106" s="172">
        <v>12</v>
      </c>
      <c r="S106" s="137">
        <v>51</v>
      </c>
      <c r="T106" s="181">
        <v>0.55882352941176472</v>
      </c>
    </row>
    <row r="107" spans="1:20" x14ac:dyDescent="0.25">
      <c r="A107" s="131" t="s">
        <v>107</v>
      </c>
      <c r="B107" s="173" t="s">
        <v>510</v>
      </c>
      <c r="C107" s="134">
        <v>1</v>
      </c>
      <c r="D107" s="180">
        <v>1</v>
      </c>
      <c r="E107" s="180">
        <v>1</v>
      </c>
      <c r="F107" s="135">
        <v>106.13</v>
      </c>
      <c r="G107" s="134">
        <v>0.93179999999999996</v>
      </c>
      <c r="H107" s="134">
        <v>0.93179999999999996</v>
      </c>
      <c r="I107" s="139">
        <v>0.90910000000000002</v>
      </c>
      <c r="J107" s="139">
        <v>1</v>
      </c>
      <c r="K107" s="139">
        <v>0</v>
      </c>
      <c r="L107" s="139">
        <v>1</v>
      </c>
      <c r="M107" s="134" t="s">
        <v>596</v>
      </c>
      <c r="N107" s="139">
        <v>0</v>
      </c>
      <c r="O107" s="139">
        <v>0</v>
      </c>
      <c r="P107" s="139">
        <v>0</v>
      </c>
      <c r="Q107" s="139">
        <v>0</v>
      </c>
      <c r="R107" s="159">
        <v>12</v>
      </c>
      <c r="S107" s="137">
        <v>80</v>
      </c>
      <c r="T107" s="181">
        <v>0.87745098039215685</v>
      </c>
    </row>
    <row r="108" spans="1:20" x14ac:dyDescent="0.25">
      <c r="A108" s="131" t="s">
        <v>108</v>
      </c>
      <c r="B108" s="173" t="s">
        <v>510</v>
      </c>
      <c r="C108" s="139">
        <v>0.97719999999999996</v>
      </c>
      <c r="D108" s="180">
        <v>1</v>
      </c>
      <c r="E108" s="180">
        <v>1</v>
      </c>
      <c r="F108" s="143">
        <v>93.83</v>
      </c>
      <c r="G108" s="139">
        <v>0.62280000000000002</v>
      </c>
      <c r="H108" s="139">
        <v>0.62280000000000002</v>
      </c>
      <c r="I108" s="139">
        <v>0.95350000000000001</v>
      </c>
      <c r="J108" s="139">
        <v>0.98839999999999995</v>
      </c>
      <c r="K108" s="139">
        <v>0.66669999999999996</v>
      </c>
      <c r="L108" s="139">
        <v>0.98819999999999997</v>
      </c>
      <c r="M108" s="134" t="s">
        <v>596</v>
      </c>
      <c r="N108" s="139">
        <v>0</v>
      </c>
      <c r="O108" s="139">
        <v>0</v>
      </c>
      <c r="P108" s="139">
        <v>3.1300000000000001E-2</v>
      </c>
      <c r="Q108" s="139">
        <v>0</v>
      </c>
      <c r="R108" s="159">
        <v>12</v>
      </c>
      <c r="S108" s="137">
        <v>67</v>
      </c>
      <c r="T108" s="181">
        <v>0.77450980392156865</v>
      </c>
    </row>
    <row r="109" spans="1:20" x14ac:dyDescent="0.25">
      <c r="A109" s="131" t="s">
        <v>109</v>
      </c>
      <c r="B109" s="173" t="s">
        <v>510</v>
      </c>
      <c r="C109" s="139">
        <v>0.99250000000000005</v>
      </c>
      <c r="D109" s="180">
        <v>1</v>
      </c>
      <c r="E109" s="180">
        <v>1</v>
      </c>
      <c r="F109" s="143">
        <v>127.34</v>
      </c>
      <c r="G109" s="139">
        <v>0.86209999999999998</v>
      </c>
      <c r="H109" s="139">
        <v>0.86209999999999998</v>
      </c>
      <c r="I109" s="139">
        <v>0.55559999999999998</v>
      </c>
      <c r="J109" s="139">
        <v>0.98329999999999995</v>
      </c>
      <c r="K109" s="139">
        <v>0.66669999999999996</v>
      </c>
      <c r="L109" s="139">
        <v>0.9839</v>
      </c>
      <c r="M109" s="134" t="s">
        <v>596</v>
      </c>
      <c r="N109" s="139">
        <v>0</v>
      </c>
      <c r="O109" s="139">
        <v>0</v>
      </c>
      <c r="P109" s="139">
        <v>6.7400000000000002E-2</v>
      </c>
      <c r="Q109" s="139">
        <v>0</v>
      </c>
      <c r="R109" s="159">
        <v>12</v>
      </c>
      <c r="S109" s="137">
        <v>71</v>
      </c>
      <c r="T109" s="181">
        <v>0.82843137254901966</v>
      </c>
    </row>
    <row r="110" spans="1:20" x14ac:dyDescent="0.25">
      <c r="A110" s="131" t="s">
        <v>110</v>
      </c>
      <c r="B110" s="173" t="s">
        <v>510</v>
      </c>
      <c r="C110" s="139">
        <v>0.92449999999999999</v>
      </c>
      <c r="D110" s="180">
        <v>1</v>
      </c>
      <c r="E110" s="180">
        <v>0.99009999999999998</v>
      </c>
      <c r="F110" s="143">
        <v>105.55</v>
      </c>
      <c r="G110" s="139">
        <v>0.76570000000000005</v>
      </c>
      <c r="H110" s="139">
        <v>0.76570000000000005</v>
      </c>
      <c r="I110" s="139">
        <v>0.93710000000000004</v>
      </c>
      <c r="J110" s="139">
        <v>0.98860000000000003</v>
      </c>
      <c r="K110" s="139">
        <v>0.625</v>
      </c>
      <c r="L110" s="139">
        <v>0.9829</v>
      </c>
      <c r="M110" s="134" t="s">
        <v>596</v>
      </c>
      <c r="N110" s="139">
        <v>0</v>
      </c>
      <c r="O110" s="139">
        <v>1.1000000000000001E-3</v>
      </c>
      <c r="P110" s="139">
        <v>1.4E-3</v>
      </c>
      <c r="Q110" s="139">
        <v>1.0999999999999999E-2</v>
      </c>
      <c r="R110" s="159">
        <v>12</v>
      </c>
      <c r="S110" s="137">
        <v>65</v>
      </c>
      <c r="T110" s="181">
        <v>0.76960784313725494</v>
      </c>
    </row>
    <row r="111" spans="1:20" x14ac:dyDescent="0.25">
      <c r="A111" s="131" t="s">
        <v>111</v>
      </c>
      <c r="B111" s="173" t="s">
        <v>510</v>
      </c>
      <c r="C111" s="134">
        <v>0.93720000000000003</v>
      </c>
      <c r="D111" s="180">
        <v>1</v>
      </c>
      <c r="E111" s="180">
        <v>1</v>
      </c>
      <c r="F111" s="135">
        <v>97.84</v>
      </c>
      <c r="G111" s="134">
        <v>0.7419</v>
      </c>
      <c r="H111" s="134">
        <v>0.7419</v>
      </c>
      <c r="I111" s="139">
        <v>1</v>
      </c>
      <c r="J111" s="139">
        <v>1</v>
      </c>
      <c r="K111" s="139">
        <v>1</v>
      </c>
      <c r="L111" s="139">
        <v>1</v>
      </c>
      <c r="M111" s="134" t="s">
        <v>596</v>
      </c>
      <c r="N111" s="139">
        <v>0</v>
      </c>
      <c r="O111" s="139">
        <v>0</v>
      </c>
      <c r="P111" s="139">
        <v>0</v>
      </c>
      <c r="Q111" s="139">
        <v>2.86E-2</v>
      </c>
      <c r="R111" s="159">
        <v>12</v>
      </c>
      <c r="S111" s="137">
        <v>72</v>
      </c>
      <c r="T111" s="181">
        <v>0.83823529411764708</v>
      </c>
    </row>
    <row r="112" spans="1:20" x14ac:dyDescent="0.25">
      <c r="A112" s="131" t="s">
        <v>112</v>
      </c>
      <c r="B112" s="173" t="s">
        <v>510</v>
      </c>
      <c r="C112" s="134">
        <v>0.85919999999999996</v>
      </c>
      <c r="D112" s="180">
        <v>1</v>
      </c>
      <c r="E112" s="180">
        <v>1</v>
      </c>
      <c r="F112" s="135">
        <v>80.22</v>
      </c>
      <c r="G112" s="134">
        <v>0.90510000000000002</v>
      </c>
      <c r="H112" s="134">
        <v>0.90510000000000002</v>
      </c>
      <c r="I112" s="139">
        <v>0.99280000000000002</v>
      </c>
      <c r="J112" s="139">
        <v>0.99329999999999996</v>
      </c>
      <c r="K112" s="139">
        <v>0.9</v>
      </c>
      <c r="L112" s="139">
        <v>0.99339999999999995</v>
      </c>
      <c r="M112" s="134" t="s">
        <v>596</v>
      </c>
      <c r="N112" s="139">
        <v>0</v>
      </c>
      <c r="O112" s="139">
        <v>0</v>
      </c>
      <c r="P112" s="139">
        <v>0</v>
      </c>
      <c r="Q112" s="139">
        <v>0</v>
      </c>
      <c r="R112" s="159">
        <v>12</v>
      </c>
      <c r="S112" s="137">
        <v>75.5</v>
      </c>
      <c r="T112" s="181">
        <v>0.8970588235294118</v>
      </c>
    </row>
    <row r="113" spans="1:20" x14ac:dyDescent="0.25">
      <c r="A113" s="131" t="s">
        <v>113</v>
      </c>
      <c r="B113" s="173" t="s">
        <v>510</v>
      </c>
      <c r="C113" s="134">
        <v>0.94920000000000004</v>
      </c>
      <c r="D113" s="180">
        <v>1</v>
      </c>
      <c r="E113" s="180">
        <v>1</v>
      </c>
      <c r="F113" s="135">
        <v>104.84</v>
      </c>
      <c r="G113" s="134">
        <v>0.85189999999999999</v>
      </c>
      <c r="H113" s="134">
        <v>0.85189999999999999</v>
      </c>
      <c r="I113" s="139">
        <v>0.96299999999999997</v>
      </c>
      <c r="J113" s="139">
        <v>1</v>
      </c>
      <c r="K113" s="139">
        <v>1</v>
      </c>
      <c r="L113" s="139">
        <v>1</v>
      </c>
      <c r="M113" s="134" t="s">
        <v>596</v>
      </c>
      <c r="N113" s="139">
        <v>4.65E-2</v>
      </c>
      <c r="O113" s="139">
        <v>0</v>
      </c>
      <c r="P113" s="139">
        <v>0</v>
      </c>
      <c r="Q113" s="139">
        <v>0</v>
      </c>
      <c r="R113" s="159">
        <v>12</v>
      </c>
      <c r="S113" s="137">
        <v>76.5</v>
      </c>
      <c r="T113" s="181">
        <v>0.92647058823529416</v>
      </c>
    </row>
    <row r="114" spans="1:20" x14ac:dyDescent="0.25">
      <c r="A114" s="141" t="s">
        <v>114</v>
      </c>
      <c r="B114" s="173" t="s">
        <v>510</v>
      </c>
      <c r="C114" s="134">
        <v>0.93289999999999995</v>
      </c>
      <c r="D114" s="180">
        <v>1</v>
      </c>
      <c r="E114" s="180">
        <v>1</v>
      </c>
      <c r="F114" s="135">
        <v>65.89</v>
      </c>
      <c r="G114" s="134">
        <v>0.82350000000000001</v>
      </c>
      <c r="H114" s="134">
        <v>0.82350000000000001</v>
      </c>
      <c r="I114" s="134">
        <v>1</v>
      </c>
      <c r="J114" s="134">
        <v>0.95</v>
      </c>
      <c r="K114" s="134">
        <v>1</v>
      </c>
      <c r="L114" s="134">
        <v>1</v>
      </c>
      <c r="M114" s="134" t="s">
        <v>596</v>
      </c>
      <c r="N114" s="134">
        <v>4.7600000000000003E-2</v>
      </c>
      <c r="O114" s="134">
        <v>0</v>
      </c>
      <c r="P114" s="134">
        <v>1.3899999999999999E-2</v>
      </c>
      <c r="Q114" s="134">
        <v>0</v>
      </c>
      <c r="R114" s="172">
        <v>12</v>
      </c>
      <c r="S114" s="137">
        <v>74</v>
      </c>
      <c r="T114" s="181">
        <v>0.86274509803921573</v>
      </c>
    </row>
    <row r="115" spans="1:20" x14ac:dyDescent="0.25">
      <c r="A115" s="131" t="s">
        <v>115</v>
      </c>
      <c r="B115" s="173" t="s">
        <v>510</v>
      </c>
      <c r="C115" s="139">
        <v>0.95989999999999998</v>
      </c>
      <c r="D115" s="180">
        <v>1</v>
      </c>
      <c r="E115" s="180">
        <v>0.92310000000000003</v>
      </c>
      <c r="F115" s="143">
        <v>82.95</v>
      </c>
      <c r="G115" s="139">
        <v>0.83720000000000006</v>
      </c>
      <c r="H115" s="139">
        <v>0.83720000000000006</v>
      </c>
      <c r="I115" s="139">
        <v>0.90700000000000003</v>
      </c>
      <c r="J115" s="139">
        <v>1</v>
      </c>
      <c r="K115" s="139">
        <v>1</v>
      </c>
      <c r="L115" s="139">
        <v>1</v>
      </c>
      <c r="M115" s="134" t="s">
        <v>596</v>
      </c>
      <c r="N115" s="139">
        <v>0</v>
      </c>
      <c r="O115" s="139">
        <v>0</v>
      </c>
      <c r="P115" s="139">
        <v>6.4000000000000003E-3</v>
      </c>
      <c r="Q115" s="139">
        <v>4.4400000000000002E-2</v>
      </c>
      <c r="R115" s="159">
        <v>11</v>
      </c>
      <c r="S115" s="137">
        <v>68</v>
      </c>
      <c r="T115" s="181">
        <v>0.83823529411764708</v>
      </c>
    </row>
    <row r="116" spans="1:20" x14ac:dyDescent="0.25">
      <c r="A116" s="131" t="s">
        <v>116</v>
      </c>
      <c r="B116" s="173" t="s">
        <v>510</v>
      </c>
      <c r="C116" s="139">
        <v>0.97570000000000001</v>
      </c>
      <c r="D116" s="180">
        <v>1</v>
      </c>
      <c r="E116" s="180">
        <v>1</v>
      </c>
      <c r="F116" s="143">
        <v>105.57</v>
      </c>
      <c r="G116" s="139">
        <v>0.92910000000000004</v>
      </c>
      <c r="H116" s="139">
        <v>0.92910000000000004</v>
      </c>
      <c r="I116" s="139">
        <v>0.95309999999999995</v>
      </c>
      <c r="J116" s="139">
        <v>0.99219999999999997</v>
      </c>
      <c r="K116" s="139">
        <v>0.25</v>
      </c>
      <c r="L116" s="139">
        <v>0.97689999999999999</v>
      </c>
      <c r="M116" s="134" t="s">
        <v>596</v>
      </c>
      <c r="N116" s="139">
        <v>0</v>
      </c>
      <c r="O116" s="139">
        <v>0</v>
      </c>
      <c r="P116" s="139">
        <v>2.0999999999999999E-3</v>
      </c>
      <c r="Q116" s="139">
        <v>0</v>
      </c>
      <c r="R116" s="159">
        <v>12</v>
      </c>
      <c r="S116" s="137">
        <v>73.5</v>
      </c>
      <c r="T116" s="181">
        <v>0.8970588235294118</v>
      </c>
    </row>
    <row r="117" spans="1:20" x14ac:dyDescent="0.25">
      <c r="A117" s="131" t="s">
        <v>117</v>
      </c>
      <c r="B117" s="173" t="s">
        <v>510</v>
      </c>
      <c r="C117" s="134">
        <v>0.89949999999999997</v>
      </c>
      <c r="D117" s="180">
        <v>1</v>
      </c>
      <c r="E117" s="180">
        <v>1</v>
      </c>
      <c r="F117" s="135">
        <v>105.26</v>
      </c>
      <c r="G117" s="134">
        <v>0.82350000000000001</v>
      </c>
      <c r="H117" s="134">
        <v>0.82350000000000001</v>
      </c>
      <c r="I117" s="139">
        <v>1</v>
      </c>
      <c r="J117" s="139">
        <v>1</v>
      </c>
      <c r="K117" s="139">
        <v>1</v>
      </c>
      <c r="L117" s="139">
        <v>1</v>
      </c>
      <c r="M117" s="134" t="s">
        <v>596</v>
      </c>
      <c r="N117" s="139">
        <v>0</v>
      </c>
      <c r="O117" s="139">
        <v>0</v>
      </c>
      <c r="P117" s="139">
        <v>0</v>
      </c>
      <c r="Q117" s="139">
        <v>0</v>
      </c>
      <c r="R117" s="159">
        <v>12</v>
      </c>
      <c r="S117" s="137">
        <v>72</v>
      </c>
      <c r="T117" s="181">
        <v>0.79411764705882348</v>
      </c>
    </row>
    <row r="118" spans="1:20" x14ac:dyDescent="0.25">
      <c r="A118" s="131" t="s">
        <v>118</v>
      </c>
      <c r="B118" s="173" t="s">
        <v>510</v>
      </c>
      <c r="C118" s="139">
        <v>0.93910000000000005</v>
      </c>
      <c r="D118" s="180">
        <v>1</v>
      </c>
      <c r="E118" s="180">
        <v>1</v>
      </c>
      <c r="F118" s="143">
        <v>92.51</v>
      </c>
      <c r="G118" s="139">
        <v>0.75860000000000005</v>
      </c>
      <c r="H118" s="139">
        <v>0.75860000000000005</v>
      </c>
      <c r="I118" s="139">
        <v>0.94140000000000001</v>
      </c>
      <c r="J118" s="139">
        <v>1</v>
      </c>
      <c r="K118" s="139">
        <v>1</v>
      </c>
      <c r="L118" s="139">
        <v>1</v>
      </c>
      <c r="M118" s="134" t="s">
        <v>596</v>
      </c>
      <c r="N118" s="139">
        <v>0</v>
      </c>
      <c r="O118" s="139">
        <v>0</v>
      </c>
      <c r="P118" s="139">
        <v>0</v>
      </c>
      <c r="Q118" s="139">
        <v>0</v>
      </c>
      <c r="R118" s="159">
        <v>12</v>
      </c>
      <c r="S118" s="137">
        <v>72</v>
      </c>
      <c r="T118" s="181">
        <v>0.87254901960784315</v>
      </c>
    </row>
    <row r="119" spans="1:20" x14ac:dyDescent="0.25">
      <c r="A119" s="131" t="s">
        <v>119</v>
      </c>
      <c r="B119" s="173" t="s">
        <v>510</v>
      </c>
      <c r="C119" s="139">
        <v>0.95679999999999998</v>
      </c>
      <c r="D119" s="180">
        <v>1</v>
      </c>
      <c r="E119" s="180">
        <v>1</v>
      </c>
      <c r="F119" s="143">
        <v>103.36</v>
      </c>
      <c r="G119" s="139">
        <v>0.88239999999999996</v>
      </c>
      <c r="H119" s="139">
        <v>0.88239999999999996</v>
      </c>
      <c r="I119" s="139">
        <v>0.94120000000000004</v>
      </c>
      <c r="J119" s="139">
        <v>1</v>
      </c>
      <c r="K119" s="139">
        <v>1</v>
      </c>
      <c r="L119" s="139">
        <v>1</v>
      </c>
      <c r="M119" s="134" t="s">
        <v>596</v>
      </c>
      <c r="N119" s="139">
        <v>0</v>
      </c>
      <c r="O119" s="139">
        <v>0</v>
      </c>
      <c r="P119" s="139">
        <v>0</v>
      </c>
      <c r="Q119" s="139">
        <v>0</v>
      </c>
      <c r="R119" s="159">
        <v>12</v>
      </c>
      <c r="S119" s="137">
        <v>77</v>
      </c>
      <c r="T119" s="181">
        <v>0.90196078431372551</v>
      </c>
    </row>
    <row r="120" spans="1:20" x14ac:dyDescent="0.25">
      <c r="A120" s="131" t="s">
        <v>120</v>
      </c>
      <c r="B120" s="173" t="s">
        <v>510</v>
      </c>
      <c r="C120" s="134">
        <v>0.97919999999999996</v>
      </c>
      <c r="D120" s="180">
        <v>0</v>
      </c>
      <c r="E120" s="180">
        <v>1</v>
      </c>
      <c r="F120" s="135">
        <v>83.19</v>
      </c>
      <c r="G120" s="134">
        <v>0.7097</v>
      </c>
      <c r="H120" s="134">
        <v>0.7097</v>
      </c>
      <c r="I120" s="139">
        <v>0.9677</v>
      </c>
      <c r="J120" s="139">
        <v>1</v>
      </c>
      <c r="K120" s="139">
        <v>0</v>
      </c>
      <c r="L120" s="139">
        <v>1</v>
      </c>
      <c r="M120" s="134" t="s">
        <v>596</v>
      </c>
      <c r="N120" s="139">
        <v>0</v>
      </c>
      <c r="O120" s="139">
        <v>0</v>
      </c>
      <c r="P120" s="139">
        <v>0</v>
      </c>
      <c r="Q120" s="139">
        <v>3.1300000000000001E-2</v>
      </c>
      <c r="R120" s="159">
        <v>12</v>
      </c>
      <c r="S120" s="137">
        <v>67</v>
      </c>
      <c r="T120" s="181">
        <v>0.70588235294117652</v>
      </c>
    </row>
    <row r="121" spans="1:20" x14ac:dyDescent="0.25">
      <c r="A121" s="131" t="s">
        <v>121</v>
      </c>
      <c r="B121" s="173" t="s">
        <v>510</v>
      </c>
      <c r="C121" s="134">
        <v>1</v>
      </c>
      <c r="D121" s="180">
        <v>1</v>
      </c>
      <c r="E121" s="180">
        <v>1</v>
      </c>
      <c r="F121" s="135">
        <v>100.77</v>
      </c>
      <c r="G121" s="134">
        <v>0.86270000000000002</v>
      </c>
      <c r="H121" s="134">
        <v>0.86270000000000002</v>
      </c>
      <c r="I121" s="134">
        <v>0.92310000000000003</v>
      </c>
      <c r="J121" s="134">
        <v>0.93100000000000005</v>
      </c>
      <c r="K121" s="134">
        <v>1</v>
      </c>
      <c r="L121" s="134">
        <v>1</v>
      </c>
      <c r="M121" s="134" t="s">
        <v>596</v>
      </c>
      <c r="N121" s="134">
        <v>1.14E-2</v>
      </c>
      <c r="O121" s="134">
        <v>0</v>
      </c>
      <c r="P121" s="134">
        <v>4.7999999999999996E-3</v>
      </c>
      <c r="Q121" s="134">
        <v>0</v>
      </c>
      <c r="R121" s="172">
        <v>12</v>
      </c>
      <c r="S121" s="137">
        <v>78.5</v>
      </c>
      <c r="T121" s="181">
        <v>0.95588235294117652</v>
      </c>
    </row>
    <row r="122" spans="1:20" x14ac:dyDescent="0.25">
      <c r="A122" s="131" t="s">
        <v>122</v>
      </c>
      <c r="B122" s="173" t="s">
        <v>510</v>
      </c>
      <c r="C122" s="134">
        <v>0.99670000000000003</v>
      </c>
      <c r="D122" s="180">
        <v>1</v>
      </c>
      <c r="E122" s="180">
        <v>1</v>
      </c>
      <c r="F122" s="135">
        <v>98.56</v>
      </c>
      <c r="G122" s="134">
        <v>0.8901</v>
      </c>
      <c r="H122" s="134">
        <v>0.8901</v>
      </c>
      <c r="I122" s="134">
        <v>0.98899999999999999</v>
      </c>
      <c r="J122" s="134">
        <v>1</v>
      </c>
      <c r="K122" s="134">
        <v>0</v>
      </c>
      <c r="L122" s="134">
        <v>0.96699999999999997</v>
      </c>
      <c r="M122" s="134" t="s">
        <v>596</v>
      </c>
      <c r="N122" s="134">
        <v>2.1299999999999999E-2</v>
      </c>
      <c r="O122" s="134">
        <v>0</v>
      </c>
      <c r="P122" s="134">
        <v>4.1700000000000001E-2</v>
      </c>
      <c r="Q122" s="134">
        <v>0</v>
      </c>
      <c r="R122" s="172">
        <v>12</v>
      </c>
      <c r="S122" s="137">
        <v>75.5</v>
      </c>
      <c r="T122" s="181">
        <v>0.89215686274509809</v>
      </c>
    </row>
    <row r="123" spans="1:20" x14ac:dyDescent="0.25">
      <c r="A123" s="131" t="s">
        <v>123</v>
      </c>
      <c r="B123" s="173" t="s">
        <v>510</v>
      </c>
      <c r="C123" s="134">
        <v>0.89949999999999997</v>
      </c>
      <c r="D123" s="180">
        <v>1</v>
      </c>
      <c r="E123" s="180">
        <v>1</v>
      </c>
      <c r="F123" s="135">
        <v>105.26</v>
      </c>
      <c r="G123" s="134">
        <v>0.82350000000000001</v>
      </c>
      <c r="H123" s="134">
        <v>0.82350000000000001</v>
      </c>
      <c r="I123" s="134">
        <v>1</v>
      </c>
      <c r="J123" s="134">
        <v>1</v>
      </c>
      <c r="K123" s="134">
        <v>1</v>
      </c>
      <c r="L123" s="134">
        <v>1</v>
      </c>
      <c r="M123" s="134" t="s">
        <v>596</v>
      </c>
      <c r="N123" s="134">
        <v>0</v>
      </c>
      <c r="O123" s="134">
        <v>0</v>
      </c>
      <c r="P123" s="134">
        <v>0</v>
      </c>
      <c r="Q123" s="134">
        <v>0</v>
      </c>
      <c r="R123" s="172">
        <v>12</v>
      </c>
      <c r="S123" s="137">
        <v>72</v>
      </c>
      <c r="T123" s="181">
        <v>0.88235294117647056</v>
      </c>
    </row>
    <row r="124" spans="1:20" x14ac:dyDescent="0.25">
      <c r="A124" s="131" t="s">
        <v>124</v>
      </c>
      <c r="B124" s="173" t="s">
        <v>510</v>
      </c>
      <c r="C124" s="134">
        <v>0.93110000000000004</v>
      </c>
      <c r="D124" s="180">
        <v>1</v>
      </c>
      <c r="E124" s="180">
        <v>1</v>
      </c>
      <c r="F124" s="135">
        <v>58.85</v>
      </c>
      <c r="G124" s="134">
        <v>1</v>
      </c>
      <c r="H124" s="134">
        <v>1</v>
      </c>
      <c r="I124" s="134">
        <v>1</v>
      </c>
      <c r="J124" s="134">
        <v>1</v>
      </c>
      <c r="K124" s="134">
        <v>1</v>
      </c>
      <c r="L124" s="134">
        <v>1</v>
      </c>
      <c r="M124" s="134" t="s">
        <v>596</v>
      </c>
      <c r="N124" s="134">
        <v>0</v>
      </c>
      <c r="O124" s="134">
        <v>0</v>
      </c>
      <c r="P124" s="134">
        <v>0</v>
      </c>
      <c r="Q124" s="134">
        <v>0.04</v>
      </c>
      <c r="R124" s="172">
        <v>12</v>
      </c>
      <c r="S124" s="137">
        <v>76</v>
      </c>
      <c r="T124" s="181">
        <v>0.93137254901960786</v>
      </c>
    </row>
    <row r="125" spans="1:20" x14ac:dyDescent="0.25">
      <c r="A125" s="131" t="s">
        <v>125</v>
      </c>
      <c r="B125" s="173" t="s">
        <v>510</v>
      </c>
      <c r="C125" s="134">
        <v>1</v>
      </c>
      <c r="D125" s="180">
        <v>1</v>
      </c>
      <c r="E125" s="180">
        <v>0.95450000000000002</v>
      </c>
      <c r="F125" s="135">
        <v>90.18</v>
      </c>
      <c r="G125" s="134">
        <v>0.77780000000000005</v>
      </c>
      <c r="H125" s="134">
        <v>0.77780000000000005</v>
      </c>
      <c r="I125" s="139">
        <v>0.96830000000000005</v>
      </c>
      <c r="J125" s="139">
        <v>0.98699999999999999</v>
      </c>
      <c r="K125" s="139">
        <v>0</v>
      </c>
      <c r="L125" s="139">
        <v>1</v>
      </c>
      <c r="M125" s="134" t="s">
        <v>596</v>
      </c>
      <c r="N125" s="139">
        <v>0</v>
      </c>
      <c r="O125" s="139">
        <v>0</v>
      </c>
      <c r="P125" s="139">
        <v>0</v>
      </c>
      <c r="Q125" s="139">
        <v>0</v>
      </c>
      <c r="R125" s="159">
        <v>12</v>
      </c>
      <c r="S125" s="137">
        <v>78</v>
      </c>
      <c r="T125" s="181">
        <v>0.93137254901960786</v>
      </c>
    </row>
    <row r="126" spans="1:20" x14ac:dyDescent="0.25">
      <c r="A126" s="131" t="s">
        <v>126</v>
      </c>
      <c r="B126" s="173" t="s">
        <v>510</v>
      </c>
      <c r="C126" s="134">
        <v>0.94620000000000004</v>
      </c>
      <c r="D126" s="180">
        <v>1</v>
      </c>
      <c r="E126" s="180">
        <v>1</v>
      </c>
      <c r="F126" s="135">
        <v>61.48</v>
      </c>
      <c r="G126" s="134">
        <v>0.73909999999999998</v>
      </c>
      <c r="H126" s="134">
        <v>0.73909999999999998</v>
      </c>
      <c r="I126" s="139">
        <v>0.91669999999999996</v>
      </c>
      <c r="J126" s="139">
        <v>0.95830000000000004</v>
      </c>
      <c r="K126" s="139">
        <v>1</v>
      </c>
      <c r="L126" s="139">
        <v>1</v>
      </c>
      <c r="M126" s="134" t="s">
        <v>596</v>
      </c>
      <c r="N126" s="139">
        <v>0</v>
      </c>
      <c r="O126" s="139">
        <v>0</v>
      </c>
      <c r="P126" s="139">
        <v>1.32E-2</v>
      </c>
      <c r="Q126" s="139">
        <v>0</v>
      </c>
      <c r="R126" s="159">
        <v>12</v>
      </c>
      <c r="S126" s="137">
        <v>68.5</v>
      </c>
      <c r="T126" s="181">
        <v>0.86764705882352944</v>
      </c>
    </row>
    <row r="127" spans="1:20" x14ac:dyDescent="0.25">
      <c r="A127" s="131" t="s">
        <v>127</v>
      </c>
      <c r="B127" s="173" t="s">
        <v>510</v>
      </c>
      <c r="C127" s="134">
        <v>0.88770000000000004</v>
      </c>
      <c r="D127" s="180">
        <v>1</v>
      </c>
      <c r="E127" s="180">
        <v>1</v>
      </c>
      <c r="F127" s="135">
        <v>36.409999999999997</v>
      </c>
      <c r="G127" s="134">
        <v>0.72729999999999995</v>
      </c>
      <c r="H127" s="134">
        <v>0.72729999999999995</v>
      </c>
      <c r="I127" s="134">
        <v>0.90910000000000002</v>
      </c>
      <c r="J127" s="134">
        <v>1</v>
      </c>
      <c r="K127" s="134">
        <v>1</v>
      </c>
      <c r="L127" s="134">
        <v>1</v>
      </c>
      <c r="M127" s="134" t="s">
        <v>596</v>
      </c>
      <c r="N127" s="134">
        <v>0</v>
      </c>
      <c r="O127" s="134">
        <v>0</v>
      </c>
      <c r="P127" s="134">
        <v>0</v>
      </c>
      <c r="Q127" s="134">
        <v>0</v>
      </c>
      <c r="R127" s="172">
        <v>12</v>
      </c>
      <c r="S127" s="137">
        <v>63.5</v>
      </c>
      <c r="T127" s="181">
        <v>0.74019607843137258</v>
      </c>
    </row>
    <row r="128" spans="1:20" x14ac:dyDescent="0.25">
      <c r="A128" s="131" t="s">
        <v>128</v>
      </c>
      <c r="B128" s="173" t="s">
        <v>510</v>
      </c>
      <c r="C128" s="134">
        <v>0.95609999999999995</v>
      </c>
      <c r="D128" s="180">
        <v>1</v>
      </c>
      <c r="E128" s="180">
        <v>1</v>
      </c>
      <c r="F128" s="135">
        <v>95.73</v>
      </c>
      <c r="G128" s="134">
        <v>0.86</v>
      </c>
      <c r="H128" s="134">
        <v>0.86</v>
      </c>
      <c r="I128" s="139">
        <v>0.92</v>
      </c>
      <c r="J128" s="139">
        <v>1</v>
      </c>
      <c r="K128" s="139">
        <v>0</v>
      </c>
      <c r="L128" s="139">
        <v>1</v>
      </c>
      <c r="M128" s="134" t="s">
        <v>596</v>
      </c>
      <c r="N128" s="139">
        <v>0</v>
      </c>
      <c r="O128" s="139">
        <v>0</v>
      </c>
      <c r="P128" s="139">
        <v>0</v>
      </c>
      <c r="Q128" s="139">
        <v>0</v>
      </c>
      <c r="R128" s="159">
        <v>12</v>
      </c>
      <c r="S128" s="137">
        <v>76</v>
      </c>
      <c r="T128" s="181">
        <v>0.91176470588235292</v>
      </c>
    </row>
    <row r="129" spans="1:20" x14ac:dyDescent="0.25">
      <c r="A129" s="131" t="s">
        <v>129</v>
      </c>
      <c r="B129" s="173" t="s">
        <v>510</v>
      </c>
      <c r="C129" s="134">
        <v>0.90049999999999997</v>
      </c>
      <c r="D129" s="180">
        <v>1</v>
      </c>
      <c r="E129" s="180">
        <v>1</v>
      </c>
      <c r="F129" s="135">
        <v>47.69</v>
      </c>
      <c r="G129" s="134">
        <v>0.79169999999999996</v>
      </c>
      <c r="H129" s="134">
        <v>0.79169999999999996</v>
      </c>
      <c r="I129" s="134">
        <v>0.91669999999999996</v>
      </c>
      <c r="J129" s="134">
        <v>1</v>
      </c>
      <c r="K129" s="134">
        <v>0.75</v>
      </c>
      <c r="L129" s="134">
        <v>0.96</v>
      </c>
      <c r="M129" s="134" t="s">
        <v>596</v>
      </c>
      <c r="N129" s="134">
        <v>0</v>
      </c>
      <c r="O129" s="134">
        <v>0</v>
      </c>
      <c r="P129" s="134">
        <v>0</v>
      </c>
      <c r="Q129" s="134">
        <v>0</v>
      </c>
      <c r="R129" s="172">
        <v>11</v>
      </c>
      <c r="S129" s="137">
        <v>60.5</v>
      </c>
      <c r="T129" s="181">
        <v>0.77941176470588236</v>
      </c>
    </row>
    <row r="130" spans="1:20" x14ac:dyDescent="0.25">
      <c r="A130" s="131" t="s">
        <v>130</v>
      </c>
      <c r="B130" s="173" t="s">
        <v>510</v>
      </c>
      <c r="C130" s="139">
        <v>0.92859999999999998</v>
      </c>
      <c r="D130" s="180">
        <v>1</v>
      </c>
      <c r="E130" s="180">
        <v>1</v>
      </c>
      <c r="F130" s="143">
        <v>54.88</v>
      </c>
      <c r="G130" s="139">
        <v>0.7681</v>
      </c>
      <c r="H130" s="139">
        <v>0.7681</v>
      </c>
      <c r="I130" s="139">
        <v>1</v>
      </c>
      <c r="J130" s="139">
        <v>1</v>
      </c>
      <c r="K130" s="139">
        <v>1</v>
      </c>
      <c r="L130" s="139">
        <v>1</v>
      </c>
      <c r="M130" s="134" t="s">
        <v>596</v>
      </c>
      <c r="N130" s="139">
        <v>0</v>
      </c>
      <c r="O130" s="139">
        <v>0</v>
      </c>
      <c r="P130" s="139">
        <v>0</v>
      </c>
      <c r="Q130" s="139">
        <v>0</v>
      </c>
      <c r="R130" s="159">
        <v>12</v>
      </c>
      <c r="S130" s="137">
        <v>72</v>
      </c>
      <c r="T130" s="181">
        <v>0.86274509803921573</v>
      </c>
    </row>
    <row r="131" spans="1:20" x14ac:dyDescent="0.25">
      <c r="A131" s="131" t="s">
        <v>131</v>
      </c>
      <c r="B131" s="173" t="s">
        <v>510</v>
      </c>
      <c r="C131" s="134">
        <v>0.99919999999999998</v>
      </c>
      <c r="D131" s="180">
        <v>1</v>
      </c>
      <c r="E131" s="180">
        <v>1</v>
      </c>
      <c r="F131" s="135">
        <v>106.79</v>
      </c>
      <c r="G131" s="134">
        <v>0.88890000000000002</v>
      </c>
      <c r="H131" s="134">
        <v>0.88890000000000002</v>
      </c>
      <c r="I131" s="139">
        <v>0.9778</v>
      </c>
      <c r="J131" s="139">
        <v>1</v>
      </c>
      <c r="K131" s="139">
        <v>0</v>
      </c>
      <c r="L131" s="139">
        <v>1</v>
      </c>
      <c r="M131" s="134" t="s">
        <v>596</v>
      </c>
      <c r="N131" s="139">
        <v>0</v>
      </c>
      <c r="O131" s="139">
        <v>0</v>
      </c>
      <c r="P131" s="139">
        <v>0</v>
      </c>
      <c r="Q131" s="139">
        <v>0</v>
      </c>
      <c r="R131" s="159">
        <v>12</v>
      </c>
      <c r="S131" s="137">
        <v>82</v>
      </c>
      <c r="T131" s="181">
        <v>0.96078431372549022</v>
      </c>
    </row>
    <row r="132" spans="1:20" x14ac:dyDescent="0.25">
      <c r="A132" s="131" t="s">
        <v>132</v>
      </c>
      <c r="B132" s="173" t="s">
        <v>510</v>
      </c>
      <c r="C132" s="134">
        <v>0.97070000000000001</v>
      </c>
      <c r="D132" s="180">
        <v>1</v>
      </c>
      <c r="E132" s="180">
        <v>1</v>
      </c>
      <c r="F132" s="135">
        <v>72.83</v>
      </c>
      <c r="G132" s="134">
        <v>0.57689999999999997</v>
      </c>
      <c r="H132" s="134">
        <v>0.57689999999999997</v>
      </c>
      <c r="I132" s="139">
        <v>0.92310000000000003</v>
      </c>
      <c r="J132" s="139">
        <v>1</v>
      </c>
      <c r="K132" s="139">
        <v>0</v>
      </c>
      <c r="L132" s="139">
        <v>1</v>
      </c>
      <c r="M132" s="134" t="s">
        <v>596</v>
      </c>
      <c r="N132" s="139">
        <v>0</v>
      </c>
      <c r="O132" s="139">
        <v>0</v>
      </c>
      <c r="P132" s="139">
        <v>0</v>
      </c>
      <c r="Q132" s="139">
        <v>0</v>
      </c>
      <c r="R132" s="159">
        <v>12</v>
      </c>
      <c r="S132" s="137">
        <v>63.5</v>
      </c>
      <c r="T132" s="181">
        <v>0.76960784313725494</v>
      </c>
    </row>
    <row r="133" spans="1:20" x14ac:dyDescent="0.25">
      <c r="A133" s="131" t="s">
        <v>133</v>
      </c>
      <c r="B133" s="173" t="s">
        <v>510</v>
      </c>
      <c r="C133" s="134">
        <v>0.85360000000000003</v>
      </c>
      <c r="D133" s="180">
        <v>1</v>
      </c>
      <c r="E133" s="180">
        <v>1</v>
      </c>
      <c r="F133" s="135">
        <v>80.349999999999994</v>
      </c>
      <c r="G133" s="134">
        <v>0.88239999999999996</v>
      </c>
      <c r="H133" s="134">
        <v>0.88239999999999996</v>
      </c>
      <c r="I133" s="139">
        <v>1</v>
      </c>
      <c r="J133" s="139">
        <v>1</v>
      </c>
      <c r="K133" s="139">
        <v>0</v>
      </c>
      <c r="L133" s="139">
        <v>1</v>
      </c>
      <c r="M133" s="134" t="s">
        <v>596</v>
      </c>
      <c r="N133" s="139">
        <v>0</v>
      </c>
      <c r="O133" s="139">
        <v>0</v>
      </c>
      <c r="P133" s="139">
        <v>0</v>
      </c>
      <c r="Q133" s="139">
        <v>0</v>
      </c>
      <c r="R133" s="159">
        <v>11</v>
      </c>
      <c r="S133" s="137">
        <v>68.5</v>
      </c>
      <c r="T133" s="181">
        <v>0.7990196078431373</v>
      </c>
    </row>
    <row r="134" spans="1:20" x14ac:dyDescent="0.25">
      <c r="A134" s="152" t="s">
        <v>134</v>
      </c>
      <c r="B134" s="173" t="s">
        <v>510</v>
      </c>
      <c r="C134" s="134">
        <v>0.99160000000000004</v>
      </c>
      <c r="D134" s="180">
        <v>1</v>
      </c>
      <c r="E134" s="180">
        <v>0.93330000000000002</v>
      </c>
      <c r="F134" s="135">
        <v>83.28</v>
      </c>
      <c r="G134" s="134">
        <v>0.84850000000000003</v>
      </c>
      <c r="H134" s="134">
        <v>0.84850000000000003</v>
      </c>
      <c r="I134" s="134">
        <v>0.9667</v>
      </c>
      <c r="J134" s="134">
        <v>0.9667</v>
      </c>
      <c r="K134" s="134">
        <v>0</v>
      </c>
      <c r="L134" s="134">
        <v>1</v>
      </c>
      <c r="M134" s="134" t="s">
        <v>596</v>
      </c>
      <c r="N134" s="134">
        <v>0</v>
      </c>
      <c r="O134" s="134">
        <v>0</v>
      </c>
      <c r="P134" s="134">
        <v>0</v>
      </c>
      <c r="Q134" s="134">
        <v>2.86E-2</v>
      </c>
      <c r="R134" s="172">
        <v>12</v>
      </c>
      <c r="S134" s="137">
        <v>80</v>
      </c>
      <c r="T134" s="181">
        <v>0.98039215686274506</v>
      </c>
    </row>
    <row r="135" spans="1:20" x14ac:dyDescent="0.25">
      <c r="A135" s="141" t="s">
        <v>135</v>
      </c>
      <c r="B135" s="173" t="s">
        <v>510</v>
      </c>
      <c r="C135" s="134">
        <v>0.996</v>
      </c>
      <c r="D135" s="180">
        <v>1</v>
      </c>
      <c r="E135" s="180">
        <v>1</v>
      </c>
      <c r="F135" s="135">
        <v>36.54</v>
      </c>
      <c r="G135" s="134">
        <v>0.68969999999999998</v>
      </c>
      <c r="H135" s="134">
        <v>0.68969999999999998</v>
      </c>
      <c r="I135" s="134">
        <v>0.73329999999999995</v>
      </c>
      <c r="J135" s="134">
        <v>0.94120000000000004</v>
      </c>
      <c r="K135" s="134">
        <v>1</v>
      </c>
      <c r="L135" s="134">
        <v>1</v>
      </c>
      <c r="M135" s="134" t="s">
        <v>596</v>
      </c>
      <c r="N135" s="134">
        <v>6.9800000000000001E-2</v>
      </c>
      <c r="O135" s="134">
        <v>4.7000000000000002E-3</v>
      </c>
      <c r="P135" s="134">
        <v>2.5000000000000001E-2</v>
      </c>
      <c r="Q135" s="134">
        <v>2.7799999999999998E-2</v>
      </c>
      <c r="R135" s="172">
        <v>12</v>
      </c>
      <c r="S135" s="137">
        <v>66</v>
      </c>
      <c r="T135" s="181">
        <v>0.83333333333333337</v>
      </c>
    </row>
    <row r="136" spans="1:20" x14ac:dyDescent="0.25">
      <c r="A136" s="144" t="s">
        <v>136</v>
      </c>
      <c r="B136" s="173" t="s">
        <v>510</v>
      </c>
      <c r="C136" s="139">
        <v>0.96120000000000005</v>
      </c>
      <c r="D136" s="180">
        <v>1</v>
      </c>
      <c r="E136" s="180">
        <v>1</v>
      </c>
      <c r="F136" s="143">
        <v>86.48</v>
      </c>
      <c r="G136" s="139">
        <v>0.84060000000000001</v>
      </c>
      <c r="H136" s="139">
        <v>0.84060000000000001</v>
      </c>
      <c r="I136" s="139">
        <v>0.93840000000000001</v>
      </c>
      <c r="J136" s="139">
        <v>0.9819</v>
      </c>
      <c r="K136" s="139">
        <v>0.4</v>
      </c>
      <c r="L136" s="139">
        <v>0.97829999999999995</v>
      </c>
      <c r="M136" s="134" t="s">
        <v>596</v>
      </c>
      <c r="N136" s="139">
        <v>6.8999999999999999E-3</v>
      </c>
      <c r="O136" s="139">
        <v>0</v>
      </c>
      <c r="P136" s="139">
        <v>2.18E-2</v>
      </c>
      <c r="Q136" s="139">
        <v>0</v>
      </c>
      <c r="R136" s="159">
        <v>11</v>
      </c>
      <c r="S136" s="137">
        <v>69.5</v>
      </c>
      <c r="T136" s="181">
        <v>0.82843137254901966</v>
      </c>
    </row>
    <row r="137" spans="1:20" x14ac:dyDescent="0.25">
      <c r="A137" s="131" t="s">
        <v>137</v>
      </c>
      <c r="B137" s="173" t="s">
        <v>510</v>
      </c>
      <c r="C137" s="134">
        <v>0.97519999999999996</v>
      </c>
      <c r="D137" s="180">
        <v>1</v>
      </c>
      <c r="E137" s="180">
        <v>1</v>
      </c>
      <c r="F137" s="135">
        <v>45.45</v>
      </c>
      <c r="G137" s="134">
        <v>0.6774</v>
      </c>
      <c r="H137" s="134">
        <v>0.6774</v>
      </c>
      <c r="I137" s="134">
        <v>0.88239999999999996</v>
      </c>
      <c r="J137" s="134">
        <v>0.95920000000000005</v>
      </c>
      <c r="K137" s="134">
        <v>0.5</v>
      </c>
      <c r="L137" s="134">
        <v>0.98109999999999997</v>
      </c>
      <c r="M137" s="134" t="s">
        <v>596</v>
      </c>
      <c r="N137" s="134">
        <v>0</v>
      </c>
      <c r="O137" s="134">
        <v>0</v>
      </c>
      <c r="P137" s="134">
        <v>2.3099999999999999E-2</v>
      </c>
      <c r="Q137" s="134">
        <v>0</v>
      </c>
      <c r="R137" s="172">
        <v>12</v>
      </c>
      <c r="S137" s="137">
        <v>63.5</v>
      </c>
      <c r="T137" s="181">
        <v>0.76960784313725494</v>
      </c>
    </row>
    <row r="138" spans="1:20" x14ac:dyDescent="0.25">
      <c r="A138" s="131" t="s">
        <v>138</v>
      </c>
      <c r="B138" s="173" t="s">
        <v>510</v>
      </c>
      <c r="C138" s="134">
        <v>0.88490000000000002</v>
      </c>
      <c r="D138" s="180">
        <v>1</v>
      </c>
      <c r="E138" s="180">
        <v>1</v>
      </c>
      <c r="F138" s="135">
        <v>49.93</v>
      </c>
      <c r="G138" s="134">
        <v>1</v>
      </c>
      <c r="H138" s="134">
        <v>1</v>
      </c>
      <c r="I138" s="134">
        <v>1</v>
      </c>
      <c r="J138" s="134">
        <v>1</v>
      </c>
      <c r="K138" s="134">
        <v>1</v>
      </c>
      <c r="L138" s="134">
        <v>1</v>
      </c>
      <c r="M138" s="134" t="s">
        <v>596</v>
      </c>
      <c r="N138" s="134">
        <v>0</v>
      </c>
      <c r="O138" s="134">
        <v>0</v>
      </c>
      <c r="P138" s="134">
        <v>0</v>
      </c>
      <c r="Q138" s="134">
        <v>0</v>
      </c>
      <c r="R138" s="172">
        <v>11</v>
      </c>
      <c r="S138" s="137">
        <v>69.5</v>
      </c>
      <c r="T138" s="181">
        <v>0.7990196078431373</v>
      </c>
    </row>
    <row r="139" spans="1:20" x14ac:dyDescent="0.25">
      <c r="A139" s="131" t="s">
        <v>139</v>
      </c>
      <c r="B139" s="173" t="s">
        <v>510</v>
      </c>
      <c r="C139" s="139">
        <v>0.93630000000000002</v>
      </c>
      <c r="D139" s="180">
        <v>1</v>
      </c>
      <c r="E139" s="180">
        <v>1</v>
      </c>
      <c r="F139" s="143">
        <v>40.54</v>
      </c>
      <c r="G139" s="139">
        <v>0.78569999999999995</v>
      </c>
      <c r="H139" s="139">
        <v>0.78569999999999995</v>
      </c>
      <c r="I139" s="139">
        <v>1</v>
      </c>
      <c r="J139" s="139">
        <v>1</v>
      </c>
      <c r="K139" s="139">
        <v>1</v>
      </c>
      <c r="L139" s="139">
        <v>1</v>
      </c>
      <c r="M139" s="134" t="s">
        <v>596</v>
      </c>
      <c r="N139" s="139">
        <v>0</v>
      </c>
      <c r="O139" s="139">
        <v>0</v>
      </c>
      <c r="P139" s="139">
        <v>0</v>
      </c>
      <c r="Q139" s="139">
        <v>0</v>
      </c>
      <c r="R139" s="159">
        <v>12</v>
      </c>
      <c r="S139" s="137">
        <v>74</v>
      </c>
      <c r="T139" s="181">
        <v>0.80392156862745101</v>
      </c>
    </row>
    <row r="140" spans="1:20" x14ac:dyDescent="0.25">
      <c r="A140" s="131" t="s">
        <v>140</v>
      </c>
      <c r="B140" s="173" t="s">
        <v>510</v>
      </c>
      <c r="C140" s="139">
        <v>0.94779999999999998</v>
      </c>
      <c r="D140" s="180">
        <v>1</v>
      </c>
      <c r="E140" s="180">
        <v>1</v>
      </c>
      <c r="F140" s="143">
        <v>56.91</v>
      </c>
      <c r="G140" s="139">
        <v>0.93330000000000002</v>
      </c>
      <c r="H140" s="139">
        <v>0.93330000000000002</v>
      </c>
      <c r="I140" s="139">
        <v>1</v>
      </c>
      <c r="J140" s="139">
        <v>1</v>
      </c>
      <c r="K140" s="139">
        <v>1</v>
      </c>
      <c r="L140" s="139">
        <v>1</v>
      </c>
      <c r="M140" s="134" t="s">
        <v>596</v>
      </c>
      <c r="N140" s="139">
        <v>0</v>
      </c>
      <c r="O140" s="139">
        <v>0</v>
      </c>
      <c r="P140" s="139">
        <v>0</v>
      </c>
      <c r="Q140" s="139">
        <v>0</v>
      </c>
      <c r="R140" s="159">
        <v>12</v>
      </c>
      <c r="S140" s="137">
        <v>83</v>
      </c>
      <c r="T140" s="181">
        <v>0.93627450980392157</v>
      </c>
    </row>
    <row r="141" spans="1:20" x14ac:dyDescent="0.25">
      <c r="A141" s="141" t="s">
        <v>141</v>
      </c>
      <c r="B141" s="173" t="s">
        <v>510</v>
      </c>
      <c r="C141" s="134">
        <v>0.99829999999999997</v>
      </c>
      <c r="D141" s="180">
        <v>1</v>
      </c>
      <c r="E141" s="180">
        <v>1</v>
      </c>
      <c r="F141" s="135">
        <v>45.83</v>
      </c>
      <c r="G141" s="134">
        <v>0.85709999999999997</v>
      </c>
      <c r="H141" s="134">
        <v>0.85709999999999997</v>
      </c>
      <c r="I141" s="134">
        <v>0.95240000000000002</v>
      </c>
      <c r="J141" s="134">
        <v>1</v>
      </c>
      <c r="K141" s="134">
        <v>0</v>
      </c>
      <c r="L141" s="134">
        <v>0.98550000000000004</v>
      </c>
      <c r="M141" s="134" t="s">
        <v>596</v>
      </c>
      <c r="N141" s="134">
        <v>0</v>
      </c>
      <c r="O141" s="134">
        <v>0</v>
      </c>
      <c r="P141" s="134">
        <v>0</v>
      </c>
      <c r="Q141" s="134">
        <v>0</v>
      </c>
      <c r="R141" s="172">
        <v>12</v>
      </c>
      <c r="S141" s="137">
        <v>76</v>
      </c>
      <c r="T141" s="181">
        <v>0.84803921568627449</v>
      </c>
    </row>
    <row r="142" spans="1:20" x14ac:dyDescent="0.25">
      <c r="A142" s="131" t="s">
        <v>142</v>
      </c>
      <c r="B142" s="173" t="s">
        <v>510</v>
      </c>
      <c r="C142" s="139">
        <v>0.9627</v>
      </c>
      <c r="D142" s="180">
        <v>1</v>
      </c>
      <c r="E142" s="180">
        <v>1</v>
      </c>
      <c r="F142" s="143">
        <v>40.96</v>
      </c>
      <c r="G142" s="139">
        <v>0.89739999999999998</v>
      </c>
      <c r="H142" s="139">
        <v>0.89739999999999998</v>
      </c>
      <c r="I142" s="139">
        <v>1</v>
      </c>
      <c r="J142" s="139">
        <v>1</v>
      </c>
      <c r="K142" s="139">
        <v>0.5</v>
      </c>
      <c r="L142" s="139">
        <v>0.95350000000000001</v>
      </c>
      <c r="M142" s="134" t="s">
        <v>596</v>
      </c>
      <c r="N142" s="139">
        <v>0</v>
      </c>
      <c r="O142" s="139">
        <v>0</v>
      </c>
      <c r="P142" s="139">
        <v>0</v>
      </c>
      <c r="Q142" s="139">
        <v>0</v>
      </c>
      <c r="R142" s="159">
        <v>12</v>
      </c>
      <c r="S142" s="137">
        <v>73</v>
      </c>
      <c r="T142" s="181">
        <v>0.85784313725490191</v>
      </c>
    </row>
    <row r="143" spans="1:20" x14ac:dyDescent="0.25">
      <c r="A143" s="131" t="s">
        <v>145</v>
      </c>
      <c r="B143" s="173" t="s">
        <v>510</v>
      </c>
      <c r="C143" s="139">
        <v>0.95609999999999995</v>
      </c>
      <c r="D143" s="180">
        <v>1</v>
      </c>
      <c r="E143" s="180">
        <v>1</v>
      </c>
      <c r="F143" s="143">
        <v>55.05</v>
      </c>
      <c r="G143" s="139">
        <v>0.78790000000000004</v>
      </c>
      <c r="H143" s="139">
        <v>0.78790000000000004</v>
      </c>
      <c r="I143" s="139">
        <v>0.93940000000000001</v>
      </c>
      <c r="J143" s="139">
        <v>1</v>
      </c>
      <c r="K143" s="139">
        <v>0.5</v>
      </c>
      <c r="L143" s="139">
        <v>0.94440000000000002</v>
      </c>
      <c r="M143" s="134" t="s">
        <v>596</v>
      </c>
      <c r="N143" s="139">
        <v>0</v>
      </c>
      <c r="O143" s="139">
        <v>0</v>
      </c>
      <c r="P143" s="139">
        <v>0</v>
      </c>
      <c r="Q143" s="139">
        <v>0</v>
      </c>
      <c r="R143" s="159">
        <v>12</v>
      </c>
      <c r="S143" s="137">
        <v>67.5</v>
      </c>
      <c r="T143" s="181">
        <v>0.84803921568627449</v>
      </c>
    </row>
    <row r="144" spans="1:20" x14ac:dyDescent="0.25">
      <c r="A144" s="131" t="s">
        <v>146</v>
      </c>
      <c r="B144" s="173" t="s">
        <v>510</v>
      </c>
      <c r="C144" s="134">
        <v>0.90800000000000003</v>
      </c>
      <c r="D144" s="180">
        <v>1</v>
      </c>
      <c r="E144" s="180">
        <v>1</v>
      </c>
      <c r="F144" s="135">
        <v>35.049999999999997</v>
      </c>
      <c r="G144" s="134">
        <v>0.73680000000000001</v>
      </c>
      <c r="H144" s="134">
        <v>0.73680000000000001</v>
      </c>
      <c r="I144" s="134">
        <v>0.94740000000000002</v>
      </c>
      <c r="J144" s="134">
        <v>1</v>
      </c>
      <c r="K144" s="134">
        <v>0.4</v>
      </c>
      <c r="L144" s="134">
        <v>0.92500000000000004</v>
      </c>
      <c r="M144" s="134" t="s">
        <v>596</v>
      </c>
      <c r="N144" s="134">
        <v>0</v>
      </c>
      <c r="O144" s="134">
        <v>0</v>
      </c>
      <c r="P144" s="134">
        <v>0</v>
      </c>
      <c r="Q144" s="134">
        <v>0</v>
      </c>
      <c r="R144" s="172">
        <v>12</v>
      </c>
      <c r="S144" s="137">
        <v>59</v>
      </c>
      <c r="T144" s="181">
        <v>0.76470588235294112</v>
      </c>
    </row>
    <row r="145" spans="1:20" x14ac:dyDescent="0.25">
      <c r="A145" s="131" t="s">
        <v>147</v>
      </c>
      <c r="B145" s="173" t="s">
        <v>510</v>
      </c>
      <c r="C145" s="134">
        <v>0.98680000000000001</v>
      </c>
      <c r="D145" s="180">
        <v>1</v>
      </c>
      <c r="E145" s="180">
        <v>1</v>
      </c>
      <c r="F145" s="135">
        <v>49.02</v>
      </c>
      <c r="G145" s="134">
        <v>0.80700000000000005</v>
      </c>
      <c r="H145" s="134">
        <v>0.80700000000000005</v>
      </c>
      <c r="I145" s="134">
        <v>0.85960000000000003</v>
      </c>
      <c r="J145" s="134">
        <v>1</v>
      </c>
      <c r="K145" s="134">
        <v>0</v>
      </c>
      <c r="L145" s="134">
        <v>0.98699999999999999</v>
      </c>
      <c r="M145" s="134" t="s">
        <v>596</v>
      </c>
      <c r="N145" s="134">
        <v>7.3200000000000001E-2</v>
      </c>
      <c r="O145" s="134">
        <v>0</v>
      </c>
      <c r="P145" s="134">
        <v>0</v>
      </c>
      <c r="Q145" s="134">
        <v>0</v>
      </c>
      <c r="R145" s="172">
        <v>12</v>
      </c>
      <c r="S145" s="137">
        <v>70</v>
      </c>
      <c r="T145" s="181">
        <v>0.85784313725490191</v>
      </c>
    </row>
    <row r="146" spans="1:20" x14ac:dyDescent="0.25">
      <c r="A146" s="159" t="s">
        <v>148</v>
      </c>
      <c r="B146" s="173" t="s">
        <v>510</v>
      </c>
      <c r="C146" s="139">
        <v>1</v>
      </c>
      <c r="D146" s="180">
        <v>1</v>
      </c>
      <c r="E146" s="180">
        <v>1</v>
      </c>
      <c r="F146" s="143">
        <v>49.28</v>
      </c>
      <c r="G146" s="139">
        <v>0.81820000000000004</v>
      </c>
      <c r="H146" s="139">
        <v>0.81820000000000004</v>
      </c>
      <c r="I146" s="139">
        <v>1</v>
      </c>
      <c r="J146" s="139">
        <v>0.95450000000000002</v>
      </c>
      <c r="K146" s="139">
        <v>0</v>
      </c>
      <c r="L146" s="139">
        <v>1</v>
      </c>
      <c r="M146" s="134" t="s">
        <v>596</v>
      </c>
      <c r="N146" s="139">
        <v>0</v>
      </c>
      <c r="O146" s="139">
        <v>0</v>
      </c>
      <c r="P146" s="139">
        <v>0</v>
      </c>
      <c r="Q146" s="139">
        <v>0</v>
      </c>
      <c r="R146" s="159">
        <v>10</v>
      </c>
      <c r="S146" s="137">
        <v>75.5</v>
      </c>
      <c r="T146" s="181">
        <v>0.88235294117647056</v>
      </c>
    </row>
    <row r="147" spans="1:20" x14ac:dyDescent="0.25">
      <c r="A147" s="131" t="s">
        <v>149</v>
      </c>
      <c r="B147" s="173" t="s">
        <v>510</v>
      </c>
      <c r="C147" s="134">
        <v>0.88700000000000001</v>
      </c>
      <c r="D147" s="180">
        <v>1</v>
      </c>
      <c r="E147" s="180">
        <v>1</v>
      </c>
      <c r="F147" s="135">
        <v>32.97</v>
      </c>
      <c r="G147" s="134">
        <v>0.875</v>
      </c>
      <c r="H147" s="134">
        <v>0.875</v>
      </c>
      <c r="I147" s="139">
        <v>1</v>
      </c>
      <c r="J147" s="139">
        <v>1</v>
      </c>
      <c r="K147" s="139">
        <v>1</v>
      </c>
      <c r="L147" s="139">
        <v>1</v>
      </c>
      <c r="M147" s="134" t="s">
        <v>596</v>
      </c>
      <c r="N147" s="139">
        <v>0</v>
      </c>
      <c r="O147" s="139">
        <v>0</v>
      </c>
      <c r="P147" s="139">
        <v>0</v>
      </c>
      <c r="Q147" s="139">
        <v>0</v>
      </c>
      <c r="R147" s="159">
        <v>12</v>
      </c>
      <c r="S147" s="137">
        <v>72</v>
      </c>
      <c r="T147" s="181">
        <v>0.86274509803921573</v>
      </c>
    </row>
    <row r="148" spans="1:20" x14ac:dyDescent="0.25">
      <c r="A148" s="159" t="s">
        <v>150</v>
      </c>
      <c r="B148" s="173" t="s">
        <v>510</v>
      </c>
      <c r="C148" s="134">
        <v>0.96730000000000005</v>
      </c>
      <c r="D148" s="180">
        <v>1</v>
      </c>
      <c r="E148" s="180">
        <v>1</v>
      </c>
      <c r="F148" s="135">
        <v>47.64</v>
      </c>
      <c r="G148" s="134">
        <v>1</v>
      </c>
      <c r="H148" s="134">
        <v>1</v>
      </c>
      <c r="I148" s="139">
        <v>1</v>
      </c>
      <c r="J148" s="139">
        <v>0.96</v>
      </c>
      <c r="K148" s="139">
        <v>0</v>
      </c>
      <c r="L148" s="139">
        <v>1</v>
      </c>
      <c r="M148" s="134" t="s">
        <v>596</v>
      </c>
      <c r="N148" s="139">
        <v>0</v>
      </c>
      <c r="O148" s="139">
        <v>0</v>
      </c>
      <c r="P148" s="139">
        <v>0</v>
      </c>
      <c r="Q148" s="139">
        <v>0</v>
      </c>
      <c r="R148" s="159">
        <v>12</v>
      </c>
      <c r="S148" s="137">
        <v>79</v>
      </c>
      <c r="T148" s="181">
        <v>0.92647058823529416</v>
      </c>
    </row>
    <row r="149" spans="1:20" x14ac:dyDescent="0.25">
      <c r="A149" s="131" t="s">
        <v>152</v>
      </c>
      <c r="B149" s="173" t="s">
        <v>510</v>
      </c>
      <c r="C149" s="134">
        <v>0.97070000000000001</v>
      </c>
      <c r="D149" s="180">
        <v>1</v>
      </c>
      <c r="E149" s="180">
        <v>1</v>
      </c>
      <c r="F149" s="135">
        <v>56.82</v>
      </c>
      <c r="G149" s="134">
        <v>0.76319999999999999</v>
      </c>
      <c r="H149" s="134">
        <v>0.76319999999999999</v>
      </c>
      <c r="I149" s="134">
        <v>1</v>
      </c>
      <c r="J149" s="134">
        <v>1</v>
      </c>
      <c r="K149" s="134">
        <v>1</v>
      </c>
      <c r="L149" s="134">
        <v>1</v>
      </c>
      <c r="M149" s="134" t="s">
        <v>596</v>
      </c>
      <c r="N149" s="134">
        <v>0</v>
      </c>
      <c r="O149" s="134">
        <v>0</v>
      </c>
      <c r="P149" s="134">
        <v>0</v>
      </c>
      <c r="Q149" s="134">
        <v>0</v>
      </c>
      <c r="R149" s="172">
        <v>12</v>
      </c>
      <c r="S149" s="137">
        <v>76</v>
      </c>
      <c r="T149" s="181">
        <v>0.8529411764705882</v>
      </c>
    </row>
    <row r="150" spans="1:20" x14ac:dyDescent="0.25">
      <c r="A150" s="131" t="s">
        <v>153</v>
      </c>
      <c r="B150" s="173" t="s">
        <v>510</v>
      </c>
      <c r="C150" s="134">
        <v>1</v>
      </c>
      <c r="D150" s="180">
        <v>1</v>
      </c>
      <c r="E150" s="180">
        <v>1</v>
      </c>
      <c r="F150" s="135">
        <v>43.33</v>
      </c>
      <c r="G150" s="134">
        <v>1</v>
      </c>
      <c r="H150" s="134">
        <v>1</v>
      </c>
      <c r="I150" s="134">
        <v>0.9375</v>
      </c>
      <c r="J150" s="134">
        <v>1</v>
      </c>
      <c r="K150" s="134">
        <v>0</v>
      </c>
      <c r="L150" s="134">
        <v>1</v>
      </c>
      <c r="M150" s="134" t="s">
        <v>596</v>
      </c>
      <c r="N150" s="134">
        <v>0</v>
      </c>
      <c r="O150" s="134">
        <v>0</v>
      </c>
      <c r="P150" s="134">
        <v>0</v>
      </c>
      <c r="Q150" s="134">
        <v>0</v>
      </c>
      <c r="R150" s="172">
        <v>12</v>
      </c>
      <c r="S150" s="137">
        <v>81</v>
      </c>
      <c r="T150" s="181">
        <v>0.89215686274509809</v>
      </c>
    </row>
    <row r="151" spans="1:20" x14ac:dyDescent="0.25">
      <c r="A151" s="141" t="s">
        <v>154</v>
      </c>
      <c r="B151" s="173" t="s">
        <v>510</v>
      </c>
      <c r="C151" s="134">
        <v>0.91100000000000003</v>
      </c>
      <c r="D151" s="180">
        <v>1</v>
      </c>
      <c r="E151" s="180">
        <v>1</v>
      </c>
      <c r="F151" s="135">
        <v>50.36</v>
      </c>
      <c r="G151" s="134">
        <v>0.91669999999999996</v>
      </c>
      <c r="H151" s="134">
        <v>0.91669999999999996</v>
      </c>
      <c r="I151" s="134">
        <v>1</v>
      </c>
      <c r="J151" s="134">
        <v>1</v>
      </c>
      <c r="K151" s="134">
        <v>0</v>
      </c>
      <c r="L151" s="134">
        <v>1</v>
      </c>
      <c r="M151" s="134" t="s">
        <v>596</v>
      </c>
      <c r="N151" s="134">
        <v>0</v>
      </c>
      <c r="O151" s="134">
        <v>0</v>
      </c>
      <c r="P151" s="134">
        <v>0</v>
      </c>
      <c r="Q151" s="134">
        <v>0</v>
      </c>
      <c r="R151" s="172">
        <v>12</v>
      </c>
      <c r="S151" s="137">
        <v>74</v>
      </c>
      <c r="T151" s="181">
        <v>0.82352941176470584</v>
      </c>
    </row>
    <row r="152" spans="1:20" x14ac:dyDescent="0.25">
      <c r="A152" s="131" t="s">
        <v>155</v>
      </c>
      <c r="B152" s="173" t="s">
        <v>510</v>
      </c>
      <c r="C152" s="134">
        <v>0.96589999999999998</v>
      </c>
      <c r="D152" s="180">
        <v>1</v>
      </c>
      <c r="E152" s="180">
        <v>1</v>
      </c>
      <c r="F152" s="135">
        <v>35.57</v>
      </c>
      <c r="G152" s="134">
        <v>0.72219999999999995</v>
      </c>
      <c r="H152" s="134">
        <v>0.72219999999999995</v>
      </c>
      <c r="I152" s="134">
        <v>1</v>
      </c>
      <c r="J152" s="134">
        <v>1</v>
      </c>
      <c r="K152" s="134">
        <v>0</v>
      </c>
      <c r="L152" s="134">
        <v>1</v>
      </c>
      <c r="M152" s="134" t="s">
        <v>596</v>
      </c>
      <c r="N152" s="134">
        <v>0</v>
      </c>
      <c r="O152" s="134">
        <v>0</v>
      </c>
      <c r="P152" s="134">
        <v>0</v>
      </c>
      <c r="Q152" s="134">
        <v>0</v>
      </c>
      <c r="R152" s="172">
        <v>11</v>
      </c>
      <c r="S152" s="137">
        <v>71.5</v>
      </c>
      <c r="T152" s="181">
        <v>0.82843137254901966</v>
      </c>
    </row>
    <row r="153" spans="1:20" x14ac:dyDescent="0.25">
      <c r="A153" s="170" t="s">
        <v>156</v>
      </c>
      <c r="B153" s="173" t="s">
        <v>510</v>
      </c>
      <c r="C153" s="134">
        <v>0.93400000000000005</v>
      </c>
      <c r="D153" s="180">
        <v>1</v>
      </c>
      <c r="E153" s="180">
        <v>1</v>
      </c>
      <c r="F153" s="135">
        <v>33.659999999999997</v>
      </c>
      <c r="G153" s="134">
        <v>0.7671</v>
      </c>
      <c r="H153" s="134">
        <v>0.7671</v>
      </c>
      <c r="I153" s="134">
        <v>0.98650000000000004</v>
      </c>
      <c r="J153" s="134">
        <v>1</v>
      </c>
      <c r="K153" s="134">
        <v>0</v>
      </c>
      <c r="L153" s="134">
        <v>0.98970000000000002</v>
      </c>
      <c r="M153" s="134" t="s">
        <v>596</v>
      </c>
      <c r="N153" s="134">
        <v>9.9000000000000008E-3</v>
      </c>
      <c r="O153" s="134">
        <v>0</v>
      </c>
      <c r="P153" s="134">
        <v>3.0999999999999999E-3</v>
      </c>
      <c r="Q153" s="134">
        <v>0</v>
      </c>
      <c r="R153" s="172">
        <v>12</v>
      </c>
      <c r="S153" s="137">
        <v>66.5</v>
      </c>
      <c r="T153" s="181">
        <v>0.76960784313725494</v>
      </c>
    </row>
    <row r="154" spans="1:20" x14ac:dyDescent="0.25">
      <c r="A154" s="131" t="s">
        <v>159</v>
      </c>
      <c r="B154" s="173" t="s">
        <v>510</v>
      </c>
      <c r="C154" s="134">
        <v>0.89600000000000002</v>
      </c>
      <c r="D154" s="180">
        <v>1</v>
      </c>
      <c r="E154" s="180">
        <v>1</v>
      </c>
      <c r="F154" s="135">
        <v>23.59</v>
      </c>
      <c r="G154" s="134">
        <v>0.84209999999999996</v>
      </c>
      <c r="H154" s="134">
        <v>0.84209999999999996</v>
      </c>
      <c r="I154" s="134">
        <v>0.73680000000000001</v>
      </c>
      <c r="J154" s="134">
        <v>0.94740000000000002</v>
      </c>
      <c r="K154" s="134">
        <v>0.71430000000000005</v>
      </c>
      <c r="L154" s="134">
        <v>0.90910000000000002</v>
      </c>
      <c r="M154" s="134" t="s">
        <v>596</v>
      </c>
      <c r="N154" s="134">
        <v>0.13639999999999999</v>
      </c>
      <c r="O154" s="134">
        <v>0</v>
      </c>
      <c r="P154" s="134">
        <v>6.3E-3</v>
      </c>
      <c r="Q154" s="134">
        <v>0</v>
      </c>
      <c r="R154" s="172">
        <v>12</v>
      </c>
      <c r="S154" s="137">
        <v>55.5</v>
      </c>
      <c r="T154" s="181">
        <v>0.62254901960784315</v>
      </c>
    </row>
    <row r="155" spans="1:20" x14ac:dyDescent="0.25">
      <c r="A155" s="131" t="s">
        <v>160</v>
      </c>
      <c r="B155" s="173" t="s">
        <v>510</v>
      </c>
      <c r="C155" s="139">
        <v>0.95250000000000001</v>
      </c>
      <c r="D155" s="180">
        <v>1</v>
      </c>
      <c r="E155" s="180">
        <v>1</v>
      </c>
      <c r="F155" s="143">
        <v>38.32</v>
      </c>
      <c r="G155" s="139">
        <v>0.58389999999999997</v>
      </c>
      <c r="H155" s="139">
        <v>0.58389999999999997</v>
      </c>
      <c r="I155" s="139">
        <v>0.90510000000000002</v>
      </c>
      <c r="J155" s="139">
        <v>0.99409999999999998</v>
      </c>
      <c r="K155" s="139">
        <v>0.42859999999999998</v>
      </c>
      <c r="L155" s="139">
        <v>0.9778</v>
      </c>
      <c r="M155" s="134" t="s">
        <v>596</v>
      </c>
      <c r="N155" s="139">
        <v>0</v>
      </c>
      <c r="O155" s="139">
        <v>1.1000000000000001E-3</v>
      </c>
      <c r="P155" s="139">
        <v>7.9000000000000008E-3</v>
      </c>
      <c r="Q155" s="139">
        <v>1.9900000000000001E-2</v>
      </c>
      <c r="R155" s="159">
        <v>12</v>
      </c>
      <c r="S155" s="137">
        <v>57</v>
      </c>
      <c r="T155" s="181">
        <v>0.68627450980392157</v>
      </c>
    </row>
    <row r="156" spans="1:20" x14ac:dyDescent="0.25">
      <c r="A156" s="141" t="s">
        <v>161</v>
      </c>
      <c r="C156" s="134" t="s">
        <v>681</v>
      </c>
    </row>
    <row r="157" spans="1:20" x14ac:dyDescent="0.25">
      <c r="A157" s="131" t="s">
        <v>167</v>
      </c>
      <c r="B157" s="189" t="s">
        <v>508</v>
      </c>
      <c r="C157" s="190">
        <v>0.9002</v>
      </c>
      <c r="D157" s="180" t="s">
        <v>596</v>
      </c>
      <c r="E157" s="191">
        <v>1</v>
      </c>
      <c r="F157" s="192">
        <v>12.64</v>
      </c>
      <c r="G157" s="190">
        <v>0.32240000000000002</v>
      </c>
      <c r="H157" s="190">
        <v>0.32240000000000002</v>
      </c>
      <c r="I157" s="190">
        <v>0.67310000000000003</v>
      </c>
      <c r="J157" s="190">
        <v>0.93369999999999997</v>
      </c>
      <c r="K157" s="190">
        <v>0.72440000000000004</v>
      </c>
      <c r="L157" s="190" t="s">
        <v>605</v>
      </c>
      <c r="M157" s="22">
        <v>0</v>
      </c>
      <c r="N157" s="190">
        <v>3.9600000000000003E-2</v>
      </c>
      <c r="O157" s="190">
        <v>4.0000000000000001E-3</v>
      </c>
      <c r="P157" s="190">
        <v>1.95E-2</v>
      </c>
      <c r="Q157" s="190">
        <v>6.6400000000000001E-2</v>
      </c>
      <c r="R157" s="22">
        <v>12</v>
      </c>
      <c r="S157" s="193">
        <v>43.5</v>
      </c>
      <c r="T157" s="181">
        <v>0.61929999999999996</v>
      </c>
    </row>
    <row r="158" spans="1:20" x14ac:dyDescent="0.25">
      <c r="A158" s="131" t="s">
        <v>162</v>
      </c>
      <c r="B158" s="173" t="s">
        <v>510</v>
      </c>
      <c r="C158" s="134">
        <v>0.97289999999999999</v>
      </c>
      <c r="D158" s="180">
        <v>1</v>
      </c>
      <c r="E158" s="180">
        <v>1</v>
      </c>
      <c r="F158" s="135">
        <v>25.57</v>
      </c>
      <c r="G158" s="134">
        <v>0.76919999999999999</v>
      </c>
      <c r="H158" s="134">
        <v>0.76919999999999999</v>
      </c>
      <c r="I158" s="134">
        <v>0.96150000000000002</v>
      </c>
      <c r="J158" s="134">
        <v>1</v>
      </c>
      <c r="K158" s="134">
        <v>0</v>
      </c>
      <c r="L158" s="134">
        <v>0.92589999999999995</v>
      </c>
      <c r="M158" s="134" t="s">
        <v>596</v>
      </c>
      <c r="N158" s="134">
        <v>0</v>
      </c>
      <c r="O158" s="134">
        <v>0</v>
      </c>
      <c r="P158" s="134">
        <v>0</v>
      </c>
      <c r="Q158" s="134">
        <v>0</v>
      </c>
      <c r="R158" s="172">
        <v>12</v>
      </c>
      <c r="S158" s="137">
        <v>65.5</v>
      </c>
      <c r="T158" s="181">
        <v>0.75980392156862742</v>
      </c>
    </row>
    <row r="159" spans="1:20" x14ac:dyDescent="0.25">
      <c r="A159" s="131" t="s">
        <v>163</v>
      </c>
      <c r="B159" s="173" t="s">
        <v>510</v>
      </c>
      <c r="C159" s="134">
        <v>0.90500000000000003</v>
      </c>
      <c r="D159" s="180">
        <v>1</v>
      </c>
      <c r="E159" s="180">
        <v>1</v>
      </c>
      <c r="F159" s="135">
        <v>25.51</v>
      </c>
      <c r="G159" s="134">
        <v>0.91890000000000005</v>
      </c>
      <c r="H159" s="134">
        <v>0.91890000000000005</v>
      </c>
      <c r="I159" s="134">
        <v>1</v>
      </c>
      <c r="J159" s="134">
        <v>1</v>
      </c>
      <c r="K159" s="134">
        <v>1</v>
      </c>
      <c r="L159" s="134">
        <v>1</v>
      </c>
      <c r="M159" s="134" t="s">
        <v>596</v>
      </c>
      <c r="N159" s="134">
        <v>0</v>
      </c>
      <c r="O159" s="134">
        <v>0</v>
      </c>
      <c r="P159" s="134">
        <v>6.3E-3</v>
      </c>
      <c r="Q159" s="134">
        <v>0</v>
      </c>
      <c r="R159" s="172">
        <v>12</v>
      </c>
      <c r="S159" s="137">
        <v>74</v>
      </c>
      <c r="T159" s="181">
        <v>0.82352941176470584</v>
      </c>
    </row>
    <row r="160" spans="1:20" x14ac:dyDescent="0.25">
      <c r="A160" s="131" t="s">
        <v>164</v>
      </c>
      <c r="B160" s="173" t="s">
        <v>510</v>
      </c>
      <c r="C160" s="134">
        <v>0.82779999999999998</v>
      </c>
      <c r="D160" s="180">
        <v>1</v>
      </c>
      <c r="E160" s="180">
        <v>1</v>
      </c>
      <c r="F160" s="135">
        <v>24.08</v>
      </c>
      <c r="G160" s="134">
        <v>0.53849999999999998</v>
      </c>
      <c r="H160" s="134">
        <v>0.53849999999999998</v>
      </c>
      <c r="I160" s="139">
        <v>1</v>
      </c>
      <c r="J160" s="139">
        <v>1</v>
      </c>
      <c r="K160" s="139">
        <v>0.8</v>
      </c>
      <c r="L160" s="139">
        <v>0.96970000000000001</v>
      </c>
      <c r="M160" s="134" t="s">
        <v>596</v>
      </c>
      <c r="N160" s="139">
        <v>0</v>
      </c>
      <c r="O160" s="139">
        <v>0</v>
      </c>
      <c r="P160" s="139">
        <v>0</v>
      </c>
      <c r="Q160" s="139">
        <v>0</v>
      </c>
      <c r="R160" s="159">
        <v>12</v>
      </c>
      <c r="S160" s="137">
        <v>50.5</v>
      </c>
      <c r="T160" s="181">
        <v>0.56372549019607843</v>
      </c>
    </row>
    <row r="161" spans="1:20" x14ac:dyDescent="0.25">
      <c r="A161" s="171" t="s">
        <v>168</v>
      </c>
      <c r="B161" s="172" t="s">
        <v>510</v>
      </c>
      <c r="C161" s="134">
        <v>0.90490000000000004</v>
      </c>
      <c r="D161" s="180">
        <v>1</v>
      </c>
      <c r="E161" s="180">
        <v>1</v>
      </c>
      <c r="F161" s="135">
        <v>38.11</v>
      </c>
      <c r="G161" s="134">
        <v>0.54690000000000005</v>
      </c>
      <c r="H161" s="134">
        <v>0.54690000000000005</v>
      </c>
      <c r="I161" s="134">
        <v>0.98440000000000005</v>
      </c>
      <c r="J161" s="134">
        <v>1</v>
      </c>
      <c r="K161" s="134">
        <v>0.88239999999999996</v>
      </c>
      <c r="L161" s="134">
        <v>0.97470000000000001</v>
      </c>
      <c r="M161" s="134" t="s">
        <v>596</v>
      </c>
      <c r="N161" s="134">
        <v>0</v>
      </c>
      <c r="O161" s="134">
        <v>2.8E-3</v>
      </c>
      <c r="P161" s="134">
        <v>0</v>
      </c>
      <c r="Q161" s="134">
        <v>1.41E-2</v>
      </c>
      <c r="R161" s="159">
        <v>12</v>
      </c>
      <c r="S161" s="137">
        <v>67.5</v>
      </c>
      <c r="T161" s="181">
        <v>0.81862745098039214</v>
      </c>
    </row>
    <row r="162" spans="1:20" x14ac:dyDescent="0.25">
      <c r="A162" s="131" t="s">
        <v>169</v>
      </c>
      <c r="B162" s="189" t="s">
        <v>508</v>
      </c>
      <c r="C162" s="190">
        <v>0.95530000000000004</v>
      </c>
      <c r="D162" s="180" t="s">
        <v>596</v>
      </c>
      <c r="E162" s="191">
        <v>1</v>
      </c>
      <c r="F162" s="192">
        <v>11.25</v>
      </c>
      <c r="G162" s="190">
        <v>0.68420000000000003</v>
      </c>
      <c r="H162" s="190">
        <v>0.68420000000000003</v>
      </c>
      <c r="I162" s="190">
        <v>0.43330000000000002</v>
      </c>
      <c r="J162" s="190">
        <v>0.6</v>
      </c>
      <c r="K162" s="190">
        <v>0.78569999999999995</v>
      </c>
      <c r="L162" s="194">
        <v>0.93020000000000003</v>
      </c>
      <c r="M162" s="22">
        <v>0</v>
      </c>
      <c r="N162" s="190">
        <v>2.3300000000000001E-2</v>
      </c>
      <c r="O162" s="190">
        <v>9.2999999999999999E-2</v>
      </c>
      <c r="P162" s="190">
        <v>0.1777</v>
      </c>
      <c r="Q162" s="190">
        <v>2.3300000000000001E-2</v>
      </c>
      <c r="R162" s="22">
        <v>12</v>
      </c>
      <c r="S162" s="193">
        <v>46</v>
      </c>
      <c r="T162" s="181">
        <v>0.59089999999999998</v>
      </c>
    </row>
    <row r="163" spans="1:20" x14ac:dyDescent="0.25">
      <c r="A163" s="131" t="s">
        <v>165</v>
      </c>
      <c r="B163" s="173" t="s">
        <v>510</v>
      </c>
      <c r="C163" s="134">
        <v>0.96519999999999995</v>
      </c>
      <c r="D163" s="180">
        <v>1</v>
      </c>
      <c r="E163" s="180">
        <v>1</v>
      </c>
      <c r="F163" s="135">
        <v>36.520000000000003</v>
      </c>
      <c r="G163" s="134">
        <v>0.85370000000000001</v>
      </c>
      <c r="H163" s="134">
        <v>0.85370000000000001</v>
      </c>
      <c r="I163" s="134">
        <v>0.92679999999999996</v>
      </c>
      <c r="J163" s="134">
        <v>1</v>
      </c>
      <c r="K163" s="134">
        <v>0</v>
      </c>
      <c r="L163" s="134">
        <v>0.95350000000000001</v>
      </c>
      <c r="M163" s="134" t="s">
        <v>596</v>
      </c>
      <c r="N163" s="134">
        <v>0</v>
      </c>
      <c r="O163" s="134">
        <v>0</v>
      </c>
      <c r="P163" s="134">
        <v>0</v>
      </c>
      <c r="Q163" s="134">
        <v>0</v>
      </c>
      <c r="R163" s="172">
        <v>12</v>
      </c>
      <c r="S163" s="137">
        <v>69.5</v>
      </c>
      <c r="T163" s="181">
        <v>0.76960784313725494</v>
      </c>
    </row>
    <row r="164" spans="1:20" x14ac:dyDescent="0.25">
      <c r="A164" s="131" t="s">
        <v>166</v>
      </c>
      <c r="B164" s="173" t="s">
        <v>510</v>
      </c>
      <c r="C164" s="134">
        <v>0.97570000000000001</v>
      </c>
      <c r="D164" s="180">
        <v>1</v>
      </c>
      <c r="E164" s="180">
        <v>1</v>
      </c>
      <c r="F164" s="135">
        <v>35.450000000000003</v>
      </c>
      <c r="G164" s="134">
        <v>0.88890000000000002</v>
      </c>
      <c r="H164" s="134">
        <v>0.88890000000000002</v>
      </c>
      <c r="I164" s="134">
        <v>0.97219999999999995</v>
      </c>
      <c r="J164" s="134">
        <v>1</v>
      </c>
      <c r="K164" s="134">
        <v>0</v>
      </c>
      <c r="L164" s="134">
        <v>1</v>
      </c>
      <c r="M164" s="134" t="s">
        <v>596</v>
      </c>
      <c r="N164" s="134">
        <v>0</v>
      </c>
      <c r="O164" s="134">
        <v>0</v>
      </c>
      <c r="P164" s="134">
        <v>0</v>
      </c>
      <c r="Q164" s="134">
        <v>0</v>
      </c>
      <c r="R164" s="172">
        <v>12</v>
      </c>
      <c r="S164" s="137">
        <v>80</v>
      </c>
      <c r="T164" s="181">
        <v>0.87254901960784315</v>
      </c>
    </row>
    <row r="165" spans="1:20" x14ac:dyDescent="0.25">
      <c r="A165" s="131" t="s">
        <v>170</v>
      </c>
      <c r="C165" t="s">
        <v>688</v>
      </c>
    </row>
    <row r="166" spans="1:20" x14ac:dyDescent="0.25">
      <c r="A166" s="131" t="s">
        <v>171</v>
      </c>
      <c r="C166" t="s">
        <v>688</v>
      </c>
    </row>
    <row r="167" spans="1:20" x14ac:dyDescent="0.25">
      <c r="A167" s="131" t="s">
        <v>172</v>
      </c>
      <c r="C167" t="s">
        <v>688</v>
      </c>
    </row>
    <row r="168" spans="1:20" x14ac:dyDescent="0.25">
      <c r="A168" s="131" t="s">
        <v>173</v>
      </c>
      <c r="C168" t="s">
        <v>688</v>
      </c>
    </row>
    <row r="169" spans="1:20" x14ac:dyDescent="0.25">
      <c r="A169" s="141" t="s">
        <v>174</v>
      </c>
      <c r="C169" t="s">
        <v>686</v>
      </c>
    </row>
    <row r="170" spans="1:20" x14ac:dyDescent="0.25">
      <c r="A170" s="131" t="s">
        <v>175</v>
      </c>
      <c r="C170" t="s">
        <v>688</v>
      </c>
    </row>
    <row r="171" spans="1:20" x14ac:dyDescent="0.25">
      <c r="A171" s="131" t="s">
        <v>176</v>
      </c>
      <c r="C171" t="s">
        <v>688</v>
      </c>
    </row>
    <row r="172" spans="1:20" x14ac:dyDescent="0.25">
      <c r="A172" s="131" t="s">
        <v>177</v>
      </c>
      <c r="C172" t="s">
        <v>688</v>
      </c>
    </row>
  </sheetData>
  <conditionalFormatting sqref="A19">
    <cfRule type="expression" dxfId="6" priority="1">
      <formula>(#REF!&gt;1)</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51B69-533C-4056-A138-18A11B9E1325}">
  <sheetPr codeName="Sheet5"/>
  <dimension ref="A1:T165"/>
  <sheetViews>
    <sheetView topLeftCell="A106" zoomScaleNormal="100" workbookViewId="0">
      <selection activeCell="V162" sqref="V162"/>
    </sheetView>
  </sheetViews>
  <sheetFormatPr defaultColWidth="8.875" defaultRowHeight="15.75" x14ac:dyDescent="0.25"/>
  <cols>
    <col min="1" max="1" width="11.875" customWidth="1"/>
  </cols>
  <sheetData>
    <row r="1" spans="1:20" x14ac:dyDescent="0.25">
      <c r="A1" t="s">
        <v>0</v>
      </c>
      <c r="B1" t="s">
        <v>577</v>
      </c>
      <c r="C1" t="s">
        <v>578</v>
      </c>
      <c r="D1" t="s">
        <v>579</v>
      </c>
      <c r="E1" t="s">
        <v>580</v>
      </c>
      <c r="F1" t="s">
        <v>581</v>
      </c>
      <c r="G1" t="s">
        <v>582</v>
      </c>
      <c r="H1" t="s">
        <v>583</v>
      </c>
      <c r="I1" t="s">
        <v>584</v>
      </c>
      <c r="J1" t="s">
        <v>585</v>
      </c>
      <c r="K1" t="s">
        <v>586</v>
      </c>
      <c r="L1" t="s">
        <v>587</v>
      </c>
      <c r="M1" t="s">
        <v>588</v>
      </c>
      <c r="N1" t="s">
        <v>589</v>
      </c>
      <c r="O1" t="s">
        <v>590</v>
      </c>
      <c r="P1" t="s">
        <v>591</v>
      </c>
      <c r="Q1" t="s">
        <v>592</v>
      </c>
      <c r="R1" t="s">
        <v>593</v>
      </c>
      <c r="S1" t="s">
        <v>594</v>
      </c>
      <c r="T1" t="s">
        <v>595</v>
      </c>
    </row>
    <row r="2" spans="1:20" x14ac:dyDescent="0.25">
      <c r="A2" s="131" t="s">
        <v>6</v>
      </c>
      <c r="B2" s="173" t="s">
        <v>510</v>
      </c>
      <c r="C2" s="134">
        <v>0.97030000000000005</v>
      </c>
      <c r="D2" s="134">
        <v>1</v>
      </c>
      <c r="E2" s="134">
        <v>1</v>
      </c>
      <c r="F2" s="135">
        <v>84.23</v>
      </c>
      <c r="G2" s="134">
        <v>0.15</v>
      </c>
      <c r="H2" s="134">
        <v>0.98329999999999995</v>
      </c>
      <c r="I2" s="134">
        <v>0.98329999999999995</v>
      </c>
      <c r="J2" s="134">
        <v>0.98329999999999995</v>
      </c>
      <c r="K2" s="134">
        <v>1</v>
      </c>
      <c r="L2" s="134">
        <v>1</v>
      </c>
      <c r="M2" s="134" t="s">
        <v>596</v>
      </c>
      <c r="N2" s="134">
        <v>0</v>
      </c>
      <c r="O2" s="134">
        <v>0</v>
      </c>
      <c r="P2" s="134">
        <v>0</v>
      </c>
      <c r="Q2" s="134">
        <v>3.0800000000000001E-2</v>
      </c>
      <c r="R2" s="159">
        <v>12</v>
      </c>
      <c r="S2" s="137">
        <v>76.5</v>
      </c>
      <c r="T2" s="174">
        <v>0.9375</v>
      </c>
    </row>
    <row r="3" spans="1:20" x14ac:dyDescent="0.25">
      <c r="A3" s="131" t="s">
        <v>8</v>
      </c>
      <c r="B3" s="173" t="s">
        <v>510</v>
      </c>
      <c r="C3" s="134">
        <v>0.86360000000000003</v>
      </c>
      <c r="D3" s="134">
        <v>1</v>
      </c>
      <c r="E3" s="134">
        <v>1</v>
      </c>
      <c r="F3" s="135">
        <v>113.03</v>
      </c>
      <c r="G3" s="134">
        <v>0</v>
      </c>
      <c r="H3" s="134">
        <v>1</v>
      </c>
      <c r="I3" s="139">
        <v>0</v>
      </c>
      <c r="J3" s="139">
        <v>1</v>
      </c>
      <c r="K3" s="139">
        <v>0</v>
      </c>
      <c r="L3" s="139">
        <v>1</v>
      </c>
      <c r="M3" s="134" t="s">
        <v>596</v>
      </c>
      <c r="N3" s="139">
        <v>0</v>
      </c>
      <c r="O3" s="139">
        <v>0</v>
      </c>
      <c r="P3" s="139">
        <v>0</v>
      </c>
      <c r="Q3" s="139">
        <v>0</v>
      </c>
      <c r="R3" s="159">
        <v>12</v>
      </c>
      <c r="S3" s="137">
        <v>66.5</v>
      </c>
      <c r="T3" s="174">
        <v>0.83173076923076927</v>
      </c>
    </row>
    <row r="4" spans="1:20" x14ac:dyDescent="0.25">
      <c r="A4" s="141" t="s">
        <v>9</v>
      </c>
      <c r="C4" s="134" t="s">
        <v>672</v>
      </c>
    </row>
    <row r="5" spans="1:20" x14ac:dyDescent="0.25">
      <c r="A5" s="141" t="s">
        <v>10</v>
      </c>
      <c r="B5" s="173" t="s">
        <v>510</v>
      </c>
      <c r="C5" s="134">
        <v>0.91700000000000004</v>
      </c>
      <c r="D5" s="134">
        <v>1</v>
      </c>
      <c r="E5" s="134">
        <v>1</v>
      </c>
      <c r="F5" s="135">
        <v>91.43</v>
      </c>
      <c r="G5" s="134">
        <v>0.2</v>
      </c>
      <c r="H5" s="134">
        <v>0.83330000000000004</v>
      </c>
      <c r="I5" s="134">
        <v>1</v>
      </c>
      <c r="J5" s="134">
        <v>1</v>
      </c>
      <c r="K5" s="134">
        <v>0</v>
      </c>
      <c r="L5" s="134">
        <v>1</v>
      </c>
      <c r="M5" s="134" t="s">
        <v>596</v>
      </c>
      <c r="N5" s="134">
        <v>0</v>
      </c>
      <c r="O5" s="134">
        <v>0</v>
      </c>
      <c r="P5" s="134">
        <v>0</v>
      </c>
      <c r="Q5" s="134">
        <v>0</v>
      </c>
      <c r="R5" s="159">
        <v>12</v>
      </c>
      <c r="S5" s="137">
        <v>73</v>
      </c>
      <c r="T5" s="174">
        <v>0.90384615384615385</v>
      </c>
    </row>
    <row r="6" spans="1:20" x14ac:dyDescent="0.25">
      <c r="A6" s="131" t="s">
        <v>11</v>
      </c>
      <c r="B6" s="173" t="s">
        <v>510</v>
      </c>
      <c r="C6" s="139">
        <v>0.94169999999999998</v>
      </c>
      <c r="D6" s="134">
        <v>1</v>
      </c>
      <c r="E6" s="134">
        <v>1</v>
      </c>
      <c r="F6" s="143">
        <v>130.16999999999999</v>
      </c>
      <c r="G6" s="139">
        <v>6.25E-2</v>
      </c>
      <c r="H6" s="139">
        <v>0.84379999999999999</v>
      </c>
      <c r="I6" s="139">
        <v>0.96879999999999999</v>
      </c>
      <c r="J6" s="139">
        <v>0.96879999999999999</v>
      </c>
      <c r="K6" s="139">
        <v>0</v>
      </c>
      <c r="L6" s="139">
        <v>1</v>
      </c>
      <c r="M6" s="134" t="s">
        <v>596</v>
      </c>
      <c r="N6" s="139">
        <v>0</v>
      </c>
      <c r="O6" s="139">
        <v>0</v>
      </c>
      <c r="P6" s="139">
        <v>0</v>
      </c>
      <c r="Q6" s="139">
        <v>0</v>
      </c>
      <c r="R6" s="159">
        <v>12</v>
      </c>
      <c r="S6" s="137">
        <v>71</v>
      </c>
      <c r="T6" s="174">
        <v>0.85576923076923073</v>
      </c>
    </row>
    <row r="7" spans="1:20" x14ac:dyDescent="0.25">
      <c r="A7" s="141" t="s">
        <v>12</v>
      </c>
      <c r="C7" s="134" t="s">
        <v>672</v>
      </c>
    </row>
    <row r="8" spans="1:20" x14ac:dyDescent="0.25">
      <c r="A8" s="141" t="s">
        <v>13</v>
      </c>
      <c r="B8" s="173" t="s">
        <v>510</v>
      </c>
      <c r="C8" s="134">
        <v>0.67230000000000001</v>
      </c>
      <c r="D8" s="134">
        <v>1</v>
      </c>
      <c r="E8" s="134">
        <v>1</v>
      </c>
      <c r="F8" s="135">
        <v>94.08</v>
      </c>
      <c r="G8" s="134">
        <v>0</v>
      </c>
      <c r="H8" s="134">
        <v>1</v>
      </c>
      <c r="I8" s="139">
        <v>0</v>
      </c>
      <c r="J8" s="139">
        <v>1</v>
      </c>
      <c r="K8" s="139">
        <v>1</v>
      </c>
      <c r="L8" s="139">
        <v>1</v>
      </c>
      <c r="M8" s="134" t="s">
        <v>596</v>
      </c>
      <c r="N8" s="139">
        <v>0</v>
      </c>
      <c r="O8" s="139">
        <v>0</v>
      </c>
      <c r="P8" s="139">
        <v>0</v>
      </c>
      <c r="Q8" s="139">
        <v>0</v>
      </c>
      <c r="R8" s="159">
        <v>12</v>
      </c>
      <c r="S8" s="137">
        <v>63</v>
      </c>
      <c r="T8" s="174">
        <v>0.79807692307692313</v>
      </c>
    </row>
    <row r="9" spans="1:20" x14ac:dyDescent="0.25">
      <c r="A9" s="141" t="s">
        <v>14</v>
      </c>
      <c r="C9" s="134" t="s">
        <v>676</v>
      </c>
    </row>
    <row r="10" spans="1:20" x14ac:dyDescent="0.25">
      <c r="A10" s="131" t="s">
        <v>15</v>
      </c>
      <c r="B10" s="173" t="s">
        <v>510</v>
      </c>
      <c r="C10" s="139">
        <v>0.99239999999999995</v>
      </c>
      <c r="D10" s="134">
        <v>1</v>
      </c>
      <c r="E10" s="134">
        <v>1</v>
      </c>
      <c r="F10" s="143">
        <v>106.03</v>
      </c>
      <c r="G10" s="139">
        <v>7.6899999999999996E-2</v>
      </c>
      <c r="H10" s="139">
        <v>0.84619999999999995</v>
      </c>
      <c r="I10" s="139">
        <v>0.96150000000000002</v>
      </c>
      <c r="J10" s="139">
        <v>1</v>
      </c>
      <c r="K10" s="139">
        <v>0</v>
      </c>
      <c r="L10" s="139">
        <v>1</v>
      </c>
      <c r="M10" s="134" t="s">
        <v>596</v>
      </c>
      <c r="N10" s="139">
        <v>0</v>
      </c>
      <c r="O10" s="139">
        <v>0</v>
      </c>
      <c r="P10" s="139">
        <v>0</v>
      </c>
      <c r="Q10" s="139">
        <v>0</v>
      </c>
      <c r="R10" s="159">
        <v>12</v>
      </c>
      <c r="S10" s="137">
        <v>77</v>
      </c>
      <c r="T10" s="174">
        <v>0.92307692307692313</v>
      </c>
    </row>
    <row r="11" spans="1:20" x14ac:dyDescent="0.25">
      <c r="A11" s="131" t="s">
        <v>144</v>
      </c>
      <c r="B11" s="173" t="s">
        <v>507</v>
      </c>
      <c r="C11" s="134">
        <v>0.92700000000000005</v>
      </c>
      <c r="D11" s="134" t="s">
        <v>596</v>
      </c>
      <c r="E11" s="134">
        <v>1</v>
      </c>
      <c r="F11" s="135">
        <v>8.77</v>
      </c>
      <c r="G11" s="134">
        <v>0.69230000000000003</v>
      </c>
      <c r="H11" s="134">
        <v>0.69230000000000003</v>
      </c>
      <c r="I11" s="134">
        <v>0.89739999999999998</v>
      </c>
      <c r="J11" s="134">
        <v>0.97440000000000004</v>
      </c>
      <c r="K11" s="134">
        <v>0.96970000000000001</v>
      </c>
      <c r="L11" s="134" t="s">
        <v>596</v>
      </c>
      <c r="M11" s="134" t="s">
        <v>596</v>
      </c>
      <c r="N11" s="134">
        <v>1.5900000000000001E-2</v>
      </c>
      <c r="O11" s="134">
        <v>3.2000000000000002E-3</v>
      </c>
      <c r="P11" s="134">
        <v>0</v>
      </c>
      <c r="Q11" s="134">
        <v>0</v>
      </c>
      <c r="R11" s="175">
        <v>11</v>
      </c>
      <c r="S11" s="137">
        <v>67.5</v>
      </c>
      <c r="T11" s="174">
        <v>0.86868686868686873</v>
      </c>
    </row>
    <row r="12" spans="1:20" x14ac:dyDescent="0.25">
      <c r="A12" s="141" t="s">
        <v>143</v>
      </c>
      <c r="C12" s="134" t="s">
        <v>675</v>
      </c>
    </row>
    <row r="13" spans="1:20" x14ac:dyDescent="0.25">
      <c r="A13" s="131" t="s">
        <v>16</v>
      </c>
      <c r="B13" s="173" t="s">
        <v>510</v>
      </c>
      <c r="C13" s="139">
        <v>0.90920000000000001</v>
      </c>
      <c r="D13" s="134">
        <v>1</v>
      </c>
      <c r="E13" s="134">
        <v>1</v>
      </c>
      <c r="F13" s="143">
        <v>86.78</v>
      </c>
      <c r="G13" s="139">
        <v>2.69E-2</v>
      </c>
      <c r="H13" s="139">
        <v>0.7661</v>
      </c>
      <c r="I13" s="139">
        <v>0.99460000000000004</v>
      </c>
      <c r="J13" s="139">
        <v>0.995</v>
      </c>
      <c r="K13" s="139">
        <v>0.82609999999999995</v>
      </c>
      <c r="L13" s="139">
        <v>0.99029999999999996</v>
      </c>
      <c r="M13" s="134" t="s">
        <v>596</v>
      </c>
      <c r="N13" s="139">
        <v>2.3E-3</v>
      </c>
      <c r="O13" s="139">
        <v>0</v>
      </c>
      <c r="P13" s="139">
        <v>0</v>
      </c>
      <c r="Q13" s="139">
        <v>0</v>
      </c>
      <c r="R13" s="159">
        <v>12</v>
      </c>
      <c r="S13" s="137">
        <v>67</v>
      </c>
      <c r="T13" s="174">
        <v>0.77884615384615385</v>
      </c>
    </row>
    <row r="14" spans="1:20" x14ac:dyDescent="0.25">
      <c r="A14" s="131" t="s">
        <v>18</v>
      </c>
      <c r="B14" s="173" t="s">
        <v>507</v>
      </c>
      <c r="C14" s="133">
        <v>0.52929999999999999</v>
      </c>
      <c r="D14" s="134" t="s">
        <v>596</v>
      </c>
      <c r="E14" s="133">
        <v>0.38600000000000001</v>
      </c>
      <c r="F14" s="176">
        <v>4.9400000000000004</v>
      </c>
      <c r="G14" s="133">
        <v>0.1111</v>
      </c>
      <c r="H14" s="133">
        <v>0.73329999999999995</v>
      </c>
      <c r="I14" s="133">
        <v>0.68889999999999996</v>
      </c>
      <c r="J14" s="133">
        <v>0.9556</v>
      </c>
      <c r="K14" s="133">
        <v>0.94740000000000002</v>
      </c>
      <c r="L14" s="134" t="s">
        <v>596</v>
      </c>
      <c r="M14" s="134" t="s">
        <v>596</v>
      </c>
      <c r="N14" s="133">
        <v>4.2299999999999997E-2</v>
      </c>
      <c r="O14" s="133">
        <v>0</v>
      </c>
      <c r="P14" s="133">
        <v>6.3E-3</v>
      </c>
      <c r="Q14" s="133">
        <v>4.2299999999999997E-2</v>
      </c>
      <c r="R14" s="177">
        <v>12</v>
      </c>
      <c r="S14" s="137">
        <v>50</v>
      </c>
      <c r="T14" s="174">
        <v>0.72727272727272729</v>
      </c>
    </row>
    <row r="15" spans="1:20" x14ac:dyDescent="0.25">
      <c r="A15" s="131" t="s">
        <v>19</v>
      </c>
      <c r="B15" s="173" t="s">
        <v>510</v>
      </c>
      <c r="C15" s="139">
        <v>0.96889999999999998</v>
      </c>
      <c r="D15" s="134">
        <v>1</v>
      </c>
      <c r="E15" s="134">
        <v>1</v>
      </c>
      <c r="F15" s="143">
        <v>116.11</v>
      </c>
      <c r="G15" s="139">
        <v>3.5700000000000003E-2</v>
      </c>
      <c r="H15" s="139">
        <v>0.91669999999999996</v>
      </c>
      <c r="I15" s="139">
        <v>0.98809999999999998</v>
      </c>
      <c r="J15" s="139">
        <v>1</v>
      </c>
      <c r="K15" s="139">
        <v>1</v>
      </c>
      <c r="L15" s="139">
        <v>1</v>
      </c>
      <c r="M15" s="134" t="s">
        <v>596</v>
      </c>
      <c r="N15" s="139">
        <v>0</v>
      </c>
      <c r="O15" s="139">
        <v>0</v>
      </c>
      <c r="P15" s="139">
        <v>0</v>
      </c>
      <c r="Q15" s="139">
        <v>0</v>
      </c>
      <c r="R15" s="159">
        <v>12</v>
      </c>
      <c r="S15" s="137">
        <v>74.5</v>
      </c>
      <c r="T15" s="174">
        <v>0.88461538461538458</v>
      </c>
    </row>
    <row r="16" spans="1:20" x14ac:dyDescent="0.25">
      <c r="A16" s="131" t="s">
        <v>20</v>
      </c>
      <c r="B16" s="173" t="s">
        <v>510</v>
      </c>
      <c r="C16" s="139">
        <v>0.40960000000000002</v>
      </c>
      <c r="D16" s="134">
        <v>1</v>
      </c>
      <c r="E16" s="134">
        <v>1</v>
      </c>
      <c r="F16" s="143">
        <v>116.22</v>
      </c>
      <c r="G16" s="139">
        <v>0.1081</v>
      </c>
      <c r="H16" s="139">
        <v>0.89190000000000003</v>
      </c>
      <c r="I16" s="139">
        <v>0.97299999999999998</v>
      </c>
      <c r="J16" s="139">
        <v>1</v>
      </c>
      <c r="K16" s="139">
        <v>0.66669999999999996</v>
      </c>
      <c r="L16" s="139">
        <v>0.99309999999999998</v>
      </c>
      <c r="M16" s="134" t="s">
        <v>596</v>
      </c>
      <c r="N16" s="134">
        <v>0</v>
      </c>
      <c r="O16" s="134">
        <v>0</v>
      </c>
      <c r="P16" s="134">
        <v>0</v>
      </c>
      <c r="Q16" s="134">
        <v>0.1447</v>
      </c>
      <c r="R16" s="159">
        <v>12</v>
      </c>
      <c r="S16" s="137">
        <v>61</v>
      </c>
      <c r="T16" s="174">
        <v>0.78846153846153844</v>
      </c>
    </row>
    <row r="17" spans="1:20" x14ac:dyDescent="0.25">
      <c r="A17" s="131" t="s">
        <v>21</v>
      </c>
      <c r="B17" s="173" t="s">
        <v>510</v>
      </c>
      <c r="C17" s="139">
        <v>0.78539999999999999</v>
      </c>
      <c r="D17" s="134">
        <v>1</v>
      </c>
      <c r="E17" s="134">
        <v>1</v>
      </c>
      <c r="F17" s="143">
        <v>104.89</v>
      </c>
      <c r="G17" s="139">
        <v>0</v>
      </c>
      <c r="H17" s="139">
        <v>0.86439999999999995</v>
      </c>
      <c r="I17" s="139">
        <v>0.96609999999999996</v>
      </c>
      <c r="J17" s="139">
        <v>1</v>
      </c>
      <c r="K17" s="134">
        <v>0.5</v>
      </c>
      <c r="L17" s="134">
        <v>0.9859</v>
      </c>
      <c r="M17" s="134" t="s">
        <v>596</v>
      </c>
      <c r="N17" s="134">
        <v>0</v>
      </c>
      <c r="O17" s="134">
        <v>0</v>
      </c>
      <c r="P17" s="134">
        <v>0</v>
      </c>
      <c r="Q17" s="134">
        <v>0</v>
      </c>
      <c r="R17" s="159">
        <v>12</v>
      </c>
      <c r="S17" s="137">
        <v>58.5</v>
      </c>
      <c r="T17" s="174">
        <v>0.72115384615384615</v>
      </c>
    </row>
    <row r="18" spans="1:20" x14ac:dyDescent="0.25">
      <c r="A18" s="131" t="s">
        <v>22</v>
      </c>
      <c r="B18" s="173" t="s">
        <v>510</v>
      </c>
      <c r="C18" s="134">
        <v>0.96340000000000003</v>
      </c>
      <c r="D18" s="134">
        <v>1</v>
      </c>
      <c r="E18" s="134">
        <v>1</v>
      </c>
      <c r="F18" s="135">
        <v>98.83</v>
      </c>
      <c r="G18" s="134">
        <v>4.7600000000000003E-2</v>
      </c>
      <c r="H18" s="134">
        <v>0.90480000000000005</v>
      </c>
      <c r="I18" s="134">
        <v>1</v>
      </c>
      <c r="J18" s="134">
        <v>1</v>
      </c>
      <c r="K18" s="134">
        <v>1</v>
      </c>
      <c r="L18" s="134">
        <v>1</v>
      </c>
      <c r="M18" s="134" t="s">
        <v>596</v>
      </c>
      <c r="N18" s="134">
        <v>0</v>
      </c>
      <c r="O18" s="134">
        <v>0</v>
      </c>
      <c r="P18" s="134">
        <v>0</v>
      </c>
      <c r="Q18" s="134">
        <v>0</v>
      </c>
      <c r="R18" s="159">
        <v>12</v>
      </c>
      <c r="S18" s="137">
        <v>74.5</v>
      </c>
      <c r="T18" s="174">
        <v>0.90865384615384615</v>
      </c>
    </row>
    <row r="19" spans="1:20" x14ac:dyDescent="0.25">
      <c r="A19" s="131" t="s">
        <v>17</v>
      </c>
      <c r="B19" s="173" t="s">
        <v>507</v>
      </c>
      <c r="C19" s="133">
        <v>1.0263</v>
      </c>
      <c r="D19" s="134" t="s">
        <v>596</v>
      </c>
      <c r="E19" s="134">
        <v>1</v>
      </c>
      <c r="F19" s="135">
        <v>5.07</v>
      </c>
      <c r="G19" s="133">
        <v>0.1111</v>
      </c>
      <c r="H19" s="133">
        <v>1</v>
      </c>
      <c r="I19" s="133">
        <v>0.94740000000000002</v>
      </c>
      <c r="J19" s="133">
        <v>0.94740000000000002</v>
      </c>
      <c r="K19" s="133">
        <v>0.61109999999999998</v>
      </c>
      <c r="L19" s="134" t="s">
        <v>596</v>
      </c>
      <c r="M19" s="134" t="s">
        <v>596</v>
      </c>
      <c r="N19" s="133">
        <v>0</v>
      </c>
      <c r="O19" s="133">
        <v>0</v>
      </c>
      <c r="P19" s="133">
        <v>0.25</v>
      </c>
      <c r="Q19" s="133">
        <v>0</v>
      </c>
      <c r="R19" s="177">
        <v>9</v>
      </c>
      <c r="S19" s="137">
        <v>54</v>
      </c>
      <c r="T19" s="174">
        <v>0.71717171717171713</v>
      </c>
    </row>
    <row r="20" spans="1:20" x14ac:dyDescent="0.25">
      <c r="A20" s="131" t="s">
        <v>102</v>
      </c>
      <c r="B20" s="173" t="s">
        <v>507</v>
      </c>
      <c r="C20" s="133">
        <v>0.88449999999999995</v>
      </c>
      <c r="D20" s="134" t="s">
        <v>596</v>
      </c>
      <c r="E20" s="133">
        <v>1</v>
      </c>
      <c r="F20" s="176">
        <v>35.630000000000003</v>
      </c>
      <c r="G20" s="133">
        <v>0.1429</v>
      </c>
      <c r="H20" s="133">
        <v>0.94289999999999996</v>
      </c>
      <c r="I20" s="133">
        <v>0.91890000000000005</v>
      </c>
      <c r="J20" s="133">
        <v>0.97299999999999998</v>
      </c>
      <c r="K20" s="133">
        <v>0.90910000000000002</v>
      </c>
      <c r="L20" s="134" t="s">
        <v>596</v>
      </c>
      <c r="M20" s="134" t="s">
        <v>596</v>
      </c>
      <c r="N20" s="133">
        <v>0</v>
      </c>
      <c r="O20" s="133">
        <v>4.0000000000000001E-3</v>
      </c>
      <c r="P20" s="133">
        <v>1.5900000000000001E-2</v>
      </c>
      <c r="Q20" s="133">
        <v>0.14000000000000001</v>
      </c>
      <c r="R20" s="177">
        <v>12</v>
      </c>
      <c r="S20" s="137">
        <v>52</v>
      </c>
      <c r="T20" s="174">
        <v>0.73737373737373735</v>
      </c>
    </row>
    <row r="21" spans="1:20" x14ac:dyDescent="0.25">
      <c r="A21" s="131" t="s">
        <v>23</v>
      </c>
      <c r="B21" s="173" t="s">
        <v>510</v>
      </c>
      <c r="C21" s="134">
        <v>0.95799999999999996</v>
      </c>
      <c r="D21" s="134">
        <v>1</v>
      </c>
      <c r="E21" s="134">
        <v>1</v>
      </c>
      <c r="F21" s="135">
        <v>121.16</v>
      </c>
      <c r="G21" s="134">
        <v>2.2700000000000001E-2</v>
      </c>
      <c r="H21" s="134">
        <v>0.95450000000000002</v>
      </c>
      <c r="I21" s="139">
        <v>1</v>
      </c>
      <c r="J21" s="139">
        <v>1</v>
      </c>
      <c r="K21" s="139">
        <v>0</v>
      </c>
      <c r="L21" s="139">
        <v>1</v>
      </c>
      <c r="M21" s="134" t="s">
        <v>596</v>
      </c>
      <c r="N21" s="139">
        <v>0</v>
      </c>
      <c r="O21" s="139">
        <v>0</v>
      </c>
      <c r="P21" s="139">
        <v>0</v>
      </c>
      <c r="Q21" s="139">
        <v>0</v>
      </c>
      <c r="R21" s="159">
        <v>12</v>
      </c>
      <c r="S21" s="137">
        <v>74</v>
      </c>
      <c r="T21" s="174">
        <v>0.84615384615384615</v>
      </c>
    </row>
    <row r="22" spans="1:20" x14ac:dyDescent="0.25">
      <c r="A22" s="131" t="s">
        <v>24</v>
      </c>
      <c r="B22" s="173" t="s">
        <v>510</v>
      </c>
      <c r="C22" s="134">
        <v>0.94730000000000003</v>
      </c>
      <c r="D22" s="134">
        <v>1</v>
      </c>
      <c r="E22" s="134">
        <v>1</v>
      </c>
      <c r="F22" s="135">
        <v>64.06</v>
      </c>
      <c r="G22" s="134">
        <v>0.2</v>
      </c>
      <c r="H22" s="134">
        <v>1</v>
      </c>
      <c r="I22" s="134">
        <v>0.83330000000000004</v>
      </c>
      <c r="J22" s="134">
        <v>1</v>
      </c>
      <c r="K22" s="134">
        <v>1</v>
      </c>
      <c r="L22" s="134">
        <v>1</v>
      </c>
      <c r="M22" s="134" t="s">
        <v>596</v>
      </c>
      <c r="N22" s="134">
        <v>0</v>
      </c>
      <c r="O22" s="134">
        <v>0</v>
      </c>
      <c r="P22" s="134">
        <v>0</v>
      </c>
      <c r="Q22" s="134">
        <v>0</v>
      </c>
      <c r="R22" s="159">
        <v>12</v>
      </c>
      <c r="S22" s="137">
        <v>70</v>
      </c>
      <c r="T22" s="174">
        <v>0.79326923076923073</v>
      </c>
    </row>
    <row r="23" spans="1:20" x14ac:dyDescent="0.25">
      <c r="A23" s="131" t="s">
        <v>25</v>
      </c>
      <c r="B23" s="173" t="s">
        <v>510</v>
      </c>
      <c r="C23" s="142">
        <v>0.9284</v>
      </c>
      <c r="D23" s="134">
        <v>1</v>
      </c>
      <c r="E23" s="134">
        <v>1</v>
      </c>
      <c r="F23" s="178">
        <v>79.17</v>
      </c>
      <c r="G23" s="142">
        <v>0.1429</v>
      </c>
      <c r="H23" s="142">
        <v>0.45710000000000001</v>
      </c>
      <c r="I23" s="142">
        <v>0.97219999999999995</v>
      </c>
      <c r="J23" s="134">
        <v>1</v>
      </c>
      <c r="K23" s="134">
        <v>0.88890000000000002</v>
      </c>
      <c r="L23" s="134">
        <v>0.98309999999999997</v>
      </c>
      <c r="M23" s="134" t="s">
        <v>596</v>
      </c>
      <c r="N23" s="134">
        <v>0</v>
      </c>
      <c r="O23" s="134">
        <v>0</v>
      </c>
      <c r="P23" s="142">
        <v>8.3000000000000001E-3</v>
      </c>
      <c r="Q23" s="134">
        <v>0</v>
      </c>
      <c r="R23" s="159">
        <v>12</v>
      </c>
      <c r="S23" s="137">
        <v>65.5</v>
      </c>
      <c r="T23" s="174">
        <v>0.82211538461538458</v>
      </c>
    </row>
    <row r="24" spans="1:20" x14ac:dyDescent="0.25">
      <c r="A24" s="131" t="s">
        <v>26</v>
      </c>
      <c r="B24" s="173" t="s">
        <v>510</v>
      </c>
      <c r="C24" s="134">
        <v>0.89759999999999995</v>
      </c>
      <c r="D24" s="134">
        <v>1</v>
      </c>
      <c r="E24" s="134">
        <v>1</v>
      </c>
      <c r="F24" s="135">
        <v>128.13999999999999</v>
      </c>
      <c r="G24" s="134">
        <v>0.25</v>
      </c>
      <c r="H24" s="134">
        <v>0.66669999999999996</v>
      </c>
      <c r="I24" s="134">
        <v>0.83330000000000004</v>
      </c>
      <c r="J24" s="134">
        <v>0.91669999999999996</v>
      </c>
      <c r="K24" s="134">
        <v>0</v>
      </c>
      <c r="L24" s="134">
        <v>1</v>
      </c>
      <c r="M24" s="134" t="s">
        <v>596</v>
      </c>
      <c r="N24" s="134">
        <v>0</v>
      </c>
      <c r="O24" s="134">
        <v>0</v>
      </c>
      <c r="P24" s="134">
        <v>0</v>
      </c>
      <c r="Q24" s="134">
        <v>0</v>
      </c>
      <c r="R24" s="159">
        <v>12</v>
      </c>
      <c r="S24" s="137">
        <v>63</v>
      </c>
      <c r="T24" s="174">
        <v>0.75480769230769229</v>
      </c>
    </row>
    <row r="25" spans="1:20" x14ac:dyDescent="0.25">
      <c r="A25" s="131" t="s">
        <v>36</v>
      </c>
      <c r="B25" s="173" t="s">
        <v>507</v>
      </c>
      <c r="C25" s="133">
        <v>1.0337000000000001</v>
      </c>
      <c r="D25" s="134" t="s">
        <v>596</v>
      </c>
      <c r="E25" s="133">
        <v>0.65629999999999999</v>
      </c>
      <c r="F25" s="176">
        <v>10.46</v>
      </c>
      <c r="G25" s="133">
        <v>0.5806</v>
      </c>
      <c r="H25" s="133">
        <v>0.2581</v>
      </c>
      <c r="I25" s="133">
        <v>0.60609999999999997</v>
      </c>
      <c r="J25" s="133">
        <v>0.87880000000000003</v>
      </c>
      <c r="K25" s="133">
        <v>0.96150000000000002</v>
      </c>
      <c r="L25" s="134" t="s">
        <v>596</v>
      </c>
      <c r="M25" s="134" t="s">
        <v>596</v>
      </c>
      <c r="N25" s="133">
        <v>4.8399999999999999E-2</v>
      </c>
      <c r="O25" s="133">
        <v>6.4999999999999997E-3</v>
      </c>
      <c r="P25" s="133">
        <v>8.1100000000000005E-2</v>
      </c>
      <c r="Q25" s="133">
        <v>1.61E-2</v>
      </c>
      <c r="R25" s="177">
        <v>12</v>
      </c>
      <c r="S25" s="137">
        <v>66</v>
      </c>
      <c r="T25" s="174">
        <v>0.86868686868686873</v>
      </c>
    </row>
    <row r="26" spans="1:20" x14ac:dyDescent="0.25">
      <c r="A26" s="131" t="s">
        <v>27</v>
      </c>
      <c r="B26" s="173" t="s">
        <v>510</v>
      </c>
      <c r="C26" s="134">
        <v>1</v>
      </c>
      <c r="D26" s="134">
        <v>1</v>
      </c>
      <c r="E26" s="134">
        <v>1</v>
      </c>
      <c r="F26" s="135">
        <v>126.71</v>
      </c>
      <c r="G26" s="134">
        <v>0</v>
      </c>
      <c r="H26" s="134">
        <v>1</v>
      </c>
      <c r="I26" s="134">
        <v>0.93330000000000002</v>
      </c>
      <c r="J26" s="134">
        <v>1</v>
      </c>
      <c r="K26" s="134">
        <v>0</v>
      </c>
      <c r="L26" s="134">
        <v>1</v>
      </c>
      <c r="M26" s="134" t="s">
        <v>596</v>
      </c>
      <c r="N26" s="134">
        <v>0</v>
      </c>
      <c r="O26" s="134">
        <v>0</v>
      </c>
      <c r="P26" s="134">
        <v>0</v>
      </c>
      <c r="Q26" s="134">
        <v>0</v>
      </c>
      <c r="R26" s="159">
        <v>12</v>
      </c>
      <c r="S26" s="137">
        <v>75.5</v>
      </c>
      <c r="T26" s="174">
        <v>0.91826923076923073</v>
      </c>
    </row>
    <row r="27" spans="1:20" x14ac:dyDescent="0.25">
      <c r="A27" s="131" t="s">
        <v>29</v>
      </c>
      <c r="B27" s="173" t="s">
        <v>510</v>
      </c>
      <c r="C27" s="139">
        <v>0.79010000000000002</v>
      </c>
      <c r="D27" s="134">
        <v>1</v>
      </c>
      <c r="E27" s="134">
        <v>1</v>
      </c>
      <c r="F27" s="143">
        <v>121.84</v>
      </c>
      <c r="G27" s="139">
        <v>6.7599999999999993E-2</v>
      </c>
      <c r="H27" s="139">
        <v>0.93240000000000001</v>
      </c>
      <c r="I27" s="139">
        <v>0.68100000000000005</v>
      </c>
      <c r="J27" s="139">
        <v>0.70479999999999998</v>
      </c>
      <c r="K27" s="134">
        <v>1</v>
      </c>
      <c r="L27" s="134">
        <v>1</v>
      </c>
      <c r="M27" s="134" t="s">
        <v>596</v>
      </c>
      <c r="N27" s="134">
        <v>4.7999999999999996E-3</v>
      </c>
      <c r="O27" s="134">
        <v>0</v>
      </c>
      <c r="P27" s="139">
        <v>0.3347</v>
      </c>
      <c r="Q27" s="134">
        <v>4.7999999999999996E-3</v>
      </c>
      <c r="R27" s="159">
        <v>12</v>
      </c>
      <c r="S27" s="137">
        <v>42</v>
      </c>
      <c r="T27" s="174">
        <v>0.58653846153846156</v>
      </c>
    </row>
    <row r="28" spans="1:20" x14ac:dyDescent="0.25">
      <c r="A28" s="131" t="s">
        <v>30</v>
      </c>
      <c r="B28" s="173" t="s">
        <v>510</v>
      </c>
      <c r="C28" s="139">
        <v>0.90439999999999998</v>
      </c>
      <c r="D28" s="134">
        <v>1</v>
      </c>
      <c r="E28" s="134">
        <v>1</v>
      </c>
      <c r="F28" s="143">
        <v>132.38999999999999</v>
      </c>
      <c r="G28" s="139">
        <v>7.8100000000000003E-2</v>
      </c>
      <c r="H28" s="139">
        <v>0.92190000000000005</v>
      </c>
      <c r="I28" s="139">
        <v>1</v>
      </c>
      <c r="J28" s="134">
        <v>1</v>
      </c>
      <c r="K28" s="139">
        <v>0</v>
      </c>
      <c r="L28" s="139">
        <v>0.98409999999999997</v>
      </c>
      <c r="M28" s="134" t="s">
        <v>596</v>
      </c>
      <c r="N28" s="134">
        <v>0</v>
      </c>
      <c r="O28" s="134">
        <v>0</v>
      </c>
      <c r="P28" s="134">
        <v>0</v>
      </c>
      <c r="Q28" s="134">
        <v>0</v>
      </c>
      <c r="R28" s="159">
        <v>10</v>
      </c>
      <c r="S28" s="137">
        <v>59.5</v>
      </c>
      <c r="T28" s="174">
        <v>0.76923076923076927</v>
      </c>
    </row>
    <row r="29" spans="1:20" x14ac:dyDescent="0.25">
      <c r="A29" s="131" t="s">
        <v>31</v>
      </c>
      <c r="B29" s="173" t="s">
        <v>510</v>
      </c>
      <c r="C29" s="134">
        <v>0.90310000000000001</v>
      </c>
      <c r="D29" s="134">
        <v>1</v>
      </c>
      <c r="E29" s="134">
        <v>1</v>
      </c>
      <c r="F29" s="135">
        <v>72.98</v>
      </c>
      <c r="G29" s="134">
        <v>0.25</v>
      </c>
      <c r="H29" s="134">
        <v>0.96430000000000005</v>
      </c>
      <c r="I29" s="134">
        <v>1</v>
      </c>
      <c r="J29" s="134">
        <v>1</v>
      </c>
      <c r="K29" s="134">
        <v>1</v>
      </c>
      <c r="L29" s="134">
        <v>1</v>
      </c>
      <c r="M29" s="134" t="s">
        <v>596</v>
      </c>
      <c r="N29" s="134">
        <v>0</v>
      </c>
      <c r="O29" s="134">
        <v>0</v>
      </c>
      <c r="P29" s="134">
        <v>0</v>
      </c>
      <c r="Q29" s="134">
        <v>0</v>
      </c>
      <c r="R29" s="159">
        <v>12</v>
      </c>
      <c r="S29" s="137">
        <v>72.5</v>
      </c>
      <c r="T29" s="174">
        <v>0.83173076923076927</v>
      </c>
    </row>
    <row r="30" spans="1:20" x14ac:dyDescent="0.25">
      <c r="A30" s="131" t="s">
        <v>32</v>
      </c>
      <c r="B30" s="173" t="s">
        <v>510</v>
      </c>
      <c r="C30" s="134">
        <v>0.88319999999999999</v>
      </c>
      <c r="D30" s="134">
        <v>1</v>
      </c>
      <c r="E30" s="134">
        <v>1</v>
      </c>
      <c r="F30" s="135">
        <v>135.82</v>
      </c>
      <c r="G30" s="134">
        <v>0.16669999999999999</v>
      </c>
      <c r="H30" s="134">
        <v>0.8</v>
      </c>
      <c r="I30" s="134">
        <v>0.93330000000000002</v>
      </c>
      <c r="J30" s="134">
        <v>1</v>
      </c>
      <c r="K30" s="134">
        <v>0</v>
      </c>
      <c r="L30" s="134">
        <v>1</v>
      </c>
      <c r="M30" s="134" t="s">
        <v>596</v>
      </c>
      <c r="N30" s="134">
        <v>0</v>
      </c>
      <c r="O30" s="134">
        <v>0</v>
      </c>
      <c r="P30" s="134">
        <v>0</v>
      </c>
      <c r="Q30" s="134">
        <v>0</v>
      </c>
      <c r="R30" s="159">
        <v>12</v>
      </c>
      <c r="S30" s="137">
        <v>67</v>
      </c>
      <c r="T30" s="174">
        <v>0.82692307692307687</v>
      </c>
    </row>
    <row r="31" spans="1:20" x14ac:dyDescent="0.25">
      <c r="A31" s="131" t="s">
        <v>33</v>
      </c>
      <c r="B31" s="173" t="s">
        <v>510</v>
      </c>
      <c r="C31" s="139">
        <v>0.87809999999999999</v>
      </c>
      <c r="D31" s="134">
        <v>1</v>
      </c>
      <c r="E31" s="134">
        <v>1</v>
      </c>
      <c r="F31" s="143">
        <v>124.71</v>
      </c>
      <c r="G31" s="139">
        <v>0.16</v>
      </c>
      <c r="H31" s="139">
        <v>0.84</v>
      </c>
      <c r="I31" s="139">
        <v>0.9</v>
      </c>
      <c r="J31" s="139">
        <v>1</v>
      </c>
      <c r="K31" s="139">
        <v>1</v>
      </c>
      <c r="L31" s="139">
        <v>1</v>
      </c>
      <c r="M31" s="134" t="s">
        <v>596</v>
      </c>
      <c r="N31" s="139">
        <v>0</v>
      </c>
      <c r="O31" s="139">
        <v>0</v>
      </c>
      <c r="P31" s="139">
        <v>0</v>
      </c>
      <c r="Q31" s="139">
        <v>0</v>
      </c>
      <c r="R31" s="159">
        <v>12</v>
      </c>
      <c r="S31" s="137">
        <v>66</v>
      </c>
      <c r="T31" s="174">
        <v>0.79326923076923073</v>
      </c>
    </row>
    <row r="32" spans="1:20" x14ac:dyDescent="0.25">
      <c r="A32" s="131" t="s">
        <v>34</v>
      </c>
      <c r="B32" s="173" t="s">
        <v>510</v>
      </c>
      <c r="C32" s="134">
        <v>0.99319999999999997</v>
      </c>
      <c r="D32" s="134">
        <v>1</v>
      </c>
      <c r="E32" s="134">
        <v>1</v>
      </c>
      <c r="F32" s="135">
        <v>166.83</v>
      </c>
      <c r="G32" s="134">
        <v>0.26919999999999999</v>
      </c>
      <c r="H32" s="134">
        <v>0.84619999999999995</v>
      </c>
      <c r="I32" s="134">
        <v>0.92310000000000003</v>
      </c>
      <c r="J32" s="134">
        <v>1</v>
      </c>
      <c r="K32" s="134">
        <v>1</v>
      </c>
      <c r="L32" s="134">
        <v>1</v>
      </c>
      <c r="M32" s="134" t="s">
        <v>596</v>
      </c>
      <c r="N32" s="134">
        <v>0</v>
      </c>
      <c r="O32" s="134">
        <v>0</v>
      </c>
      <c r="P32" s="134">
        <v>0</v>
      </c>
      <c r="Q32" s="134">
        <v>0</v>
      </c>
      <c r="R32" s="159">
        <v>12</v>
      </c>
      <c r="S32" s="137">
        <v>78.5</v>
      </c>
      <c r="T32" s="174">
        <v>0.95673076923076927</v>
      </c>
    </row>
    <row r="33" spans="1:20" x14ac:dyDescent="0.25">
      <c r="A33" s="131" t="s">
        <v>35</v>
      </c>
      <c r="B33" s="173" t="s">
        <v>510</v>
      </c>
      <c r="C33" s="134">
        <v>0.91039999999999999</v>
      </c>
      <c r="D33" s="134">
        <v>1</v>
      </c>
      <c r="E33" s="134">
        <v>1</v>
      </c>
      <c r="F33" s="135">
        <v>88.97</v>
      </c>
      <c r="G33" s="134">
        <v>8.8200000000000001E-2</v>
      </c>
      <c r="H33" s="134">
        <v>0.94120000000000004</v>
      </c>
      <c r="I33" s="134">
        <v>0.97060000000000002</v>
      </c>
      <c r="J33" s="134">
        <v>0.94120000000000004</v>
      </c>
      <c r="K33" s="134">
        <v>1</v>
      </c>
      <c r="L33" s="134">
        <v>1</v>
      </c>
      <c r="M33" s="134" t="s">
        <v>596</v>
      </c>
      <c r="N33" s="134">
        <v>0</v>
      </c>
      <c r="O33" s="134">
        <v>0</v>
      </c>
      <c r="P33" s="134">
        <v>0</v>
      </c>
      <c r="Q33" s="134">
        <v>0</v>
      </c>
      <c r="R33" s="159">
        <v>12</v>
      </c>
      <c r="S33" s="137">
        <v>68</v>
      </c>
      <c r="T33" s="174">
        <v>0.85576923076923073</v>
      </c>
    </row>
    <row r="34" spans="1:20" x14ac:dyDescent="0.25">
      <c r="A34" s="131" t="s">
        <v>37</v>
      </c>
      <c r="B34" s="173" t="s">
        <v>510</v>
      </c>
      <c r="C34" s="139">
        <v>0.95450000000000002</v>
      </c>
      <c r="D34" s="134">
        <v>1</v>
      </c>
      <c r="E34" s="134">
        <v>1</v>
      </c>
      <c r="F34" s="143">
        <v>98.79</v>
      </c>
      <c r="G34" s="139">
        <v>0</v>
      </c>
      <c r="H34" s="139">
        <v>1</v>
      </c>
      <c r="I34" s="139">
        <v>9.5200000000000007E-2</v>
      </c>
      <c r="J34" s="139">
        <v>9.5200000000000007E-2</v>
      </c>
      <c r="K34" s="134">
        <v>0</v>
      </c>
      <c r="L34" s="139">
        <v>1</v>
      </c>
      <c r="M34" s="134" t="s">
        <v>596</v>
      </c>
      <c r="N34" s="134">
        <v>0</v>
      </c>
      <c r="O34" s="134">
        <v>0</v>
      </c>
      <c r="P34" s="139">
        <v>0.22620000000000001</v>
      </c>
      <c r="Q34" s="134">
        <v>0</v>
      </c>
      <c r="R34" s="159">
        <v>10</v>
      </c>
      <c r="S34" s="137">
        <v>51.5</v>
      </c>
      <c r="T34" s="174">
        <v>0.58173076923076927</v>
      </c>
    </row>
    <row r="35" spans="1:20" x14ac:dyDescent="0.25">
      <c r="A35" s="141" t="s">
        <v>28</v>
      </c>
      <c r="B35" s="173" t="s">
        <v>507</v>
      </c>
      <c r="C35" s="133">
        <v>0.63770000000000004</v>
      </c>
      <c r="D35" s="134" t="s">
        <v>596</v>
      </c>
      <c r="E35" s="133">
        <v>5.5599999999999997E-2</v>
      </c>
      <c r="F35" s="176">
        <v>9.94</v>
      </c>
      <c r="G35" s="133">
        <v>0.1186</v>
      </c>
      <c r="H35" s="133">
        <v>0.89829999999999999</v>
      </c>
      <c r="I35" s="133">
        <v>0.88139999999999996</v>
      </c>
      <c r="J35" s="133">
        <v>0.98309999999999997</v>
      </c>
      <c r="K35" s="133">
        <v>0.57999999999999996</v>
      </c>
      <c r="L35" s="134" t="s">
        <v>596</v>
      </c>
      <c r="M35" s="134" t="s">
        <v>596</v>
      </c>
      <c r="N35" s="133">
        <v>2.63E-2</v>
      </c>
      <c r="O35" s="133">
        <v>0</v>
      </c>
      <c r="P35" s="133">
        <v>4.8999999999999998E-3</v>
      </c>
      <c r="Q35" s="133">
        <v>0</v>
      </c>
      <c r="R35" s="177">
        <v>12</v>
      </c>
      <c r="S35" s="137">
        <v>40.5</v>
      </c>
      <c r="T35" s="174">
        <v>0.58080808080808077</v>
      </c>
    </row>
    <row r="36" spans="1:20" x14ac:dyDescent="0.25">
      <c r="A36" s="131" t="s">
        <v>38</v>
      </c>
      <c r="B36" s="173" t="s">
        <v>510</v>
      </c>
      <c r="C36" s="139">
        <v>0.92859999999999998</v>
      </c>
      <c r="D36" s="134">
        <v>0.66669999999999996</v>
      </c>
      <c r="E36" s="134">
        <v>1</v>
      </c>
      <c r="F36" s="143">
        <v>99.08</v>
      </c>
      <c r="G36" s="139">
        <v>2.86E-2</v>
      </c>
      <c r="H36" s="139">
        <v>0.77139999999999997</v>
      </c>
      <c r="I36" s="139">
        <v>0.97140000000000004</v>
      </c>
      <c r="J36" s="139">
        <v>0.83720000000000006</v>
      </c>
      <c r="K36" s="134">
        <v>1</v>
      </c>
      <c r="L36" s="134">
        <v>1</v>
      </c>
      <c r="M36" s="134" t="s">
        <v>596</v>
      </c>
      <c r="N36" s="139">
        <v>1.9599999999999999E-2</v>
      </c>
      <c r="O36" s="139">
        <v>0</v>
      </c>
      <c r="P36" s="139">
        <v>6.0000000000000001E-3</v>
      </c>
      <c r="Q36" s="139">
        <v>4.7600000000000003E-2</v>
      </c>
      <c r="R36" s="159">
        <v>12</v>
      </c>
      <c r="S36" s="137">
        <v>61.5</v>
      </c>
      <c r="T36" s="174">
        <v>0.67788461538461542</v>
      </c>
    </row>
    <row r="37" spans="1:20" x14ac:dyDescent="0.25">
      <c r="A37" s="131" t="s">
        <v>39</v>
      </c>
      <c r="B37" s="173" t="s">
        <v>510</v>
      </c>
      <c r="C37" s="139">
        <v>1.0119</v>
      </c>
      <c r="D37" s="134">
        <v>0.66669999999999996</v>
      </c>
      <c r="E37" s="134">
        <v>1</v>
      </c>
      <c r="F37" s="143">
        <v>130.16</v>
      </c>
      <c r="G37" s="139">
        <v>0</v>
      </c>
      <c r="H37" s="139">
        <v>0.7</v>
      </c>
      <c r="I37" s="139">
        <v>0.92500000000000004</v>
      </c>
      <c r="J37" s="139">
        <v>0.7258</v>
      </c>
      <c r="K37" s="134">
        <v>0.83330000000000004</v>
      </c>
      <c r="L37" s="134">
        <v>0.98460000000000003</v>
      </c>
      <c r="M37" s="134" t="s">
        <v>596</v>
      </c>
      <c r="N37" s="134">
        <v>4.41E-2</v>
      </c>
      <c r="O37" s="139">
        <v>1.7600000000000001E-2</v>
      </c>
      <c r="P37" s="139">
        <v>3.3599999999999998E-2</v>
      </c>
      <c r="Q37" s="139">
        <v>0.55810000000000004</v>
      </c>
      <c r="R37" s="159">
        <v>12</v>
      </c>
      <c r="S37" s="137">
        <v>60.5</v>
      </c>
      <c r="T37" s="174">
        <v>0.73557692307692313</v>
      </c>
    </row>
    <row r="38" spans="1:20" x14ac:dyDescent="0.25">
      <c r="A38" s="131" t="s">
        <v>40</v>
      </c>
      <c r="B38" s="173" t="s">
        <v>510</v>
      </c>
      <c r="C38" s="134">
        <v>0.84640000000000004</v>
      </c>
      <c r="D38" s="134">
        <v>1</v>
      </c>
      <c r="E38" s="134">
        <v>1</v>
      </c>
      <c r="F38" s="135">
        <v>95.49</v>
      </c>
      <c r="G38" s="134">
        <v>5.8799999999999998E-2</v>
      </c>
      <c r="H38" s="134">
        <v>0.94120000000000004</v>
      </c>
      <c r="I38" s="134">
        <v>1</v>
      </c>
      <c r="J38" s="134">
        <v>1</v>
      </c>
      <c r="K38" s="134">
        <v>1</v>
      </c>
      <c r="L38" s="134">
        <v>1</v>
      </c>
      <c r="M38" s="134" t="s">
        <v>596</v>
      </c>
      <c r="N38" s="134">
        <v>0</v>
      </c>
      <c r="O38" s="139">
        <v>0</v>
      </c>
      <c r="P38" s="134">
        <v>2.7799999999999998E-2</v>
      </c>
      <c r="Q38" s="134">
        <v>0</v>
      </c>
      <c r="R38" s="159">
        <v>12</v>
      </c>
      <c r="S38" s="137">
        <v>66.5</v>
      </c>
      <c r="T38" s="174">
        <v>0.80288461538461542</v>
      </c>
    </row>
    <row r="39" spans="1:20" x14ac:dyDescent="0.25">
      <c r="A39" s="131" t="s">
        <v>41</v>
      </c>
      <c r="B39" s="173" t="s">
        <v>510</v>
      </c>
      <c r="C39" s="134">
        <v>0.96830000000000005</v>
      </c>
      <c r="D39" s="134">
        <v>1</v>
      </c>
      <c r="E39" s="134">
        <v>1</v>
      </c>
      <c r="F39" s="135">
        <v>137.78</v>
      </c>
      <c r="G39" s="134">
        <v>0.05</v>
      </c>
      <c r="H39" s="134">
        <v>0.9</v>
      </c>
      <c r="I39" s="134">
        <v>1</v>
      </c>
      <c r="J39" s="134">
        <v>1</v>
      </c>
      <c r="K39" s="134">
        <v>0</v>
      </c>
      <c r="L39" s="134">
        <v>1</v>
      </c>
      <c r="M39" s="134" t="s">
        <v>596</v>
      </c>
      <c r="N39" s="134">
        <v>0</v>
      </c>
      <c r="O39" s="134">
        <v>0</v>
      </c>
      <c r="P39" s="134">
        <v>0</v>
      </c>
      <c r="Q39" s="134">
        <v>0</v>
      </c>
      <c r="R39" s="159">
        <v>12</v>
      </c>
      <c r="S39" s="137">
        <v>76</v>
      </c>
      <c r="T39" s="174">
        <v>0.84134615384615385</v>
      </c>
    </row>
    <row r="40" spans="1:20" x14ac:dyDescent="0.25">
      <c r="A40" s="131" t="s">
        <v>151</v>
      </c>
      <c r="B40" s="173" t="s">
        <v>507</v>
      </c>
      <c r="C40" s="134">
        <v>0.83179999999999998</v>
      </c>
      <c r="D40" s="134" t="s">
        <v>596</v>
      </c>
      <c r="E40" s="134">
        <v>1</v>
      </c>
      <c r="F40" s="135">
        <v>17.66</v>
      </c>
      <c r="G40" s="134">
        <v>0.29409999999999997</v>
      </c>
      <c r="H40" s="134">
        <v>0.70589999999999997</v>
      </c>
      <c r="I40" s="134">
        <v>0.85709999999999997</v>
      </c>
      <c r="J40" s="134">
        <v>0.97140000000000004</v>
      </c>
      <c r="K40" s="134">
        <v>0.90910000000000002</v>
      </c>
      <c r="L40" s="134" t="s">
        <v>596</v>
      </c>
      <c r="M40" s="134" t="s">
        <v>596</v>
      </c>
      <c r="N40" s="134">
        <v>2.3800000000000002E-2</v>
      </c>
      <c r="O40" s="134">
        <v>2.3800000000000002E-2</v>
      </c>
      <c r="P40" s="134">
        <v>6.0000000000000001E-3</v>
      </c>
      <c r="Q40" s="134">
        <v>4.7600000000000003E-2</v>
      </c>
      <c r="R40" s="175">
        <v>12</v>
      </c>
      <c r="S40" s="137">
        <v>56</v>
      </c>
      <c r="T40" s="174">
        <v>0.75757575757575757</v>
      </c>
    </row>
    <row r="41" spans="1:20" x14ac:dyDescent="0.25">
      <c r="A41" s="131" t="s">
        <v>42</v>
      </c>
      <c r="B41" s="173" t="s">
        <v>510</v>
      </c>
      <c r="C41" s="134">
        <v>0.88700000000000001</v>
      </c>
      <c r="D41" s="134">
        <v>1</v>
      </c>
      <c r="E41" s="134">
        <v>1</v>
      </c>
      <c r="F41" s="135">
        <v>88.05</v>
      </c>
      <c r="G41" s="134">
        <v>8.8900000000000007E-2</v>
      </c>
      <c r="H41" s="134">
        <v>0.86670000000000003</v>
      </c>
      <c r="I41" s="134">
        <v>0.87229999999999996</v>
      </c>
      <c r="J41" s="134">
        <v>0.97870000000000001</v>
      </c>
      <c r="K41" s="134">
        <v>0.5</v>
      </c>
      <c r="L41" s="134">
        <v>0.97870000000000001</v>
      </c>
      <c r="M41" s="134" t="s">
        <v>596</v>
      </c>
      <c r="N41" s="134">
        <v>0</v>
      </c>
      <c r="O41" s="134">
        <v>8.0000000000000002E-3</v>
      </c>
      <c r="P41" s="134">
        <v>0.105</v>
      </c>
      <c r="Q41" s="134">
        <v>0</v>
      </c>
      <c r="R41" s="159">
        <v>11</v>
      </c>
      <c r="S41" s="137">
        <v>56</v>
      </c>
      <c r="T41" s="174">
        <v>0.72115384615384615</v>
      </c>
    </row>
    <row r="42" spans="1:20" x14ac:dyDescent="0.25">
      <c r="A42" s="131" t="s">
        <v>43</v>
      </c>
      <c r="B42" s="173" t="s">
        <v>510</v>
      </c>
      <c r="C42" s="134">
        <v>0.91500000000000004</v>
      </c>
      <c r="D42" s="134">
        <v>1</v>
      </c>
      <c r="E42" s="134">
        <v>1</v>
      </c>
      <c r="F42" s="135">
        <v>96.02</v>
      </c>
      <c r="G42" s="134">
        <v>0.1111</v>
      </c>
      <c r="H42" s="134">
        <v>0.88890000000000002</v>
      </c>
      <c r="I42" s="139">
        <v>1</v>
      </c>
      <c r="J42" s="139">
        <v>1</v>
      </c>
      <c r="K42" s="139">
        <v>1</v>
      </c>
      <c r="L42" s="139">
        <v>1</v>
      </c>
      <c r="M42" s="134" t="s">
        <v>596</v>
      </c>
      <c r="N42" s="139">
        <v>0</v>
      </c>
      <c r="O42" s="139">
        <v>4.0000000000000001E-3</v>
      </c>
      <c r="P42" s="139">
        <v>0</v>
      </c>
      <c r="Q42" s="139">
        <v>0</v>
      </c>
      <c r="R42" s="159">
        <v>12</v>
      </c>
      <c r="S42" s="137">
        <v>72</v>
      </c>
      <c r="T42" s="174">
        <v>0.78846153846153844</v>
      </c>
    </row>
    <row r="43" spans="1:20" x14ac:dyDescent="0.25">
      <c r="A43" s="131" t="s">
        <v>44</v>
      </c>
      <c r="B43" s="173" t="s">
        <v>510</v>
      </c>
      <c r="C43" s="134">
        <v>0.59230000000000005</v>
      </c>
      <c r="D43" s="134">
        <v>1</v>
      </c>
      <c r="E43" s="134">
        <v>1</v>
      </c>
      <c r="F43" s="135">
        <v>125.01</v>
      </c>
      <c r="G43" s="134">
        <v>0.10340000000000001</v>
      </c>
      <c r="H43" s="134">
        <v>0.86209999999999998</v>
      </c>
      <c r="I43" s="134">
        <v>0.8</v>
      </c>
      <c r="J43" s="134">
        <v>0.9667</v>
      </c>
      <c r="K43" s="134">
        <v>1</v>
      </c>
      <c r="L43" s="134">
        <v>1</v>
      </c>
      <c r="M43" s="134" t="s">
        <v>596</v>
      </c>
      <c r="N43" s="134">
        <v>0</v>
      </c>
      <c r="O43" s="134">
        <v>0</v>
      </c>
      <c r="P43" s="134">
        <v>9.2999999999999992E-3</v>
      </c>
      <c r="Q43" s="134">
        <v>0</v>
      </c>
      <c r="R43" s="159">
        <v>12</v>
      </c>
      <c r="S43" s="137">
        <v>57</v>
      </c>
      <c r="T43" s="174">
        <v>0.75961538461538458</v>
      </c>
    </row>
    <row r="44" spans="1:20" x14ac:dyDescent="0.25">
      <c r="A44" s="131" t="s">
        <v>45</v>
      </c>
      <c r="B44" s="173" t="s">
        <v>510</v>
      </c>
      <c r="C44" s="134">
        <v>0.96519999999999995</v>
      </c>
      <c r="D44" s="134">
        <v>1</v>
      </c>
      <c r="E44" s="134">
        <v>1</v>
      </c>
      <c r="F44" s="135">
        <v>66.44</v>
      </c>
      <c r="G44" s="134">
        <v>0.30969999999999998</v>
      </c>
      <c r="H44" s="134">
        <v>0.65490000000000004</v>
      </c>
      <c r="I44" s="134">
        <v>1</v>
      </c>
      <c r="J44" s="134">
        <v>1</v>
      </c>
      <c r="K44" s="134">
        <v>1</v>
      </c>
      <c r="L44" s="134">
        <v>1</v>
      </c>
      <c r="M44" s="134" t="s">
        <v>596</v>
      </c>
      <c r="N44" s="134">
        <v>3.5900000000000001E-2</v>
      </c>
      <c r="O44" s="134">
        <v>1.1999999999999999E-3</v>
      </c>
      <c r="P44" s="134">
        <v>0</v>
      </c>
      <c r="Q44" s="134">
        <v>0</v>
      </c>
      <c r="R44" s="159">
        <v>12</v>
      </c>
      <c r="S44" s="137">
        <v>78</v>
      </c>
      <c r="T44" s="174">
        <v>0.93269230769230771</v>
      </c>
    </row>
    <row r="45" spans="1:20" x14ac:dyDescent="0.25">
      <c r="A45" s="131" t="s">
        <v>46</v>
      </c>
      <c r="B45" s="173" t="s">
        <v>510</v>
      </c>
      <c r="C45" s="134">
        <v>0.81430000000000002</v>
      </c>
      <c r="D45" s="134">
        <v>1</v>
      </c>
      <c r="E45" s="134">
        <v>1</v>
      </c>
      <c r="F45" s="135">
        <v>109.9</v>
      </c>
      <c r="G45" s="134">
        <v>0.15379999999999999</v>
      </c>
      <c r="H45" s="134">
        <v>0.84619999999999995</v>
      </c>
      <c r="I45" s="134">
        <v>0.92310000000000003</v>
      </c>
      <c r="J45" s="134">
        <v>1</v>
      </c>
      <c r="K45" s="134">
        <v>1</v>
      </c>
      <c r="L45" s="134">
        <v>1</v>
      </c>
      <c r="M45" s="134" t="s">
        <v>596</v>
      </c>
      <c r="N45" s="134">
        <v>0</v>
      </c>
      <c r="O45" s="134">
        <v>0</v>
      </c>
      <c r="P45" s="134">
        <v>0</v>
      </c>
      <c r="Q45" s="134">
        <v>0</v>
      </c>
      <c r="R45" s="159">
        <v>12</v>
      </c>
      <c r="S45" s="137">
        <v>64</v>
      </c>
      <c r="T45" s="174">
        <v>0.78365384615384615</v>
      </c>
    </row>
    <row r="46" spans="1:20" x14ac:dyDescent="0.25">
      <c r="A46" s="131" t="s">
        <v>47</v>
      </c>
      <c r="B46" s="173" t="s">
        <v>510</v>
      </c>
      <c r="C46" s="134">
        <v>0.96830000000000005</v>
      </c>
      <c r="D46" s="134">
        <v>1</v>
      </c>
      <c r="E46" s="134">
        <v>1</v>
      </c>
      <c r="F46" s="135">
        <v>86.21</v>
      </c>
      <c r="G46" s="134">
        <v>0.23080000000000001</v>
      </c>
      <c r="H46" s="134">
        <v>0.84619999999999995</v>
      </c>
      <c r="I46" s="134">
        <v>0.92310000000000003</v>
      </c>
      <c r="J46" s="134">
        <v>1</v>
      </c>
      <c r="K46" s="134">
        <v>0</v>
      </c>
      <c r="L46" s="134">
        <v>1</v>
      </c>
      <c r="M46" s="134" t="s">
        <v>596</v>
      </c>
      <c r="N46" s="134">
        <v>0</v>
      </c>
      <c r="O46" s="134">
        <v>0</v>
      </c>
      <c r="P46" s="134">
        <v>0</v>
      </c>
      <c r="Q46" s="134">
        <v>0</v>
      </c>
      <c r="R46" s="159">
        <v>12</v>
      </c>
      <c r="S46" s="137">
        <v>75.5</v>
      </c>
      <c r="T46" s="174">
        <v>0.87019230769230771</v>
      </c>
    </row>
    <row r="47" spans="1:20" x14ac:dyDescent="0.25">
      <c r="A47" s="131" t="s">
        <v>48</v>
      </c>
      <c r="B47" s="173" t="s">
        <v>510</v>
      </c>
      <c r="C47" s="134">
        <v>0.90480000000000005</v>
      </c>
      <c r="D47" s="134">
        <v>1</v>
      </c>
      <c r="E47" s="134">
        <v>1</v>
      </c>
      <c r="F47" s="135">
        <v>105.53</v>
      </c>
      <c r="G47" s="134">
        <v>0.21210000000000001</v>
      </c>
      <c r="H47" s="134">
        <v>0.60609999999999997</v>
      </c>
      <c r="I47" s="134">
        <v>1</v>
      </c>
      <c r="J47" s="134">
        <v>1</v>
      </c>
      <c r="K47" s="134">
        <v>1</v>
      </c>
      <c r="L47" s="134">
        <v>1</v>
      </c>
      <c r="M47" s="134" t="s">
        <v>596</v>
      </c>
      <c r="N47" s="134">
        <v>0</v>
      </c>
      <c r="O47" s="134">
        <v>6.1000000000000004E-3</v>
      </c>
      <c r="P47" s="134">
        <v>0</v>
      </c>
      <c r="Q47" s="134">
        <v>0</v>
      </c>
      <c r="R47" s="159">
        <v>10</v>
      </c>
      <c r="S47" s="137">
        <v>64.5</v>
      </c>
      <c r="T47" s="174">
        <v>0.82211538461538458</v>
      </c>
    </row>
    <row r="48" spans="1:20" x14ac:dyDescent="0.25">
      <c r="A48" s="131" t="s">
        <v>49</v>
      </c>
      <c r="B48" s="173" t="s">
        <v>510</v>
      </c>
      <c r="C48" s="134">
        <v>0.93320000000000003</v>
      </c>
      <c r="D48" s="134">
        <v>1</v>
      </c>
      <c r="E48" s="134">
        <v>1</v>
      </c>
      <c r="F48" s="135">
        <v>91.76</v>
      </c>
      <c r="G48" s="134">
        <v>0</v>
      </c>
      <c r="H48" s="134">
        <v>0.85709999999999997</v>
      </c>
      <c r="I48" s="134">
        <v>0.92859999999999998</v>
      </c>
      <c r="J48" s="134">
        <v>1</v>
      </c>
      <c r="K48" s="134">
        <v>0</v>
      </c>
      <c r="L48" s="134">
        <v>1</v>
      </c>
      <c r="M48" s="134" t="s">
        <v>596</v>
      </c>
      <c r="N48" s="134">
        <v>0</v>
      </c>
      <c r="O48" s="134">
        <v>0</v>
      </c>
      <c r="P48" s="134">
        <v>0</v>
      </c>
      <c r="Q48" s="134">
        <v>0</v>
      </c>
      <c r="R48" s="159">
        <v>12</v>
      </c>
      <c r="S48" s="137">
        <v>69</v>
      </c>
      <c r="T48" s="174">
        <v>0.72115384615384615</v>
      </c>
    </row>
    <row r="49" spans="1:20" x14ac:dyDescent="0.25">
      <c r="A49" s="131" t="s">
        <v>50</v>
      </c>
      <c r="B49" s="173" t="s">
        <v>510</v>
      </c>
      <c r="C49" s="134">
        <v>0.95440000000000003</v>
      </c>
      <c r="D49" s="134">
        <v>1</v>
      </c>
      <c r="E49" s="134">
        <v>1</v>
      </c>
      <c r="F49" s="135">
        <v>106.49</v>
      </c>
      <c r="G49" s="134">
        <v>0.11360000000000001</v>
      </c>
      <c r="H49" s="134">
        <v>0.97729999999999995</v>
      </c>
      <c r="I49" s="134">
        <v>0.93330000000000002</v>
      </c>
      <c r="J49" s="134">
        <v>0.9778</v>
      </c>
      <c r="K49" s="134">
        <v>0</v>
      </c>
      <c r="L49" s="134">
        <v>1</v>
      </c>
      <c r="M49" s="134" t="s">
        <v>596</v>
      </c>
      <c r="N49" s="134">
        <v>0</v>
      </c>
      <c r="O49" s="134">
        <v>0</v>
      </c>
      <c r="P49" s="134">
        <v>6.1000000000000004E-3</v>
      </c>
      <c r="Q49" s="134">
        <v>0</v>
      </c>
      <c r="R49" s="159">
        <v>12</v>
      </c>
      <c r="S49" s="137">
        <v>72.5</v>
      </c>
      <c r="T49" s="174">
        <v>0.87019230769230771</v>
      </c>
    </row>
    <row r="50" spans="1:20" x14ac:dyDescent="0.25">
      <c r="A50" s="131" t="s">
        <v>51</v>
      </c>
      <c r="B50" s="173" t="s">
        <v>510</v>
      </c>
      <c r="C50" s="134">
        <v>0.81489999999999996</v>
      </c>
      <c r="D50" s="134">
        <v>0</v>
      </c>
      <c r="E50" s="134">
        <v>1</v>
      </c>
      <c r="F50" s="135">
        <v>43.15</v>
      </c>
      <c r="G50" s="134">
        <v>0.21429999999999999</v>
      </c>
      <c r="H50" s="134">
        <v>1</v>
      </c>
      <c r="I50" s="134">
        <v>0.85709999999999997</v>
      </c>
      <c r="J50" s="134">
        <v>1</v>
      </c>
      <c r="K50" s="134">
        <v>0.75</v>
      </c>
      <c r="L50" s="134">
        <v>0.90910000000000002</v>
      </c>
      <c r="M50" s="134" t="s">
        <v>596</v>
      </c>
      <c r="N50" s="134">
        <v>0</v>
      </c>
      <c r="O50" s="134">
        <v>0</v>
      </c>
      <c r="P50" s="134">
        <v>0</v>
      </c>
      <c r="Q50" s="134">
        <v>0</v>
      </c>
      <c r="R50" s="159">
        <v>12</v>
      </c>
      <c r="S50" s="137">
        <v>52</v>
      </c>
      <c r="T50" s="174">
        <v>0.63942307692307687</v>
      </c>
    </row>
    <row r="51" spans="1:20" x14ac:dyDescent="0.25">
      <c r="A51" s="144" t="s">
        <v>52</v>
      </c>
      <c r="B51" s="173" t="s">
        <v>510</v>
      </c>
      <c r="C51" s="134">
        <v>0.98680000000000001</v>
      </c>
      <c r="D51" s="134">
        <v>1</v>
      </c>
      <c r="E51" s="134">
        <v>1</v>
      </c>
      <c r="F51" s="135">
        <v>113.13</v>
      </c>
      <c r="G51" s="134">
        <v>0</v>
      </c>
      <c r="H51" s="134">
        <v>0.94440000000000002</v>
      </c>
      <c r="I51" s="139">
        <v>0.97299999999999998</v>
      </c>
      <c r="J51" s="139">
        <v>0.97299999999999998</v>
      </c>
      <c r="K51" s="139">
        <v>0</v>
      </c>
      <c r="L51" s="139">
        <v>1</v>
      </c>
      <c r="M51" s="134" t="s">
        <v>596</v>
      </c>
      <c r="N51" s="139">
        <v>0</v>
      </c>
      <c r="O51" s="139">
        <v>0</v>
      </c>
      <c r="P51" s="139">
        <v>6.7999999999999996E-3</v>
      </c>
      <c r="Q51" s="139">
        <v>0</v>
      </c>
      <c r="R51" s="159">
        <v>12</v>
      </c>
      <c r="S51" s="137">
        <v>75</v>
      </c>
      <c r="T51" s="174">
        <v>0.81730769230769229</v>
      </c>
    </row>
    <row r="52" spans="1:20" x14ac:dyDescent="0.25">
      <c r="A52" s="131" t="s">
        <v>53</v>
      </c>
      <c r="B52" s="173" t="s">
        <v>510</v>
      </c>
      <c r="C52" s="134">
        <v>0.98680000000000001</v>
      </c>
      <c r="D52" s="134">
        <v>1</v>
      </c>
      <c r="E52" s="134">
        <v>1</v>
      </c>
      <c r="F52" s="135">
        <v>113.13</v>
      </c>
      <c r="G52" s="134">
        <v>0</v>
      </c>
      <c r="H52" s="134">
        <v>0.94440000000000002</v>
      </c>
      <c r="I52" s="134">
        <v>0.97299999999999998</v>
      </c>
      <c r="J52" s="134">
        <v>0.97299999999999998</v>
      </c>
      <c r="K52" s="134">
        <v>0</v>
      </c>
      <c r="L52" s="134">
        <v>1</v>
      </c>
      <c r="M52" s="134" t="s">
        <v>596</v>
      </c>
      <c r="N52" s="134">
        <v>0</v>
      </c>
      <c r="O52" s="134">
        <v>0</v>
      </c>
      <c r="P52" s="134">
        <v>6.7999999999999996E-3</v>
      </c>
      <c r="Q52" s="134">
        <v>0</v>
      </c>
      <c r="R52" s="159">
        <v>12</v>
      </c>
      <c r="S52" s="137">
        <v>75</v>
      </c>
      <c r="T52" s="174">
        <v>0.90384615384615385</v>
      </c>
    </row>
    <row r="53" spans="1:20" x14ac:dyDescent="0.25">
      <c r="A53" s="131" t="s">
        <v>54</v>
      </c>
      <c r="B53" s="173" t="s">
        <v>510</v>
      </c>
      <c r="C53" s="134">
        <v>0.92300000000000004</v>
      </c>
      <c r="D53" s="134">
        <v>1</v>
      </c>
      <c r="E53" s="134">
        <v>1</v>
      </c>
      <c r="F53" s="135">
        <v>106.91</v>
      </c>
      <c r="G53" s="134">
        <v>5.62E-2</v>
      </c>
      <c r="H53" s="134">
        <v>0.87639999999999996</v>
      </c>
      <c r="I53" s="134">
        <v>0.94510000000000005</v>
      </c>
      <c r="J53" s="134">
        <v>1</v>
      </c>
      <c r="K53" s="134">
        <v>0.25</v>
      </c>
      <c r="L53" s="134">
        <v>0.96879999999999999</v>
      </c>
      <c r="M53" s="134" t="s">
        <v>596</v>
      </c>
      <c r="N53" s="134">
        <v>0</v>
      </c>
      <c r="O53" s="134">
        <v>0</v>
      </c>
      <c r="P53" s="134">
        <v>4.6800000000000001E-2</v>
      </c>
      <c r="Q53" s="134">
        <v>0.53059999999999996</v>
      </c>
      <c r="R53" s="159">
        <v>12</v>
      </c>
      <c r="S53" s="137">
        <v>63.5</v>
      </c>
      <c r="T53" s="174">
        <v>0.75</v>
      </c>
    </row>
    <row r="54" spans="1:20" x14ac:dyDescent="0.25">
      <c r="A54" s="131" t="s">
        <v>55</v>
      </c>
      <c r="B54" s="173" t="s">
        <v>510</v>
      </c>
      <c r="C54" s="134">
        <v>0.94079999999999997</v>
      </c>
      <c r="D54" s="134">
        <v>1</v>
      </c>
      <c r="E54" s="134">
        <v>1</v>
      </c>
      <c r="F54" s="135">
        <v>114.51</v>
      </c>
      <c r="G54" s="134">
        <v>3.6499999999999998E-2</v>
      </c>
      <c r="H54" s="134">
        <v>0.92689999999999995</v>
      </c>
      <c r="I54" s="134">
        <v>0.95079999999999998</v>
      </c>
      <c r="J54" s="134">
        <v>0.98680000000000001</v>
      </c>
      <c r="K54" s="134">
        <v>0.8</v>
      </c>
      <c r="L54" s="134">
        <v>0.99680000000000002</v>
      </c>
      <c r="M54" s="134" t="s">
        <v>596</v>
      </c>
      <c r="N54" s="134">
        <v>0</v>
      </c>
      <c r="O54" s="134">
        <v>0</v>
      </c>
      <c r="P54" s="134">
        <v>2.7000000000000001E-3</v>
      </c>
      <c r="Q54" s="134">
        <v>0</v>
      </c>
      <c r="R54" s="159">
        <v>12</v>
      </c>
      <c r="S54" s="137">
        <v>68.5</v>
      </c>
      <c r="T54" s="174">
        <v>0.86057692307692313</v>
      </c>
    </row>
    <row r="55" spans="1:20" x14ac:dyDescent="0.25">
      <c r="A55" s="131" t="s">
        <v>56</v>
      </c>
      <c r="B55" s="173" t="s">
        <v>510</v>
      </c>
      <c r="C55" s="134">
        <v>0.94689999999999996</v>
      </c>
      <c r="D55" s="134">
        <v>1</v>
      </c>
      <c r="E55" s="134">
        <v>1</v>
      </c>
      <c r="F55" s="135">
        <v>87.47</v>
      </c>
      <c r="G55" s="134">
        <v>0.16669999999999999</v>
      </c>
      <c r="H55" s="134">
        <v>1</v>
      </c>
      <c r="I55" s="134">
        <v>1</v>
      </c>
      <c r="J55" s="134">
        <v>1</v>
      </c>
      <c r="K55" s="134">
        <v>1</v>
      </c>
      <c r="L55" s="134">
        <v>1</v>
      </c>
      <c r="M55" s="134" t="s">
        <v>596</v>
      </c>
      <c r="N55" s="134">
        <v>0</v>
      </c>
      <c r="O55" s="134">
        <v>0</v>
      </c>
      <c r="P55" s="134">
        <v>0</v>
      </c>
      <c r="Q55" s="134">
        <v>0</v>
      </c>
      <c r="R55" s="159">
        <v>12</v>
      </c>
      <c r="S55" s="137">
        <v>75.5</v>
      </c>
      <c r="T55" s="174">
        <v>0.92788461538461542</v>
      </c>
    </row>
    <row r="56" spans="1:20" x14ac:dyDescent="0.25">
      <c r="A56" s="131" t="s">
        <v>57</v>
      </c>
      <c r="B56" s="173" t="s">
        <v>510</v>
      </c>
      <c r="C56" s="134">
        <v>0.88849999999999996</v>
      </c>
      <c r="D56" s="134">
        <v>1</v>
      </c>
      <c r="E56" s="134">
        <v>1</v>
      </c>
      <c r="F56" s="135">
        <v>72.09</v>
      </c>
      <c r="G56" s="134">
        <v>2.9399999999999999E-2</v>
      </c>
      <c r="H56" s="134">
        <v>0.85289999999999999</v>
      </c>
      <c r="I56" s="134">
        <v>0.97140000000000004</v>
      </c>
      <c r="J56" s="134">
        <v>1</v>
      </c>
      <c r="K56" s="134">
        <v>0</v>
      </c>
      <c r="L56" s="134">
        <v>1</v>
      </c>
      <c r="M56" s="134" t="s">
        <v>596</v>
      </c>
      <c r="N56" s="134">
        <v>0</v>
      </c>
      <c r="O56" s="134">
        <v>0</v>
      </c>
      <c r="P56" s="134">
        <v>1.4E-2</v>
      </c>
      <c r="Q56" s="134">
        <v>0</v>
      </c>
      <c r="R56" s="159">
        <v>12</v>
      </c>
      <c r="S56" s="137">
        <v>66.5</v>
      </c>
      <c r="T56" s="174">
        <v>0.72596153846153844</v>
      </c>
    </row>
    <row r="57" spans="1:20" x14ac:dyDescent="0.25">
      <c r="A57" s="131" t="s">
        <v>58</v>
      </c>
      <c r="B57" s="173" t="s">
        <v>510</v>
      </c>
      <c r="C57" s="134">
        <v>0.89549999999999996</v>
      </c>
      <c r="D57" s="134">
        <v>0</v>
      </c>
      <c r="E57" s="134">
        <v>0</v>
      </c>
      <c r="F57" s="135">
        <v>120.61</v>
      </c>
      <c r="G57" s="134">
        <v>0.22220000000000001</v>
      </c>
      <c r="H57" s="134">
        <v>0.97219999999999995</v>
      </c>
      <c r="I57" s="134">
        <v>1</v>
      </c>
      <c r="J57" s="134">
        <v>1</v>
      </c>
      <c r="K57" s="134">
        <v>0</v>
      </c>
      <c r="L57" s="134">
        <v>1</v>
      </c>
      <c r="M57" s="134" t="s">
        <v>596</v>
      </c>
      <c r="N57" s="134">
        <v>0</v>
      </c>
      <c r="O57" s="134">
        <v>0</v>
      </c>
      <c r="P57" s="134">
        <v>0</v>
      </c>
      <c r="Q57" s="134">
        <v>0</v>
      </c>
      <c r="R57" s="159">
        <v>12</v>
      </c>
      <c r="S57" s="137">
        <v>71.5</v>
      </c>
      <c r="T57" s="174">
        <v>0.85096153846153844</v>
      </c>
    </row>
    <row r="58" spans="1:20" x14ac:dyDescent="0.25">
      <c r="A58" s="144" t="s">
        <v>59</v>
      </c>
      <c r="B58" s="173" t="s">
        <v>510</v>
      </c>
      <c r="C58" s="134">
        <v>0.97309999999999997</v>
      </c>
      <c r="D58" s="134">
        <v>0.66669999999999996</v>
      </c>
      <c r="E58" s="134">
        <v>1</v>
      </c>
      <c r="F58" s="135">
        <v>60.57</v>
      </c>
      <c r="G58" s="134">
        <v>0</v>
      </c>
      <c r="H58" s="134">
        <v>0.95</v>
      </c>
      <c r="I58" s="134">
        <v>0.95240000000000002</v>
      </c>
      <c r="J58" s="134">
        <v>0.95240000000000002</v>
      </c>
      <c r="K58" s="134">
        <v>1</v>
      </c>
      <c r="L58" s="134">
        <v>1</v>
      </c>
      <c r="M58" s="134" t="s">
        <v>596</v>
      </c>
      <c r="N58" s="134">
        <v>0</v>
      </c>
      <c r="O58" s="134">
        <v>0</v>
      </c>
      <c r="P58" s="134">
        <v>4.0300000000000002E-2</v>
      </c>
      <c r="Q58" s="134">
        <v>4.3499999999999997E-2</v>
      </c>
      <c r="R58" s="159">
        <v>12</v>
      </c>
      <c r="S58" s="137">
        <v>67.5</v>
      </c>
      <c r="T58" s="174">
        <v>0.73557692307692313</v>
      </c>
    </row>
    <row r="59" spans="1:20" x14ac:dyDescent="0.25">
      <c r="A59" s="131" t="s">
        <v>60</v>
      </c>
      <c r="B59" s="173" t="s">
        <v>510</v>
      </c>
      <c r="C59" s="134">
        <v>0.85799999999999998</v>
      </c>
      <c r="D59" s="134">
        <v>1</v>
      </c>
      <c r="E59" s="134">
        <v>1</v>
      </c>
      <c r="F59" s="135">
        <v>78.02</v>
      </c>
      <c r="G59" s="134">
        <v>0.1739</v>
      </c>
      <c r="H59" s="134">
        <v>0.78259999999999996</v>
      </c>
      <c r="I59" s="134">
        <v>0.95650000000000002</v>
      </c>
      <c r="J59" s="134">
        <v>1</v>
      </c>
      <c r="K59" s="134">
        <v>1</v>
      </c>
      <c r="L59" s="134">
        <v>1</v>
      </c>
      <c r="M59" s="134" t="s">
        <v>596</v>
      </c>
      <c r="N59" s="134">
        <v>0</v>
      </c>
      <c r="O59" s="134">
        <v>0</v>
      </c>
      <c r="P59" s="134">
        <v>0</v>
      </c>
      <c r="Q59" s="134">
        <v>0</v>
      </c>
      <c r="R59" s="159">
        <v>12</v>
      </c>
      <c r="S59" s="137">
        <v>67</v>
      </c>
      <c r="T59" s="174">
        <v>0.81730769230769229</v>
      </c>
    </row>
    <row r="60" spans="1:20" x14ac:dyDescent="0.25">
      <c r="A60" s="152" t="s">
        <v>61</v>
      </c>
      <c r="B60" s="173" t="s">
        <v>510</v>
      </c>
      <c r="C60" s="134">
        <v>0.94810000000000005</v>
      </c>
      <c r="D60" s="134">
        <v>1</v>
      </c>
      <c r="E60" s="134">
        <v>1</v>
      </c>
      <c r="F60" s="135">
        <v>64.63</v>
      </c>
      <c r="G60" s="134">
        <v>0.22220000000000001</v>
      </c>
      <c r="H60" s="134">
        <v>1</v>
      </c>
      <c r="I60" s="134">
        <v>0.96430000000000005</v>
      </c>
      <c r="J60" s="134">
        <v>0.96430000000000005</v>
      </c>
      <c r="K60" s="134">
        <v>0.66669999999999996</v>
      </c>
      <c r="L60" s="134">
        <v>0.96970000000000001</v>
      </c>
      <c r="M60" s="134" t="s">
        <v>596</v>
      </c>
      <c r="N60" s="134">
        <v>0</v>
      </c>
      <c r="O60" s="134">
        <v>0</v>
      </c>
      <c r="P60" s="134">
        <v>0</v>
      </c>
      <c r="Q60" s="134">
        <v>0</v>
      </c>
      <c r="R60" s="159">
        <v>12</v>
      </c>
      <c r="S60" s="137">
        <v>70.5</v>
      </c>
      <c r="T60" s="174">
        <v>0.87980769230769229</v>
      </c>
    </row>
    <row r="61" spans="1:20" x14ac:dyDescent="0.25">
      <c r="A61" s="131" t="s">
        <v>62</v>
      </c>
      <c r="B61" s="173" t="s">
        <v>510</v>
      </c>
      <c r="C61" s="134">
        <v>0.85160000000000002</v>
      </c>
      <c r="D61" s="134">
        <v>1</v>
      </c>
      <c r="E61" s="134">
        <v>1</v>
      </c>
      <c r="F61" s="135">
        <v>103.4</v>
      </c>
      <c r="G61" s="134">
        <v>6.1899999999999997E-2</v>
      </c>
      <c r="H61" s="134">
        <v>0.90720000000000001</v>
      </c>
      <c r="I61" s="134">
        <v>1</v>
      </c>
      <c r="J61" s="134">
        <v>1</v>
      </c>
      <c r="K61" s="134">
        <v>0.8</v>
      </c>
      <c r="L61" s="134">
        <v>0.98980000000000001</v>
      </c>
      <c r="M61" s="134" t="s">
        <v>596</v>
      </c>
      <c r="N61" s="134">
        <v>0</v>
      </c>
      <c r="O61" s="134">
        <v>0</v>
      </c>
      <c r="P61" s="134">
        <v>0</v>
      </c>
      <c r="Q61" s="134">
        <v>0</v>
      </c>
      <c r="R61" s="159">
        <v>12</v>
      </c>
      <c r="S61" s="137">
        <v>65</v>
      </c>
      <c r="T61" s="174">
        <v>0.82692307692307687</v>
      </c>
    </row>
    <row r="62" spans="1:20" x14ac:dyDescent="0.25">
      <c r="A62" s="131" t="s">
        <v>63</v>
      </c>
      <c r="B62" s="173" t="s">
        <v>510</v>
      </c>
      <c r="C62" s="139">
        <v>0.58589999999999998</v>
      </c>
      <c r="D62" s="134">
        <v>1</v>
      </c>
      <c r="E62" s="134">
        <v>1</v>
      </c>
      <c r="F62" s="143">
        <v>122.63</v>
      </c>
      <c r="G62" s="139">
        <v>0.1</v>
      </c>
      <c r="H62" s="139">
        <v>0.9143</v>
      </c>
      <c r="I62" s="139">
        <v>0.95709999999999995</v>
      </c>
      <c r="J62" s="139">
        <v>0.98570000000000002</v>
      </c>
      <c r="K62" s="139">
        <v>0.66669999999999996</v>
      </c>
      <c r="L62" s="139">
        <v>0.98529999999999995</v>
      </c>
      <c r="M62" s="134" t="s">
        <v>596</v>
      </c>
      <c r="N62" s="139">
        <v>0</v>
      </c>
      <c r="O62" s="139">
        <v>0</v>
      </c>
      <c r="P62" s="139">
        <v>0</v>
      </c>
      <c r="Q62" s="139">
        <v>4.1099999999999998E-2</v>
      </c>
      <c r="R62" s="159">
        <v>12</v>
      </c>
      <c r="S62" s="137">
        <v>60</v>
      </c>
      <c r="T62" s="174">
        <v>0.71634615384615385</v>
      </c>
    </row>
    <row r="63" spans="1:20" x14ac:dyDescent="0.25">
      <c r="A63" s="131" t="s">
        <v>64</v>
      </c>
      <c r="B63" s="173" t="s">
        <v>510</v>
      </c>
      <c r="C63" s="134">
        <v>0.91959999999999997</v>
      </c>
      <c r="D63" s="134">
        <v>1</v>
      </c>
      <c r="E63" s="134">
        <v>1</v>
      </c>
      <c r="F63" s="135">
        <v>95.22</v>
      </c>
      <c r="G63" s="134">
        <v>0.1212</v>
      </c>
      <c r="H63" s="134">
        <v>0.84850000000000003</v>
      </c>
      <c r="I63" s="139">
        <v>1</v>
      </c>
      <c r="J63" s="139">
        <v>1</v>
      </c>
      <c r="K63" s="139">
        <v>1</v>
      </c>
      <c r="L63" s="139">
        <v>1</v>
      </c>
      <c r="M63" s="134" t="s">
        <v>596</v>
      </c>
      <c r="N63" s="139">
        <v>0</v>
      </c>
      <c r="O63" s="139">
        <v>0</v>
      </c>
      <c r="P63" s="139">
        <v>0</v>
      </c>
      <c r="Q63" s="139">
        <v>0</v>
      </c>
      <c r="R63" s="159">
        <v>12</v>
      </c>
      <c r="S63" s="137">
        <v>72</v>
      </c>
      <c r="T63" s="174">
        <v>0.83173076923076927</v>
      </c>
    </row>
    <row r="64" spans="1:20" x14ac:dyDescent="0.25">
      <c r="A64" s="131" t="s">
        <v>65</v>
      </c>
      <c r="B64" s="173" t="s">
        <v>510</v>
      </c>
      <c r="C64" s="134">
        <v>0.92769999999999997</v>
      </c>
      <c r="D64" s="134">
        <v>1</v>
      </c>
      <c r="E64" s="134">
        <v>1</v>
      </c>
      <c r="F64" s="135">
        <v>83.93</v>
      </c>
      <c r="G64" s="134">
        <v>0.12820000000000001</v>
      </c>
      <c r="H64" s="134">
        <v>0.92310000000000003</v>
      </c>
      <c r="I64" s="139">
        <v>0.95</v>
      </c>
      <c r="J64" s="139">
        <v>1</v>
      </c>
      <c r="K64" s="139">
        <v>0.75</v>
      </c>
      <c r="L64" s="139">
        <v>0.97829999999999995</v>
      </c>
      <c r="M64" s="134" t="s">
        <v>596</v>
      </c>
      <c r="N64" s="139">
        <v>0</v>
      </c>
      <c r="O64" s="139">
        <v>0</v>
      </c>
      <c r="P64" s="139">
        <v>0</v>
      </c>
      <c r="Q64" s="139">
        <v>0</v>
      </c>
      <c r="R64" s="159">
        <v>12</v>
      </c>
      <c r="S64" s="137">
        <v>68.5</v>
      </c>
      <c r="T64" s="174">
        <v>0.79326923076923073</v>
      </c>
    </row>
    <row r="65" spans="1:20" x14ac:dyDescent="0.25">
      <c r="A65" s="131" t="s">
        <v>66</v>
      </c>
      <c r="B65" s="173" t="s">
        <v>510</v>
      </c>
      <c r="C65" s="139">
        <v>0.96850000000000003</v>
      </c>
      <c r="D65" s="134">
        <v>0.88890000000000002</v>
      </c>
      <c r="E65" s="134">
        <v>1</v>
      </c>
      <c r="F65" s="143">
        <v>127.03</v>
      </c>
      <c r="G65" s="139">
        <v>6.3500000000000001E-2</v>
      </c>
      <c r="H65" s="139">
        <v>0.77780000000000005</v>
      </c>
      <c r="I65" s="139">
        <v>0.84379999999999999</v>
      </c>
      <c r="J65" s="134">
        <v>0.96879999999999999</v>
      </c>
      <c r="K65" s="139">
        <v>1</v>
      </c>
      <c r="L65" s="139">
        <v>1</v>
      </c>
      <c r="M65" s="134" t="s">
        <v>596</v>
      </c>
      <c r="N65" s="139">
        <v>0</v>
      </c>
      <c r="O65" s="139">
        <v>0</v>
      </c>
      <c r="P65" s="139">
        <v>1.89E-2</v>
      </c>
      <c r="Q65" s="139">
        <v>0</v>
      </c>
      <c r="R65" s="159">
        <v>12</v>
      </c>
      <c r="S65" s="137">
        <v>64.5</v>
      </c>
      <c r="T65" s="174">
        <v>0.71153846153846156</v>
      </c>
    </row>
    <row r="66" spans="1:20" x14ac:dyDescent="0.25">
      <c r="A66" s="141" t="s">
        <v>67</v>
      </c>
      <c r="C66" s="139" t="s">
        <v>678</v>
      </c>
    </row>
    <row r="67" spans="1:20" x14ac:dyDescent="0.25">
      <c r="A67" s="131" t="s">
        <v>68</v>
      </c>
      <c r="B67" s="173" t="s">
        <v>510</v>
      </c>
      <c r="C67" s="134">
        <v>1</v>
      </c>
      <c r="D67" s="134">
        <v>1</v>
      </c>
      <c r="E67" s="134">
        <v>1</v>
      </c>
      <c r="F67" s="135">
        <v>107.64</v>
      </c>
      <c r="G67" s="134">
        <v>0.16669999999999999</v>
      </c>
      <c r="H67" s="134">
        <v>0.58330000000000004</v>
      </c>
      <c r="I67" s="134">
        <v>1</v>
      </c>
      <c r="J67" s="134">
        <v>1</v>
      </c>
      <c r="K67" s="134">
        <v>0</v>
      </c>
      <c r="L67" s="134">
        <v>1</v>
      </c>
      <c r="M67" s="134" t="s">
        <v>596</v>
      </c>
      <c r="N67" s="134">
        <v>0</v>
      </c>
      <c r="O67" s="134">
        <v>0</v>
      </c>
      <c r="P67" s="134">
        <v>0</v>
      </c>
      <c r="Q67" s="134">
        <v>0</v>
      </c>
      <c r="R67" s="159">
        <v>12</v>
      </c>
      <c r="S67" s="137">
        <v>78</v>
      </c>
      <c r="T67" s="174">
        <v>0.875</v>
      </c>
    </row>
    <row r="68" spans="1:20" x14ac:dyDescent="0.25">
      <c r="A68" s="131" t="s">
        <v>69</v>
      </c>
      <c r="B68" s="173" t="s">
        <v>510</v>
      </c>
      <c r="C68" s="134">
        <v>0.9476</v>
      </c>
      <c r="D68" s="134">
        <v>1</v>
      </c>
      <c r="E68" s="134">
        <v>1</v>
      </c>
      <c r="F68" s="135">
        <v>93.83</v>
      </c>
      <c r="G68" s="134">
        <v>2.63E-2</v>
      </c>
      <c r="H68" s="134">
        <v>0.92110000000000003</v>
      </c>
      <c r="I68" s="134">
        <v>0.94740000000000002</v>
      </c>
      <c r="J68" s="134">
        <v>1</v>
      </c>
      <c r="K68" s="134">
        <v>0</v>
      </c>
      <c r="L68" s="134">
        <v>1</v>
      </c>
      <c r="M68" s="134" t="s">
        <v>596</v>
      </c>
      <c r="N68" s="134">
        <v>0</v>
      </c>
      <c r="O68" s="134">
        <v>0</v>
      </c>
      <c r="P68" s="134">
        <v>0</v>
      </c>
      <c r="Q68" s="134">
        <v>0</v>
      </c>
      <c r="R68" s="159">
        <v>12</v>
      </c>
      <c r="S68" s="137">
        <v>71</v>
      </c>
      <c r="T68" s="174">
        <v>0.80769230769230771</v>
      </c>
    </row>
    <row r="69" spans="1:20" x14ac:dyDescent="0.25">
      <c r="A69" s="131" t="s">
        <v>70</v>
      </c>
      <c r="B69" s="173" t="s">
        <v>510</v>
      </c>
      <c r="C69" s="134">
        <v>0.9304</v>
      </c>
      <c r="D69" s="134">
        <v>0</v>
      </c>
      <c r="E69" s="134">
        <v>1</v>
      </c>
      <c r="F69" s="135">
        <v>148.22</v>
      </c>
      <c r="G69" s="134">
        <v>0</v>
      </c>
      <c r="H69" s="134">
        <v>0.75</v>
      </c>
      <c r="I69" s="134">
        <v>0.91669999999999996</v>
      </c>
      <c r="J69" s="134">
        <v>1</v>
      </c>
      <c r="K69" s="134">
        <v>0</v>
      </c>
      <c r="L69" s="134">
        <v>0.96</v>
      </c>
      <c r="M69" s="134" t="s">
        <v>596</v>
      </c>
      <c r="N69" s="134">
        <v>0.04</v>
      </c>
      <c r="O69" s="134">
        <v>8.0000000000000002E-3</v>
      </c>
      <c r="P69" s="134">
        <v>0</v>
      </c>
      <c r="Q69" s="134">
        <v>0</v>
      </c>
      <c r="R69" s="159">
        <v>10</v>
      </c>
      <c r="S69" s="137">
        <v>52.5</v>
      </c>
      <c r="T69" s="174">
        <v>0.70673076923076927</v>
      </c>
    </row>
    <row r="70" spans="1:20" x14ac:dyDescent="0.25">
      <c r="A70" s="131" t="s">
        <v>71</v>
      </c>
      <c r="B70" s="173" t="s">
        <v>510</v>
      </c>
      <c r="C70" s="134">
        <v>0.93869999999999998</v>
      </c>
      <c r="D70" s="134">
        <v>1</v>
      </c>
      <c r="E70" s="134">
        <v>1</v>
      </c>
      <c r="F70" s="135">
        <v>95.82</v>
      </c>
      <c r="G70" s="134">
        <v>0.1176</v>
      </c>
      <c r="H70" s="134">
        <v>0.97060000000000002</v>
      </c>
      <c r="I70" s="134">
        <v>0.94289999999999996</v>
      </c>
      <c r="J70" s="134">
        <v>0.97140000000000004</v>
      </c>
      <c r="K70" s="134">
        <v>1</v>
      </c>
      <c r="L70" s="134">
        <v>1</v>
      </c>
      <c r="M70" s="134" t="s">
        <v>596</v>
      </c>
      <c r="N70" s="134">
        <v>0</v>
      </c>
      <c r="O70" s="134">
        <v>0</v>
      </c>
      <c r="P70" s="134">
        <v>7.6E-3</v>
      </c>
      <c r="Q70" s="134">
        <v>0</v>
      </c>
      <c r="R70" s="159">
        <v>12</v>
      </c>
      <c r="S70" s="137">
        <v>71</v>
      </c>
      <c r="T70" s="174">
        <v>0.80769230769230771</v>
      </c>
    </row>
    <row r="71" spans="1:20" x14ac:dyDescent="0.25">
      <c r="A71" s="131" t="s">
        <v>72</v>
      </c>
      <c r="B71" s="173" t="s">
        <v>510</v>
      </c>
      <c r="C71" s="134">
        <v>0.77900000000000003</v>
      </c>
      <c r="D71" s="134">
        <v>1</v>
      </c>
      <c r="E71" s="134">
        <v>1</v>
      </c>
      <c r="F71" s="135">
        <v>47.76</v>
      </c>
      <c r="G71" s="134">
        <v>0.125</v>
      </c>
      <c r="H71" s="134">
        <v>0.875</v>
      </c>
      <c r="I71" s="134">
        <v>0.875</v>
      </c>
      <c r="J71" s="134">
        <v>1</v>
      </c>
      <c r="K71" s="134">
        <v>1</v>
      </c>
      <c r="L71" s="134">
        <v>1</v>
      </c>
      <c r="M71" s="134" t="s">
        <v>596</v>
      </c>
      <c r="N71" s="134">
        <v>0</v>
      </c>
      <c r="O71" s="134">
        <v>0</v>
      </c>
      <c r="P71" s="134">
        <v>0</v>
      </c>
      <c r="Q71" s="134">
        <v>0</v>
      </c>
      <c r="R71" s="159">
        <v>12</v>
      </c>
      <c r="S71" s="137">
        <v>60.5</v>
      </c>
      <c r="T71" s="174">
        <v>0.77403846153846156</v>
      </c>
    </row>
    <row r="72" spans="1:20" x14ac:dyDescent="0.25">
      <c r="A72" s="131" t="s">
        <v>73</v>
      </c>
      <c r="B72" s="173" t="s">
        <v>510</v>
      </c>
      <c r="C72" s="134">
        <v>0.93669999999999998</v>
      </c>
      <c r="D72" s="134">
        <v>1</v>
      </c>
      <c r="E72" s="134">
        <v>1</v>
      </c>
      <c r="F72" s="135">
        <v>70.849999999999994</v>
      </c>
      <c r="G72" s="134">
        <v>9.0899999999999995E-2</v>
      </c>
      <c r="H72" s="134">
        <v>0.86360000000000003</v>
      </c>
      <c r="I72" s="134">
        <v>0.81820000000000004</v>
      </c>
      <c r="J72" s="134">
        <v>1</v>
      </c>
      <c r="K72" s="134">
        <v>1</v>
      </c>
      <c r="L72" s="134">
        <v>1</v>
      </c>
      <c r="M72" s="134" t="s">
        <v>596</v>
      </c>
      <c r="N72" s="134">
        <v>0</v>
      </c>
      <c r="O72" s="134">
        <v>0</v>
      </c>
      <c r="P72" s="134">
        <v>0</v>
      </c>
      <c r="Q72" s="134">
        <v>0</v>
      </c>
      <c r="R72" s="172">
        <v>12</v>
      </c>
      <c r="S72" s="137">
        <v>66.5</v>
      </c>
      <c r="T72" s="174">
        <v>0.84134615384615385</v>
      </c>
    </row>
    <row r="73" spans="1:20" x14ac:dyDescent="0.25">
      <c r="A73" s="131" t="s">
        <v>74</v>
      </c>
      <c r="B73" s="173" t="s">
        <v>510</v>
      </c>
      <c r="C73" s="134">
        <v>0.97589999999999999</v>
      </c>
      <c r="D73" s="134">
        <v>1</v>
      </c>
      <c r="E73" s="134">
        <v>1</v>
      </c>
      <c r="F73" s="135">
        <v>120.19</v>
      </c>
      <c r="G73" s="134">
        <v>0.19900000000000001</v>
      </c>
      <c r="H73" s="134">
        <v>0.6169</v>
      </c>
      <c r="I73" s="134">
        <v>0.85780000000000001</v>
      </c>
      <c r="J73" s="134">
        <v>0.99660000000000004</v>
      </c>
      <c r="K73" s="134">
        <v>0.625</v>
      </c>
      <c r="L73" s="134">
        <v>0.9899</v>
      </c>
      <c r="M73" s="134" t="s">
        <v>596</v>
      </c>
      <c r="N73" s="134">
        <v>0</v>
      </c>
      <c r="O73" s="134">
        <v>0</v>
      </c>
      <c r="P73" s="134">
        <v>3.7000000000000002E-3</v>
      </c>
      <c r="Q73" s="134">
        <v>9.7000000000000003E-3</v>
      </c>
      <c r="R73" s="159">
        <v>12</v>
      </c>
      <c r="S73" s="137">
        <v>69</v>
      </c>
      <c r="T73" s="174">
        <v>0.85096153846153844</v>
      </c>
    </row>
    <row r="74" spans="1:20" x14ac:dyDescent="0.25">
      <c r="A74" s="131" t="s">
        <v>75</v>
      </c>
      <c r="B74" s="173" t="s">
        <v>510</v>
      </c>
      <c r="C74" s="139">
        <v>0.90039999999999998</v>
      </c>
      <c r="D74" s="134">
        <v>1</v>
      </c>
      <c r="E74" s="134">
        <v>1</v>
      </c>
      <c r="F74" s="143">
        <v>110.78</v>
      </c>
      <c r="G74" s="139">
        <v>0.1077</v>
      </c>
      <c r="H74" s="139">
        <v>0.84619999999999995</v>
      </c>
      <c r="I74" s="139">
        <v>0.9385</v>
      </c>
      <c r="J74" s="139">
        <v>1</v>
      </c>
      <c r="K74" s="139">
        <v>0.5</v>
      </c>
      <c r="L74" s="139">
        <v>0.97060000000000002</v>
      </c>
      <c r="M74" s="134" t="s">
        <v>596</v>
      </c>
      <c r="N74" s="134">
        <v>0</v>
      </c>
      <c r="O74" s="134">
        <v>0</v>
      </c>
      <c r="P74" s="134">
        <v>0</v>
      </c>
      <c r="Q74" s="134">
        <v>0</v>
      </c>
      <c r="R74" s="159">
        <v>12</v>
      </c>
      <c r="S74" s="137">
        <v>64.5</v>
      </c>
      <c r="T74" s="174">
        <v>0.8125</v>
      </c>
    </row>
    <row r="75" spans="1:20" x14ac:dyDescent="0.25">
      <c r="A75" s="141" t="s">
        <v>76</v>
      </c>
      <c r="B75" s="173" t="s">
        <v>510</v>
      </c>
      <c r="C75" s="134">
        <v>0.92979999999999996</v>
      </c>
      <c r="D75" s="134">
        <v>1</v>
      </c>
      <c r="E75" s="134">
        <v>1</v>
      </c>
      <c r="F75" s="135">
        <v>116.98</v>
      </c>
      <c r="G75" s="134">
        <v>0.3</v>
      </c>
      <c r="H75" s="134">
        <v>0.5333</v>
      </c>
      <c r="I75" s="139">
        <v>0.76670000000000005</v>
      </c>
      <c r="J75" s="139">
        <v>1</v>
      </c>
      <c r="K75" s="139">
        <v>0</v>
      </c>
      <c r="L75" s="139">
        <v>0.96879999999999999</v>
      </c>
      <c r="M75" s="134" t="s">
        <v>596</v>
      </c>
      <c r="N75" s="139">
        <v>0</v>
      </c>
      <c r="O75" s="139">
        <v>0</v>
      </c>
      <c r="P75" s="139">
        <v>0</v>
      </c>
      <c r="Q75" s="139">
        <v>0</v>
      </c>
      <c r="R75" s="159">
        <v>12</v>
      </c>
      <c r="S75" s="137">
        <v>58</v>
      </c>
      <c r="T75" s="174">
        <v>0.65865384615384615</v>
      </c>
    </row>
    <row r="76" spans="1:20" x14ac:dyDescent="0.25">
      <c r="A76" s="141" t="s">
        <v>77</v>
      </c>
      <c r="C76" s="139" t="s">
        <v>672</v>
      </c>
    </row>
    <row r="77" spans="1:20" x14ac:dyDescent="0.25">
      <c r="A77" s="131" t="s">
        <v>78</v>
      </c>
      <c r="B77" s="173" t="s">
        <v>510</v>
      </c>
      <c r="C77" s="134">
        <v>0.97009999999999996</v>
      </c>
      <c r="D77" s="134">
        <v>1</v>
      </c>
      <c r="E77" s="134">
        <v>1</v>
      </c>
      <c r="F77" s="135">
        <v>126.99</v>
      </c>
      <c r="G77" s="134">
        <v>7.9100000000000004E-2</v>
      </c>
      <c r="H77" s="134">
        <v>0.83720000000000006</v>
      </c>
      <c r="I77" s="134">
        <v>0.89770000000000005</v>
      </c>
      <c r="J77" s="134">
        <v>0.99529999999999996</v>
      </c>
      <c r="K77" s="134">
        <v>0.63639999999999997</v>
      </c>
      <c r="L77" s="134">
        <v>0.98180000000000001</v>
      </c>
      <c r="M77" s="134" t="s">
        <v>596</v>
      </c>
      <c r="N77" s="134">
        <v>0</v>
      </c>
      <c r="O77" s="134">
        <v>0</v>
      </c>
      <c r="P77" s="134">
        <v>0</v>
      </c>
      <c r="Q77" s="134">
        <v>0</v>
      </c>
      <c r="R77" s="159">
        <v>12</v>
      </c>
      <c r="S77" s="137">
        <v>70.5</v>
      </c>
      <c r="T77" s="174">
        <v>0.87019230769230771</v>
      </c>
    </row>
    <row r="78" spans="1:20" x14ac:dyDescent="0.25">
      <c r="A78" s="131" t="s">
        <v>79</v>
      </c>
      <c r="B78" s="173" t="s">
        <v>510</v>
      </c>
      <c r="C78" s="134">
        <v>0.99709999999999999</v>
      </c>
      <c r="D78" s="134">
        <v>1</v>
      </c>
      <c r="E78" s="134">
        <v>1</v>
      </c>
      <c r="F78" s="135">
        <v>98.43</v>
      </c>
      <c r="G78" s="134">
        <v>0.1333</v>
      </c>
      <c r="H78" s="134">
        <v>0.8</v>
      </c>
      <c r="I78" s="134">
        <v>1</v>
      </c>
      <c r="J78" s="134">
        <v>1</v>
      </c>
      <c r="K78" s="134">
        <v>0</v>
      </c>
      <c r="L78" s="134">
        <v>1</v>
      </c>
      <c r="M78" s="134" t="s">
        <v>596</v>
      </c>
      <c r="N78" s="134">
        <v>0</v>
      </c>
      <c r="O78" s="134">
        <v>0</v>
      </c>
      <c r="P78" s="134">
        <v>0</v>
      </c>
      <c r="Q78" s="134">
        <v>0</v>
      </c>
      <c r="R78" s="159">
        <v>12</v>
      </c>
      <c r="S78" s="137">
        <v>80</v>
      </c>
      <c r="T78" s="174">
        <v>0.95192307692307687</v>
      </c>
    </row>
    <row r="79" spans="1:20" x14ac:dyDescent="0.25">
      <c r="A79" s="131" t="s">
        <v>80</v>
      </c>
      <c r="B79" s="173" t="s">
        <v>510</v>
      </c>
      <c r="C79" s="134">
        <v>0.89629999999999999</v>
      </c>
      <c r="D79" s="134">
        <v>1</v>
      </c>
      <c r="E79" s="134">
        <v>1</v>
      </c>
      <c r="F79" s="135">
        <v>119.96</v>
      </c>
      <c r="G79" s="134">
        <v>0.2581</v>
      </c>
      <c r="H79" s="134">
        <v>0.7742</v>
      </c>
      <c r="I79" s="134">
        <v>0.9355</v>
      </c>
      <c r="J79" s="134">
        <v>1</v>
      </c>
      <c r="K79" s="134">
        <v>0</v>
      </c>
      <c r="L79" s="134">
        <v>1</v>
      </c>
      <c r="M79" s="134" t="s">
        <v>596</v>
      </c>
      <c r="N79" s="134">
        <v>0</v>
      </c>
      <c r="O79" s="134">
        <v>0</v>
      </c>
      <c r="P79" s="134">
        <v>0</v>
      </c>
      <c r="Q79" s="134">
        <v>0</v>
      </c>
      <c r="R79" s="159">
        <v>11</v>
      </c>
      <c r="S79" s="137">
        <v>67</v>
      </c>
      <c r="T79" s="174">
        <v>0.78365384615384615</v>
      </c>
    </row>
    <row r="80" spans="1:20" x14ac:dyDescent="0.25">
      <c r="A80" s="131" t="s">
        <v>81</v>
      </c>
      <c r="B80" s="173" t="s">
        <v>510</v>
      </c>
      <c r="C80" s="134">
        <v>0.90500000000000003</v>
      </c>
      <c r="D80" s="134">
        <v>1</v>
      </c>
      <c r="E80" s="134">
        <v>1</v>
      </c>
      <c r="F80" s="135">
        <v>68.040000000000006</v>
      </c>
      <c r="G80" s="134">
        <v>0.1087</v>
      </c>
      <c r="H80" s="134">
        <v>0.82609999999999995</v>
      </c>
      <c r="I80" s="134">
        <v>1</v>
      </c>
      <c r="J80" s="134">
        <v>1</v>
      </c>
      <c r="K80" s="134">
        <v>1</v>
      </c>
      <c r="L80" s="134">
        <v>1</v>
      </c>
      <c r="M80" s="134" t="s">
        <v>596</v>
      </c>
      <c r="N80" s="134">
        <v>0</v>
      </c>
      <c r="O80" s="134">
        <v>0</v>
      </c>
      <c r="P80" s="134">
        <v>0</v>
      </c>
      <c r="Q80" s="134">
        <v>0</v>
      </c>
      <c r="R80" s="172">
        <v>12</v>
      </c>
      <c r="S80" s="137">
        <v>71</v>
      </c>
      <c r="T80" s="174">
        <v>0.81730769230769229</v>
      </c>
    </row>
    <row r="81" spans="1:20" x14ac:dyDescent="0.25">
      <c r="A81" s="159" t="s">
        <v>82</v>
      </c>
      <c r="B81" s="173" t="s">
        <v>510</v>
      </c>
      <c r="C81" s="134">
        <v>0.8125</v>
      </c>
      <c r="D81" s="134">
        <v>1</v>
      </c>
      <c r="E81" s="134">
        <v>1</v>
      </c>
      <c r="F81" s="135">
        <v>146.43</v>
      </c>
      <c r="G81" s="134">
        <v>0.25</v>
      </c>
      <c r="H81" s="134">
        <v>0.75</v>
      </c>
      <c r="I81" s="134">
        <v>0.84</v>
      </c>
      <c r="J81" s="134">
        <v>0.9667</v>
      </c>
      <c r="K81" s="134">
        <v>0</v>
      </c>
      <c r="L81" s="134">
        <v>1</v>
      </c>
      <c r="M81" s="134" t="s">
        <v>596</v>
      </c>
      <c r="N81" s="134">
        <v>0</v>
      </c>
      <c r="O81" s="134">
        <v>0</v>
      </c>
      <c r="P81" s="134">
        <v>0.01</v>
      </c>
      <c r="Q81" s="134">
        <v>0</v>
      </c>
      <c r="R81" s="159">
        <v>12</v>
      </c>
      <c r="S81" s="137">
        <v>62</v>
      </c>
      <c r="T81" s="174">
        <v>0.80769230769230771</v>
      </c>
    </row>
    <row r="82" spans="1:20" x14ac:dyDescent="0.25">
      <c r="A82" s="131" t="s">
        <v>83</v>
      </c>
      <c r="B82" s="173" t="s">
        <v>510</v>
      </c>
      <c r="C82" s="134">
        <v>0.85450000000000004</v>
      </c>
      <c r="D82" s="134">
        <v>1</v>
      </c>
      <c r="E82" s="134">
        <v>1</v>
      </c>
      <c r="F82" s="135">
        <v>46.97</v>
      </c>
      <c r="G82" s="134">
        <v>0.1053</v>
      </c>
      <c r="H82" s="134">
        <v>0.75439999999999996</v>
      </c>
      <c r="I82" s="134">
        <v>0.98280000000000001</v>
      </c>
      <c r="J82" s="134">
        <v>0.98409999999999997</v>
      </c>
      <c r="K82" s="134">
        <v>1</v>
      </c>
      <c r="L82" s="134">
        <v>1</v>
      </c>
      <c r="M82" s="134" t="s">
        <v>596</v>
      </c>
      <c r="N82" s="134">
        <v>0</v>
      </c>
      <c r="O82" s="134">
        <v>0</v>
      </c>
      <c r="P82" s="134">
        <v>4.7000000000000002E-3</v>
      </c>
      <c r="Q82" s="134">
        <v>1.54E-2</v>
      </c>
      <c r="R82" s="159">
        <v>12</v>
      </c>
      <c r="S82" s="137">
        <v>66.5</v>
      </c>
      <c r="T82" s="174">
        <v>0.80288461538461542</v>
      </c>
    </row>
    <row r="83" spans="1:20" x14ac:dyDescent="0.25">
      <c r="A83" s="141" t="s">
        <v>84</v>
      </c>
      <c r="B83" s="173" t="s">
        <v>510</v>
      </c>
      <c r="C83" s="134">
        <v>0.78369999999999995</v>
      </c>
      <c r="D83" s="134">
        <v>1</v>
      </c>
      <c r="E83" s="134">
        <v>1</v>
      </c>
      <c r="F83" s="135">
        <v>47.38</v>
      </c>
      <c r="G83" s="134">
        <v>9.0899999999999995E-2</v>
      </c>
      <c r="H83" s="134">
        <v>1</v>
      </c>
      <c r="I83" s="134">
        <v>0.91669999999999996</v>
      </c>
      <c r="J83" s="134">
        <v>1</v>
      </c>
      <c r="K83" s="134">
        <v>1</v>
      </c>
      <c r="L83" s="134">
        <v>1</v>
      </c>
      <c r="M83" s="134" t="s">
        <v>596</v>
      </c>
      <c r="N83" s="134">
        <v>0</v>
      </c>
      <c r="O83" s="134">
        <v>0</v>
      </c>
      <c r="P83" s="134">
        <v>0</v>
      </c>
      <c r="Q83" s="134">
        <v>0</v>
      </c>
      <c r="R83" s="159">
        <v>12</v>
      </c>
      <c r="S83" s="137">
        <v>61</v>
      </c>
      <c r="T83" s="174">
        <v>0.74519230769230771</v>
      </c>
    </row>
    <row r="84" spans="1:20" x14ac:dyDescent="0.25">
      <c r="A84" s="131" t="s">
        <v>85</v>
      </c>
      <c r="B84" s="173" t="s">
        <v>510</v>
      </c>
      <c r="C84" s="134">
        <v>0.97189999999999999</v>
      </c>
      <c r="D84" s="134">
        <v>1</v>
      </c>
      <c r="E84" s="134">
        <v>1</v>
      </c>
      <c r="F84" s="135">
        <v>130.87</v>
      </c>
      <c r="G84" s="134">
        <v>0.307</v>
      </c>
      <c r="H84" s="134">
        <v>0.54390000000000005</v>
      </c>
      <c r="I84" s="134">
        <v>0.78259999999999996</v>
      </c>
      <c r="J84" s="134">
        <v>0.99390000000000001</v>
      </c>
      <c r="K84" s="134">
        <v>0</v>
      </c>
      <c r="L84" s="134">
        <v>0.98180000000000001</v>
      </c>
      <c r="M84" s="134" t="s">
        <v>596</v>
      </c>
      <c r="N84" s="134">
        <v>0</v>
      </c>
      <c r="O84" s="134">
        <v>0</v>
      </c>
      <c r="P84" s="134">
        <v>2.2000000000000001E-3</v>
      </c>
      <c r="Q84" s="134">
        <v>8.5000000000000006E-3</v>
      </c>
      <c r="R84" s="159">
        <v>12</v>
      </c>
      <c r="S84" s="137">
        <v>64</v>
      </c>
      <c r="T84" s="174">
        <v>0.72115384615384615</v>
      </c>
    </row>
    <row r="85" spans="1:20" x14ac:dyDescent="0.25">
      <c r="A85" s="131" t="s">
        <v>86</v>
      </c>
      <c r="B85" s="173" t="s">
        <v>510</v>
      </c>
      <c r="C85" s="142">
        <v>0.95150000000000001</v>
      </c>
      <c r="D85" s="134">
        <v>1</v>
      </c>
      <c r="E85" s="134">
        <v>1</v>
      </c>
      <c r="F85" s="178">
        <v>101.68</v>
      </c>
      <c r="G85" s="142">
        <v>0.1143</v>
      </c>
      <c r="H85" s="142">
        <v>0.85709999999999997</v>
      </c>
      <c r="I85" s="134">
        <v>1</v>
      </c>
      <c r="J85" s="134">
        <v>1</v>
      </c>
      <c r="K85" s="134">
        <v>1</v>
      </c>
      <c r="L85" s="134">
        <v>1</v>
      </c>
      <c r="M85" s="134" t="s">
        <v>596</v>
      </c>
      <c r="N85" s="134">
        <v>0</v>
      </c>
      <c r="O85" s="134">
        <v>0</v>
      </c>
      <c r="P85" s="134">
        <v>0</v>
      </c>
      <c r="Q85" s="134">
        <v>0</v>
      </c>
      <c r="R85" s="159">
        <v>12</v>
      </c>
      <c r="S85" s="137">
        <v>75.5</v>
      </c>
      <c r="T85" s="174">
        <v>0.80288461538461542</v>
      </c>
    </row>
    <row r="86" spans="1:20" x14ac:dyDescent="0.25">
      <c r="A86" s="131" t="s">
        <v>87</v>
      </c>
      <c r="B86" s="173" t="s">
        <v>510</v>
      </c>
      <c r="C86" s="134">
        <v>0.99880000000000002</v>
      </c>
      <c r="D86" s="134">
        <v>1</v>
      </c>
      <c r="E86" s="134">
        <v>1</v>
      </c>
      <c r="F86" s="135">
        <v>118.13</v>
      </c>
      <c r="G86" s="134">
        <v>0.26669999999999999</v>
      </c>
      <c r="H86" s="134">
        <v>0.77780000000000005</v>
      </c>
      <c r="I86" s="134">
        <v>0.9778</v>
      </c>
      <c r="J86" s="134">
        <v>0.98509999999999998</v>
      </c>
      <c r="K86" s="134">
        <v>1</v>
      </c>
      <c r="L86" s="134">
        <v>1</v>
      </c>
      <c r="M86" s="134" t="s">
        <v>596</v>
      </c>
      <c r="N86" s="134">
        <v>0</v>
      </c>
      <c r="O86" s="134">
        <v>0</v>
      </c>
      <c r="P86" s="134">
        <v>0</v>
      </c>
      <c r="Q86" s="134">
        <v>0</v>
      </c>
      <c r="R86" s="172">
        <v>12</v>
      </c>
      <c r="S86" s="137">
        <v>80.5</v>
      </c>
      <c r="T86" s="174">
        <v>0.93269230769230771</v>
      </c>
    </row>
    <row r="87" spans="1:20" x14ac:dyDescent="0.25">
      <c r="A87" s="131" t="s">
        <v>88</v>
      </c>
      <c r="B87" s="173" t="s">
        <v>510</v>
      </c>
      <c r="C87" s="139">
        <v>0.91259999999999997</v>
      </c>
      <c r="D87" s="134">
        <v>1</v>
      </c>
      <c r="E87" s="134">
        <v>1</v>
      </c>
      <c r="F87" s="143">
        <v>125.92</v>
      </c>
      <c r="G87" s="139">
        <v>0.2301</v>
      </c>
      <c r="H87" s="139">
        <v>0.36280000000000001</v>
      </c>
      <c r="I87" s="139">
        <v>0.73040000000000005</v>
      </c>
      <c r="J87" s="139">
        <v>1</v>
      </c>
      <c r="K87" s="139">
        <v>0.5</v>
      </c>
      <c r="L87" s="139">
        <v>0.98719999999999997</v>
      </c>
      <c r="M87" s="134" t="s">
        <v>596</v>
      </c>
      <c r="N87" s="139">
        <v>0</v>
      </c>
      <c r="O87" s="139">
        <v>1.6999999999999999E-3</v>
      </c>
      <c r="P87" s="139">
        <v>4.5999999999999999E-3</v>
      </c>
      <c r="Q87" s="139">
        <v>0</v>
      </c>
      <c r="R87" s="159">
        <v>12</v>
      </c>
      <c r="S87" s="137">
        <v>54.5</v>
      </c>
      <c r="T87" s="174">
        <v>0.66826923076923073</v>
      </c>
    </row>
    <row r="88" spans="1:20" x14ac:dyDescent="0.25">
      <c r="A88" s="141" t="s">
        <v>89</v>
      </c>
      <c r="C88" s="139" t="s">
        <v>681</v>
      </c>
    </row>
    <row r="89" spans="1:20" x14ac:dyDescent="0.25">
      <c r="A89" s="131" t="s">
        <v>90</v>
      </c>
      <c r="B89" s="173" t="s">
        <v>510</v>
      </c>
      <c r="C89" s="139">
        <v>0.91239999999999999</v>
      </c>
      <c r="D89" s="134">
        <v>1</v>
      </c>
      <c r="E89" s="134">
        <v>1</v>
      </c>
      <c r="F89" s="143">
        <v>118.72</v>
      </c>
      <c r="G89" s="139">
        <v>0.17799999999999999</v>
      </c>
      <c r="H89" s="139">
        <v>0.75419999999999998</v>
      </c>
      <c r="I89" s="139">
        <v>0.95760000000000001</v>
      </c>
      <c r="J89" s="139">
        <v>1</v>
      </c>
      <c r="K89" s="139">
        <v>1</v>
      </c>
      <c r="L89" s="139">
        <v>1</v>
      </c>
      <c r="M89" s="134" t="s">
        <v>596</v>
      </c>
      <c r="N89" s="139">
        <v>0</v>
      </c>
      <c r="O89" s="139">
        <v>0</v>
      </c>
      <c r="P89" s="139">
        <v>0</v>
      </c>
      <c r="Q89" s="139">
        <v>0</v>
      </c>
      <c r="R89" s="159">
        <v>12</v>
      </c>
      <c r="S89" s="137">
        <v>70.5</v>
      </c>
      <c r="T89" s="174">
        <v>0.82211538461538458</v>
      </c>
    </row>
    <row r="90" spans="1:20" x14ac:dyDescent="0.25">
      <c r="A90" s="152" t="s">
        <v>91</v>
      </c>
      <c r="B90" s="173" t="s">
        <v>510</v>
      </c>
      <c r="C90" s="134">
        <v>0.89939999999999998</v>
      </c>
      <c r="D90" s="134">
        <v>1</v>
      </c>
      <c r="E90" s="134">
        <v>1</v>
      </c>
      <c r="F90" s="135">
        <v>116.68</v>
      </c>
      <c r="G90" s="134">
        <v>0.19769999999999999</v>
      </c>
      <c r="H90" s="134">
        <v>0.69769999999999999</v>
      </c>
      <c r="I90" s="134">
        <v>0.96509999999999996</v>
      </c>
      <c r="J90" s="134">
        <v>0.97989999999999999</v>
      </c>
      <c r="K90" s="134">
        <v>1</v>
      </c>
      <c r="L90" s="134">
        <v>1</v>
      </c>
      <c r="M90" s="134" t="s">
        <v>596</v>
      </c>
      <c r="N90" s="134">
        <v>0</v>
      </c>
      <c r="O90" s="134">
        <v>0</v>
      </c>
      <c r="P90" s="134">
        <v>0</v>
      </c>
      <c r="Q90" s="134">
        <v>0</v>
      </c>
      <c r="R90" s="159">
        <v>12</v>
      </c>
      <c r="S90" s="137">
        <v>67.5</v>
      </c>
      <c r="T90" s="174">
        <v>0.74519230769230771</v>
      </c>
    </row>
    <row r="91" spans="1:20" x14ac:dyDescent="0.25">
      <c r="A91" s="144" t="s">
        <v>92</v>
      </c>
      <c r="B91" s="173" t="s">
        <v>510</v>
      </c>
      <c r="C91" s="134">
        <v>0.85680000000000001</v>
      </c>
      <c r="D91" s="134">
        <v>1</v>
      </c>
      <c r="E91" s="134">
        <v>1</v>
      </c>
      <c r="F91" s="135">
        <v>79.099999999999994</v>
      </c>
      <c r="G91" s="134">
        <v>0.16669999999999999</v>
      </c>
      <c r="H91" s="134">
        <v>0.91669999999999996</v>
      </c>
      <c r="I91" s="139">
        <v>1</v>
      </c>
      <c r="J91" s="139">
        <v>1</v>
      </c>
      <c r="K91" s="139">
        <v>0.8</v>
      </c>
      <c r="L91" s="139">
        <v>0.97440000000000004</v>
      </c>
      <c r="M91" s="134" t="s">
        <v>596</v>
      </c>
      <c r="N91" s="139">
        <v>0</v>
      </c>
      <c r="O91" s="139">
        <v>0</v>
      </c>
      <c r="P91" s="139">
        <v>0</v>
      </c>
      <c r="Q91" s="139">
        <v>2.4400000000000002E-2</v>
      </c>
      <c r="R91" s="159">
        <v>12</v>
      </c>
      <c r="S91" s="137">
        <v>66</v>
      </c>
      <c r="T91" s="174">
        <v>0.72115384615384615</v>
      </c>
    </row>
    <row r="92" spans="1:20" x14ac:dyDescent="0.25">
      <c r="A92" s="131" t="s">
        <v>93</v>
      </c>
      <c r="B92" s="173" t="s">
        <v>510</v>
      </c>
      <c r="C92" s="134">
        <v>0.85680000000000001</v>
      </c>
      <c r="D92" s="134">
        <v>1</v>
      </c>
      <c r="E92" s="134">
        <v>1</v>
      </c>
      <c r="F92" s="135">
        <v>79.099999999999994</v>
      </c>
      <c r="G92" s="134">
        <v>0.16669999999999999</v>
      </c>
      <c r="H92" s="134">
        <v>0.91669999999999996</v>
      </c>
      <c r="I92" s="134">
        <v>1</v>
      </c>
      <c r="J92" s="134">
        <v>1</v>
      </c>
      <c r="K92" s="134">
        <v>0.8</v>
      </c>
      <c r="L92" s="134">
        <v>0.97440000000000004</v>
      </c>
      <c r="M92" s="134" t="s">
        <v>596</v>
      </c>
      <c r="N92" s="134">
        <v>0</v>
      </c>
      <c r="O92" s="134">
        <v>0</v>
      </c>
      <c r="P92" s="134">
        <v>0</v>
      </c>
      <c r="Q92" s="134">
        <v>2.4400000000000002E-2</v>
      </c>
      <c r="R92" s="159">
        <v>12</v>
      </c>
      <c r="S92" s="137">
        <v>66</v>
      </c>
      <c r="T92" s="174">
        <v>0.79326923076923073</v>
      </c>
    </row>
    <row r="93" spans="1:20" x14ac:dyDescent="0.25">
      <c r="A93" s="131" t="s">
        <v>94</v>
      </c>
      <c r="B93" s="173" t="s">
        <v>510</v>
      </c>
      <c r="C93" s="134">
        <v>0.90680000000000005</v>
      </c>
      <c r="D93" s="134">
        <v>1</v>
      </c>
      <c r="E93" s="134">
        <v>1</v>
      </c>
      <c r="F93" s="135">
        <v>98.22</v>
      </c>
      <c r="G93" s="134">
        <v>0.17069999999999999</v>
      </c>
      <c r="H93" s="134">
        <v>0.92679999999999996</v>
      </c>
      <c r="I93" s="139">
        <v>1</v>
      </c>
      <c r="J93" s="139">
        <v>1</v>
      </c>
      <c r="K93" s="139">
        <v>1</v>
      </c>
      <c r="L93" s="139">
        <v>1</v>
      </c>
      <c r="M93" s="134" t="s">
        <v>596</v>
      </c>
      <c r="N93" s="139">
        <v>0</v>
      </c>
      <c r="O93" s="139">
        <v>0</v>
      </c>
      <c r="P93" s="139">
        <v>0</v>
      </c>
      <c r="Q93" s="139">
        <v>0</v>
      </c>
      <c r="R93" s="159">
        <v>12</v>
      </c>
      <c r="S93" s="137">
        <v>71.5</v>
      </c>
      <c r="T93" s="174">
        <v>0.82211538461538458</v>
      </c>
    </row>
    <row r="94" spans="1:20" x14ac:dyDescent="0.25">
      <c r="A94" s="131" t="s">
        <v>95</v>
      </c>
      <c r="B94" s="173" t="s">
        <v>510</v>
      </c>
      <c r="C94" s="134">
        <v>0.91139999999999999</v>
      </c>
      <c r="D94" s="134">
        <v>1</v>
      </c>
      <c r="E94" s="134">
        <v>1</v>
      </c>
      <c r="F94" s="135">
        <v>116.2</v>
      </c>
      <c r="G94" s="134">
        <v>7.6899999999999996E-2</v>
      </c>
      <c r="H94" s="134">
        <v>0.84619999999999995</v>
      </c>
      <c r="I94" s="134">
        <v>0.61539999999999995</v>
      </c>
      <c r="J94" s="134">
        <v>1</v>
      </c>
      <c r="K94" s="134">
        <v>1</v>
      </c>
      <c r="L94" s="134">
        <v>1</v>
      </c>
      <c r="M94" s="134" t="s">
        <v>596</v>
      </c>
      <c r="N94" s="134">
        <v>0</v>
      </c>
      <c r="O94" s="134">
        <v>0</v>
      </c>
      <c r="P94" s="134">
        <v>0</v>
      </c>
      <c r="Q94" s="134">
        <v>0</v>
      </c>
      <c r="R94" s="172">
        <v>12</v>
      </c>
      <c r="S94" s="137">
        <v>60.5</v>
      </c>
      <c r="T94" s="174">
        <v>0.77403846153846156</v>
      </c>
    </row>
    <row r="95" spans="1:20" x14ac:dyDescent="0.25">
      <c r="A95" s="131" t="s">
        <v>96</v>
      </c>
      <c r="B95" s="173" t="s">
        <v>510</v>
      </c>
      <c r="C95" s="134">
        <v>1.0616000000000001</v>
      </c>
      <c r="D95" s="134">
        <v>1</v>
      </c>
      <c r="E95" s="134">
        <v>1</v>
      </c>
      <c r="F95" s="135">
        <v>117.87</v>
      </c>
      <c r="G95" s="134">
        <v>0.23530000000000001</v>
      </c>
      <c r="H95" s="134">
        <v>0.55879999999999996</v>
      </c>
      <c r="I95" s="134">
        <v>0.91890000000000005</v>
      </c>
      <c r="J95" s="134">
        <v>0.98280000000000001</v>
      </c>
      <c r="K95" s="134">
        <v>0</v>
      </c>
      <c r="L95" s="134">
        <v>0.96879999999999999</v>
      </c>
      <c r="M95" s="134" t="s">
        <v>596</v>
      </c>
      <c r="N95" s="134">
        <v>0</v>
      </c>
      <c r="O95" s="134">
        <v>0</v>
      </c>
      <c r="P95" s="134">
        <v>1.9199999999999998E-2</v>
      </c>
      <c r="Q95" s="134">
        <v>2.4400000000000002E-2</v>
      </c>
      <c r="R95" s="159">
        <v>12</v>
      </c>
      <c r="S95" s="137">
        <v>68.5</v>
      </c>
      <c r="T95" s="174">
        <v>0.76923076923076927</v>
      </c>
    </row>
    <row r="96" spans="1:20" x14ac:dyDescent="0.25">
      <c r="A96" s="131" t="s">
        <v>157</v>
      </c>
      <c r="B96" s="173" t="s">
        <v>507</v>
      </c>
      <c r="C96" s="134">
        <v>0.98</v>
      </c>
      <c r="D96" s="134" t="s">
        <v>596</v>
      </c>
      <c r="E96" s="134">
        <v>1</v>
      </c>
      <c r="F96" s="135">
        <v>7</v>
      </c>
      <c r="G96" s="134">
        <v>0.28999999999999998</v>
      </c>
      <c r="H96" s="134">
        <v>0.36</v>
      </c>
      <c r="I96" s="134">
        <v>0.89</v>
      </c>
      <c r="J96" s="134">
        <v>0.98</v>
      </c>
      <c r="K96" s="134">
        <v>0.91</v>
      </c>
      <c r="L96" s="134" t="s">
        <v>596</v>
      </c>
      <c r="M96" s="134" t="s">
        <v>596</v>
      </c>
      <c r="N96" s="134">
        <v>0.09</v>
      </c>
      <c r="O96" s="134">
        <v>0</v>
      </c>
      <c r="P96" s="134">
        <v>0.03</v>
      </c>
      <c r="Q96" s="134" t="s">
        <v>596</v>
      </c>
      <c r="R96" s="175" t="s">
        <v>604</v>
      </c>
      <c r="S96" s="137">
        <v>65.5</v>
      </c>
      <c r="T96" s="174">
        <v>0.83333333333333337</v>
      </c>
    </row>
    <row r="97" spans="1:20" x14ac:dyDescent="0.25">
      <c r="A97" s="141" t="s">
        <v>97</v>
      </c>
      <c r="C97" s="134" t="s">
        <v>682</v>
      </c>
    </row>
    <row r="98" spans="1:20" x14ac:dyDescent="0.25">
      <c r="A98" s="141" t="s">
        <v>98</v>
      </c>
      <c r="B98" s="173" t="s">
        <v>510</v>
      </c>
      <c r="C98" s="139">
        <v>0.78210000000000002</v>
      </c>
      <c r="D98" s="134">
        <v>1</v>
      </c>
      <c r="E98" s="134">
        <v>1</v>
      </c>
      <c r="F98" s="143">
        <v>65.27</v>
      </c>
      <c r="G98" s="139">
        <v>2.7400000000000001E-2</v>
      </c>
      <c r="H98" s="139">
        <v>0.90410000000000001</v>
      </c>
      <c r="I98" s="139">
        <v>0.94669999999999999</v>
      </c>
      <c r="J98" s="139">
        <v>0.97330000000000005</v>
      </c>
      <c r="K98" s="139">
        <v>0.66669999999999996</v>
      </c>
      <c r="L98" s="139">
        <v>0.97260000000000002</v>
      </c>
      <c r="M98" s="134" t="s">
        <v>596</v>
      </c>
      <c r="N98" s="139">
        <v>0</v>
      </c>
      <c r="O98" s="139">
        <v>0</v>
      </c>
      <c r="P98" s="139">
        <v>7.7999999999999996E-3</v>
      </c>
      <c r="Q98" s="139">
        <v>2.5600000000000001E-2</v>
      </c>
      <c r="R98" s="159">
        <v>12</v>
      </c>
      <c r="S98" s="137">
        <v>57</v>
      </c>
      <c r="T98" s="174">
        <v>0.65384615384615385</v>
      </c>
    </row>
    <row r="99" spans="1:20" x14ac:dyDescent="0.25">
      <c r="A99" s="131" t="s">
        <v>158</v>
      </c>
      <c r="B99" s="173" t="s">
        <v>507</v>
      </c>
      <c r="C99" s="139">
        <v>0.86670000000000003</v>
      </c>
      <c r="D99" s="134" t="s">
        <v>596</v>
      </c>
      <c r="E99" s="134">
        <v>1</v>
      </c>
      <c r="F99" s="143">
        <v>23</v>
      </c>
      <c r="G99" s="139">
        <v>0.60799999999999998</v>
      </c>
      <c r="H99" s="139">
        <v>0.69499999999999995</v>
      </c>
      <c r="I99" s="139">
        <v>0.71399999999999997</v>
      </c>
      <c r="J99" s="139">
        <v>0.84399999999999997</v>
      </c>
      <c r="K99" s="139">
        <v>1</v>
      </c>
      <c r="L99" s="134" t="s">
        <v>596</v>
      </c>
      <c r="M99" s="134" t="s">
        <v>596</v>
      </c>
      <c r="N99" s="139">
        <v>0</v>
      </c>
      <c r="O99" s="139">
        <v>0</v>
      </c>
      <c r="P99" s="139">
        <v>0</v>
      </c>
      <c r="Q99" s="139">
        <v>0</v>
      </c>
      <c r="R99" s="179" t="s">
        <v>604</v>
      </c>
      <c r="S99" s="137">
        <v>46.5</v>
      </c>
      <c r="T99" s="174">
        <v>0.68181818181818177</v>
      </c>
    </row>
    <row r="100" spans="1:20" x14ac:dyDescent="0.25">
      <c r="A100" s="131" t="s">
        <v>99</v>
      </c>
      <c r="B100" s="173" t="s">
        <v>510</v>
      </c>
      <c r="C100" s="134">
        <v>0.94169999999999998</v>
      </c>
      <c r="D100" s="134">
        <v>1</v>
      </c>
      <c r="E100" s="134">
        <v>1</v>
      </c>
      <c r="F100" s="135">
        <v>130.16999999999999</v>
      </c>
      <c r="G100" s="134">
        <v>6.25E-2</v>
      </c>
      <c r="H100" s="134">
        <v>0.84379999999999999</v>
      </c>
      <c r="I100" s="134">
        <v>0.96879999999999999</v>
      </c>
      <c r="J100" s="134">
        <v>0.96879999999999999</v>
      </c>
      <c r="K100" s="134">
        <v>0</v>
      </c>
      <c r="L100" s="134">
        <v>1</v>
      </c>
      <c r="M100" s="134" t="s">
        <v>596</v>
      </c>
      <c r="N100" s="134">
        <v>0</v>
      </c>
      <c r="O100" s="134">
        <v>0</v>
      </c>
      <c r="P100" s="134">
        <v>0</v>
      </c>
      <c r="Q100" s="134">
        <v>0</v>
      </c>
      <c r="R100" s="159">
        <v>12</v>
      </c>
      <c r="S100" s="137">
        <v>71</v>
      </c>
      <c r="T100" s="174">
        <v>0.86538461538461542</v>
      </c>
    </row>
    <row r="101" spans="1:20" x14ac:dyDescent="0.25">
      <c r="A101" s="141" t="s">
        <v>100</v>
      </c>
      <c r="B101" s="173" t="s">
        <v>510</v>
      </c>
      <c r="C101" s="134">
        <v>0.8</v>
      </c>
      <c r="D101" s="134">
        <v>1</v>
      </c>
      <c r="E101" s="134">
        <v>1</v>
      </c>
      <c r="F101" s="135">
        <v>116.09</v>
      </c>
      <c r="G101" s="134">
        <v>0</v>
      </c>
      <c r="H101" s="134">
        <v>1</v>
      </c>
      <c r="I101" s="139">
        <v>0</v>
      </c>
      <c r="J101" s="139">
        <v>1</v>
      </c>
      <c r="K101" s="139">
        <v>0</v>
      </c>
      <c r="L101" s="139">
        <v>1</v>
      </c>
      <c r="M101" s="134" t="s">
        <v>596</v>
      </c>
      <c r="N101" s="139">
        <v>0</v>
      </c>
      <c r="O101" s="139">
        <v>0</v>
      </c>
      <c r="P101" s="139">
        <v>0</v>
      </c>
      <c r="Q101" s="139">
        <v>0</v>
      </c>
      <c r="R101" s="159">
        <v>12</v>
      </c>
      <c r="S101" s="137">
        <v>64</v>
      </c>
      <c r="T101" s="174">
        <v>0.80769230769230771</v>
      </c>
    </row>
    <row r="102" spans="1:20" x14ac:dyDescent="0.25">
      <c r="A102" s="131" t="s">
        <v>101</v>
      </c>
      <c r="B102" s="173" t="s">
        <v>510</v>
      </c>
      <c r="C102" s="134">
        <v>0.95540000000000003</v>
      </c>
      <c r="D102" s="134">
        <v>1</v>
      </c>
      <c r="E102" s="134">
        <v>1</v>
      </c>
      <c r="F102" s="135">
        <v>93.65</v>
      </c>
      <c r="G102" s="134">
        <v>0.1042</v>
      </c>
      <c r="H102" s="134">
        <v>0.9375</v>
      </c>
      <c r="I102" s="134">
        <v>1</v>
      </c>
      <c r="J102" s="134">
        <v>1</v>
      </c>
      <c r="K102" s="134">
        <v>0.8</v>
      </c>
      <c r="L102" s="134">
        <v>0.98150000000000004</v>
      </c>
      <c r="M102" s="134" t="s">
        <v>596</v>
      </c>
      <c r="N102" s="134">
        <v>0</v>
      </c>
      <c r="O102" s="134">
        <v>0</v>
      </c>
      <c r="P102" s="134">
        <v>0</v>
      </c>
      <c r="Q102" s="134">
        <v>3.5700000000000003E-2</v>
      </c>
      <c r="R102" s="159">
        <v>12</v>
      </c>
      <c r="S102" s="137">
        <v>74</v>
      </c>
      <c r="T102" s="174">
        <v>0.90384615384615385</v>
      </c>
    </row>
    <row r="103" spans="1:20" x14ac:dyDescent="0.25">
      <c r="A103" s="131" t="s">
        <v>103</v>
      </c>
      <c r="B103" s="173" t="s">
        <v>510</v>
      </c>
      <c r="C103" s="134">
        <v>0.6613</v>
      </c>
      <c r="D103" s="134">
        <v>1</v>
      </c>
      <c r="E103" s="134">
        <v>1</v>
      </c>
      <c r="F103" s="135">
        <v>134.33000000000001</v>
      </c>
      <c r="G103" s="134">
        <v>0.21149999999999999</v>
      </c>
      <c r="H103" s="134">
        <v>0.55769999999999997</v>
      </c>
      <c r="I103" s="139">
        <v>0.86539999999999995</v>
      </c>
      <c r="J103" s="139">
        <v>1</v>
      </c>
      <c r="K103" s="139">
        <v>0</v>
      </c>
      <c r="L103" s="139">
        <v>1</v>
      </c>
      <c r="M103" s="134" t="s">
        <v>596</v>
      </c>
      <c r="N103" s="139">
        <v>7.7999999999999996E-3</v>
      </c>
      <c r="O103" s="139">
        <v>0</v>
      </c>
      <c r="P103" s="139">
        <v>0</v>
      </c>
      <c r="Q103" s="139">
        <v>1.9199999999999998E-2</v>
      </c>
      <c r="R103" s="159">
        <v>12</v>
      </c>
      <c r="S103" s="137">
        <v>58.5</v>
      </c>
      <c r="T103" s="174">
        <v>0.64903846153846156</v>
      </c>
    </row>
    <row r="104" spans="1:20" x14ac:dyDescent="0.25">
      <c r="A104" s="131" t="s">
        <v>104</v>
      </c>
      <c r="B104" s="173" t="s">
        <v>510</v>
      </c>
      <c r="C104" s="134">
        <v>0.92490000000000006</v>
      </c>
      <c r="D104" s="134">
        <v>1</v>
      </c>
      <c r="E104" s="134">
        <v>1</v>
      </c>
      <c r="F104" s="135">
        <v>99.04</v>
      </c>
      <c r="G104" s="134">
        <v>0.41460000000000002</v>
      </c>
      <c r="H104" s="134">
        <v>0.70730000000000004</v>
      </c>
      <c r="I104" s="134">
        <v>0.97670000000000001</v>
      </c>
      <c r="J104" s="134">
        <v>0.96970000000000001</v>
      </c>
      <c r="K104" s="134">
        <v>1</v>
      </c>
      <c r="L104" s="134">
        <v>1</v>
      </c>
      <c r="M104" s="134" t="s">
        <v>596</v>
      </c>
      <c r="N104" s="134">
        <v>0</v>
      </c>
      <c r="O104" s="134">
        <v>0</v>
      </c>
      <c r="P104" s="134">
        <v>1.14E-2</v>
      </c>
      <c r="Q104" s="134">
        <v>0</v>
      </c>
      <c r="R104" s="159">
        <v>12</v>
      </c>
      <c r="S104" s="137">
        <v>73.5</v>
      </c>
      <c r="T104" s="174">
        <v>0.82211538461538458</v>
      </c>
    </row>
    <row r="105" spans="1:20" x14ac:dyDescent="0.25">
      <c r="A105" s="131" t="s">
        <v>105</v>
      </c>
      <c r="B105" s="173" t="s">
        <v>510</v>
      </c>
      <c r="C105" s="139">
        <v>0.93959999999999999</v>
      </c>
      <c r="D105" s="134">
        <v>1</v>
      </c>
      <c r="E105" s="134">
        <v>1</v>
      </c>
      <c r="F105" s="143">
        <v>112.12</v>
      </c>
      <c r="G105" s="139">
        <v>0.17069999999999999</v>
      </c>
      <c r="H105" s="139">
        <v>0.46339999999999998</v>
      </c>
      <c r="I105" s="139">
        <v>0.84340000000000004</v>
      </c>
      <c r="J105" s="139">
        <v>1</v>
      </c>
      <c r="K105" s="139">
        <v>1</v>
      </c>
      <c r="L105" s="139">
        <v>1</v>
      </c>
      <c r="M105" s="134" t="s">
        <v>596</v>
      </c>
      <c r="N105" s="139">
        <v>0</v>
      </c>
      <c r="O105" s="139">
        <v>0</v>
      </c>
      <c r="P105" s="139">
        <v>3.0000000000000001E-3</v>
      </c>
      <c r="Q105" s="139">
        <v>0</v>
      </c>
      <c r="R105" s="159">
        <v>11</v>
      </c>
      <c r="S105" s="137">
        <v>61.5</v>
      </c>
      <c r="T105" s="174">
        <v>0.74519230769230771</v>
      </c>
    </row>
    <row r="106" spans="1:20" x14ac:dyDescent="0.25">
      <c r="A106" s="141" t="s">
        <v>106</v>
      </c>
      <c r="C106" s="139" t="s">
        <v>683</v>
      </c>
    </row>
    <row r="107" spans="1:20" x14ac:dyDescent="0.25">
      <c r="A107" s="131" t="s">
        <v>107</v>
      </c>
      <c r="B107" s="173" t="s">
        <v>510</v>
      </c>
      <c r="C107" s="134">
        <v>0.97750000000000004</v>
      </c>
      <c r="D107" s="134">
        <v>1</v>
      </c>
      <c r="E107" s="134">
        <v>1</v>
      </c>
      <c r="F107" s="135">
        <v>112.74</v>
      </c>
      <c r="G107" s="134">
        <v>4.5499999999999999E-2</v>
      </c>
      <c r="H107" s="134">
        <v>0.90910000000000002</v>
      </c>
      <c r="I107" s="139">
        <v>0.90910000000000002</v>
      </c>
      <c r="J107" s="139">
        <v>1</v>
      </c>
      <c r="K107" s="139">
        <v>1</v>
      </c>
      <c r="L107" s="139">
        <v>1</v>
      </c>
      <c r="M107" s="134" t="s">
        <v>596</v>
      </c>
      <c r="N107" s="139">
        <v>0</v>
      </c>
      <c r="O107" s="139">
        <v>0</v>
      </c>
      <c r="P107" s="139">
        <v>0</v>
      </c>
      <c r="Q107" s="139">
        <v>0</v>
      </c>
      <c r="R107" s="159">
        <v>12</v>
      </c>
      <c r="S107" s="137">
        <v>72.5</v>
      </c>
      <c r="T107" s="174">
        <v>0.8125</v>
      </c>
    </row>
    <row r="108" spans="1:20" x14ac:dyDescent="0.25">
      <c r="A108" s="131" t="s">
        <v>108</v>
      </c>
      <c r="B108" s="173" t="s">
        <v>510</v>
      </c>
      <c r="C108" s="139">
        <v>0.92190000000000005</v>
      </c>
      <c r="D108" s="134">
        <v>1</v>
      </c>
      <c r="E108" s="134">
        <v>1</v>
      </c>
      <c r="F108" s="143">
        <v>94.44</v>
      </c>
      <c r="G108" s="139">
        <v>6.0999999999999999E-2</v>
      </c>
      <c r="H108" s="139">
        <v>0.80489999999999995</v>
      </c>
      <c r="I108" s="139">
        <v>0.96340000000000003</v>
      </c>
      <c r="J108" s="139">
        <v>0.98780000000000001</v>
      </c>
      <c r="K108" s="139">
        <v>0.66669999999999996</v>
      </c>
      <c r="L108" s="139">
        <v>0.97499999999999998</v>
      </c>
      <c r="M108" s="134" t="s">
        <v>596</v>
      </c>
      <c r="N108" s="139">
        <v>0</v>
      </c>
      <c r="O108" s="139">
        <v>0</v>
      </c>
      <c r="P108" s="139">
        <v>4.1700000000000001E-2</v>
      </c>
      <c r="Q108" s="139">
        <v>1.12E-2</v>
      </c>
      <c r="R108" s="159">
        <v>12</v>
      </c>
      <c r="S108" s="137">
        <v>66.5</v>
      </c>
      <c r="T108" s="174">
        <v>0.79326923076923073</v>
      </c>
    </row>
    <row r="109" spans="1:20" x14ac:dyDescent="0.25">
      <c r="A109" s="131" t="s">
        <v>109</v>
      </c>
      <c r="B109" s="173" t="s">
        <v>510</v>
      </c>
      <c r="C109" s="139">
        <v>0.64739999999999998</v>
      </c>
      <c r="D109" s="134">
        <v>1</v>
      </c>
      <c r="E109" s="134">
        <v>1</v>
      </c>
      <c r="F109" s="143">
        <v>135.72</v>
      </c>
      <c r="G109" s="139">
        <v>0.16980000000000001</v>
      </c>
      <c r="H109" s="139">
        <v>0.81130000000000002</v>
      </c>
      <c r="I109" s="139">
        <v>0.81820000000000004</v>
      </c>
      <c r="J109" s="139">
        <v>0.9667</v>
      </c>
      <c r="K109" s="139">
        <v>1</v>
      </c>
      <c r="L109" s="139">
        <v>1</v>
      </c>
      <c r="M109" s="134" t="s">
        <v>596</v>
      </c>
      <c r="N109" s="139">
        <v>0</v>
      </c>
      <c r="O109" s="139">
        <v>0</v>
      </c>
      <c r="P109" s="139">
        <v>9.5999999999999992E-3</v>
      </c>
      <c r="Q109" s="139">
        <v>0</v>
      </c>
      <c r="R109" s="159">
        <v>12</v>
      </c>
      <c r="S109" s="137">
        <v>58</v>
      </c>
      <c r="T109" s="174">
        <v>0.71634615384615385</v>
      </c>
    </row>
    <row r="110" spans="1:20" x14ac:dyDescent="0.25">
      <c r="A110" s="131" t="s">
        <v>110</v>
      </c>
      <c r="B110" s="173" t="s">
        <v>510</v>
      </c>
      <c r="C110" s="139">
        <v>0.88349999999999995</v>
      </c>
      <c r="D110" s="134">
        <v>1</v>
      </c>
      <c r="E110" s="134">
        <v>1</v>
      </c>
      <c r="F110" s="143">
        <v>114.88</v>
      </c>
      <c r="G110" s="139">
        <v>0.22750000000000001</v>
      </c>
      <c r="H110" s="139">
        <v>0.89219999999999999</v>
      </c>
      <c r="I110" s="139">
        <v>0.94610000000000005</v>
      </c>
      <c r="J110" s="139">
        <v>0.98799999999999999</v>
      </c>
      <c r="K110" s="139">
        <v>1</v>
      </c>
      <c r="L110" s="139">
        <v>1</v>
      </c>
      <c r="M110" s="134" t="s">
        <v>596</v>
      </c>
      <c r="N110" s="139">
        <v>0</v>
      </c>
      <c r="O110" s="139">
        <v>0</v>
      </c>
      <c r="P110" s="139">
        <v>0</v>
      </c>
      <c r="Q110" s="139">
        <v>0</v>
      </c>
      <c r="R110" s="159">
        <v>11</v>
      </c>
      <c r="S110" s="137">
        <v>65.5</v>
      </c>
      <c r="T110" s="174">
        <v>0.73557692307692313</v>
      </c>
    </row>
    <row r="111" spans="1:20" x14ac:dyDescent="0.25">
      <c r="A111" s="131" t="s">
        <v>111</v>
      </c>
      <c r="B111" s="173" t="s">
        <v>510</v>
      </c>
      <c r="C111" s="134">
        <v>0.86880000000000002</v>
      </c>
      <c r="D111" s="134">
        <v>1</v>
      </c>
      <c r="E111" s="134">
        <v>1</v>
      </c>
      <c r="F111" s="135">
        <v>104.73</v>
      </c>
      <c r="G111" s="134">
        <v>9.6799999999999997E-2</v>
      </c>
      <c r="H111" s="134">
        <v>0.7097</v>
      </c>
      <c r="I111" s="139">
        <v>0.9355</v>
      </c>
      <c r="J111" s="139">
        <v>1</v>
      </c>
      <c r="K111" s="139">
        <v>1</v>
      </c>
      <c r="L111" s="139">
        <v>1</v>
      </c>
      <c r="M111" s="134" t="s">
        <v>596</v>
      </c>
      <c r="N111" s="139">
        <v>5.7099999999999998E-2</v>
      </c>
      <c r="O111" s="139">
        <v>0</v>
      </c>
      <c r="P111" s="139">
        <v>0</v>
      </c>
      <c r="Q111" s="139">
        <v>2.86E-2</v>
      </c>
      <c r="R111" s="159">
        <v>12</v>
      </c>
      <c r="S111" s="137">
        <v>64</v>
      </c>
      <c r="T111" s="174">
        <v>0.71153846153846156</v>
      </c>
    </row>
    <row r="112" spans="1:20" x14ac:dyDescent="0.25">
      <c r="A112" s="131" t="s">
        <v>112</v>
      </c>
      <c r="B112" s="173" t="s">
        <v>510</v>
      </c>
      <c r="C112" s="134">
        <v>0.7883</v>
      </c>
      <c r="D112" s="134">
        <v>1</v>
      </c>
      <c r="E112" s="134">
        <v>1</v>
      </c>
      <c r="F112" s="135">
        <v>88.45</v>
      </c>
      <c r="G112" s="134">
        <v>0.76639999999999997</v>
      </c>
      <c r="H112" s="134">
        <v>0.7883</v>
      </c>
      <c r="I112" s="139">
        <v>1</v>
      </c>
      <c r="J112" s="139">
        <v>0.99339999999999995</v>
      </c>
      <c r="K112" s="139">
        <v>0.92310000000000003</v>
      </c>
      <c r="L112" s="139">
        <v>0.99319999999999997</v>
      </c>
      <c r="M112" s="134" t="s">
        <v>596</v>
      </c>
      <c r="N112" s="139">
        <v>0</v>
      </c>
      <c r="O112" s="139">
        <v>0</v>
      </c>
      <c r="P112" s="139">
        <v>2.0999999999999999E-3</v>
      </c>
      <c r="Q112" s="139">
        <v>7.0000000000000001E-3</v>
      </c>
      <c r="R112" s="159">
        <v>11</v>
      </c>
      <c r="S112" s="137">
        <v>65</v>
      </c>
      <c r="T112" s="174">
        <v>0.70192307692307687</v>
      </c>
    </row>
    <row r="113" spans="1:20" x14ac:dyDescent="0.25">
      <c r="A113" s="131" t="s">
        <v>113</v>
      </c>
      <c r="B113" s="173" t="s">
        <v>510</v>
      </c>
      <c r="C113" s="134">
        <v>0.86509999999999998</v>
      </c>
      <c r="D113" s="134">
        <v>1</v>
      </c>
      <c r="E113" s="134">
        <v>1</v>
      </c>
      <c r="F113" s="135">
        <v>107.72</v>
      </c>
      <c r="G113" s="134">
        <v>0.12</v>
      </c>
      <c r="H113" s="134">
        <v>0.8</v>
      </c>
      <c r="I113" s="139">
        <v>1</v>
      </c>
      <c r="J113" s="139">
        <v>1</v>
      </c>
      <c r="K113" s="139">
        <v>1</v>
      </c>
      <c r="L113" s="139">
        <v>1</v>
      </c>
      <c r="M113" s="134" t="s">
        <v>596</v>
      </c>
      <c r="N113" s="139">
        <v>0</v>
      </c>
      <c r="O113" s="139">
        <v>0</v>
      </c>
      <c r="P113" s="139">
        <v>0</v>
      </c>
      <c r="Q113" s="139">
        <v>0</v>
      </c>
      <c r="R113" s="159">
        <v>12</v>
      </c>
      <c r="S113" s="137">
        <v>69.5</v>
      </c>
      <c r="T113" s="174">
        <v>0.80769230769230771</v>
      </c>
    </row>
    <row r="114" spans="1:20" x14ac:dyDescent="0.25">
      <c r="A114" s="141" t="s">
        <v>114</v>
      </c>
      <c r="B114" s="173" t="s">
        <v>510</v>
      </c>
      <c r="C114" s="134">
        <v>0.96489999999999998</v>
      </c>
      <c r="D114" s="134">
        <v>1</v>
      </c>
      <c r="E114" s="134">
        <v>1</v>
      </c>
      <c r="F114" s="135">
        <v>76.33</v>
      </c>
      <c r="G114" s="134">
        <v>0.1875</v>
      </c>
      <c r="H114" s="134">
        <v>0.75</v>
      </c>
      <c r="I114" s="134">
        <v>1</v>
      </c>
      <c r="J114" s="134">
        <v>1</v>
      </c>
      <c r="K114" s="134">
        <v>1</v>
      </c>
      <c r="L114" s="134">
        <v>1</v>
      </c>
      <c r="M114" s="134" t="s">
        <v>596</v>
      </c>
      <c r="N114" s="134">
        <v>9.5200000000000007E-2</v>
      </c>
      <c r="O114" s="134">
        <v>0</v>
      </c>
      <c r="P114" s="134">
        <v>1.3899999999999999E-2</v>
      </c>
      <c r="Q114" s="134">
        <v>0</v>
      </c>
      <c r="R114" s="159">
        <v>12</v>
      </c>
      <c r="S114" s="137">
        <v>77</v>
      </c>
      <c r="T114" s="174">
        <v>0.90865384615384615</v>
      </c>
    </row>
    <row r="115" spans="1:20" x14ac:dyDescent="0.25">
      <c r="A115" s="131" t="s">
        <v>115</v>
      </c>
      <c r="B115" s="173" t="s">
        <v>510</v>
      </c>
      <c r="C115" s="139">
        <v>0.88949999999999996</v>
      </c>
      <c r="D115" s="134">
        <v>1</v>
      </c>
      <c r="E115" s="134">
        <v>1</v>
      </c>
      <c r="F115" s="143">
        <v>88.64</v>
      </c>
      <c r="G115" s="139">
        <v>9.7600000000000006E-2</v>
      </c>
      <c r="H115" s="139">
        <v>0.75609999999999999</v>
      </c>
      <c r="I115" s="139">
        <v>0.97560000000000002</v>
      </c>
      <c r="J115" s="139">
        <v>1</v>
      </c>
      <c r="K115" s="139">
        <v>0.33329999999999999</v>
      </c>
      <c r="L115" s="139">
        <v>0.95450000000000002</v>
      </c>
      <c r="M115" s="134" t="s">
        <v>596</v>
      </c>
      <c r="N115" s="139">
        <v>0</v>
      </c>
      <c r="O115" s="139">
        <v>0</v>
      </c>
      <c r="P115" s="139">
        <v>0</v>
      </c>
      <c r="Q115" s="139">
        <v>4.5499999999999999E-2</v>
      </c>
      <c r="R115" s="159">
        <v>12</v>
      </c>
      <c r="S115" s="137">
        <v>62</v>
      </c>
      <c r="T115" s="174">
        <v>0.71153846153846156</v>
      </c>
    </row>
    <row r="116" spans="1:20" x14ac:dyDescent="0.25">
      <c r="A116" s="131" t="s">
        <v>116</v>
      </c>
      <c r="B116" s="173" t="s">
        <v>510</v>
      </c>
      <c r="C116" s="139">
        <v>1.0044999999999999</v>
      </c>
      <c r="D116" s="134">
        <v>1</v>
      </c>
      <c r="E116" s="134">
        <v>1</v>
      </c>
      <c r="F116" s="143">
        <v>113.99</v>
      </c>
      <c r="G116" s="139">
        <v>0.1613</v>
      </c>
      <c r="H116" s="139">
        <v>0.9194</v>
      </c>
      <c r="I116" s="139">
        <v>0.9919</v>
      </c>
      <c r="J116" s="139">
        <v>0.9919</v>
      </c>
      <c r="K116" s="139">
        <v>0</v>
      </c>
      <c r="L116" s="139">
        <v>0.99219999999999997</v>
      </c>
      <c r="M116" s="134" t="s">
        <v>596</v>
      </c>
      <c r="N116" s="139">
        <v>0</v>
      </c>
      <c r="O116" s="139">
        <v>0</v>
      </c>
      <c r="P116" s="139">
        <v>0</v>
      </c>
      <c r="Q116" s="139">
        <v>0</v>
      </c>
      <c r="R116" s="159">
        <v>12</v>
      </c>
      <c r="S116" s="137">
        <v>75</v>
      </c>
      <c r="T116" s="174">
        <v>0.86538461538461542</v>
      </c>
    </row>
    <row r="117" spans="1:20" x14ac:dyDescent="0.25">
      <c r="A117" s="131" t="s">
        <v>117</v>
      </c>
      <c r="B117" s="173" t="s">
        <v>510</v>
      </c>
      <c r="C117" s="134">
        <v>0.94469999999999998</v>
      </c>
      <c r="D117" s="134">
        <v>1</v>
      </c>
      <c r="E117" s="134">
        <v>1</v>
      </c>
      <c r="F117" s="135">
        <v>98.29</v>
      </c>
      <c r="G117" s="134">
        <v>0.21149999999999999</v>
      </c>
      <c r="H117" s="134">
        <v>0.82689999999999997</v>
      </c>
      <c r="I117" s="139">
        <v>1</v>
      </c>
      <c r="J117" s="139">
        <v>1</v>
      </c>
      <c r="K117" s="139">
        <v>1</v>
      </c>
      <c r="L117" s="139">
        <v>1</v>
      </c>
      <c r="M117" s="134" t="s">
        <v>596</v>
      </c>
      <c r="N117" s="139">
        <v>0</v>
      </c>
      <c r="O117" s="139">
        <v>0</v>
      </c>
      <c r="P117" s="139">
        <v>0</v>
      </c>
      <c r="Q117" s="139">
        <v>0</v>
      </c>
      <c r="R117" s="159">
        <v>12</v>
      </c>
      <c r="S117" s="137">
        <v>76</v>
      </c>
      <c r="T117" s="174">
        <v>0.88461538461538458</v>
      </c>
    </row>
    <row r="118" spans="1:20" x14ac:dyDescent="0.25">
      <c r="A118" s="131" t="s">
        <v>118</v>
      </c>
      <c r="B118" s="173" t="s">
        <v>510</v>
      </c>
      <c r="C118" s="139">
        <v>0.91649999999999998</v>
      </c>
      <c r="D118" s="134">
        <v>0.83330000000000004</v>
      </c>
      <c r="E118" s="134">
        <v>0.83330000000000004</v>
      </c>
      <c r="F118" s="143">
        <v>99.2</v>
      </c>
      <c r="G118" s="139">
        <v>0.13639999999999999</v>
      </c>
      <c r="H118" s="139">
        <v>0.90910000000000002</v>
      </c>
      <c r="I118" s="139">
        <v>0.93220000000000003</v>
      </c>
      <c r="J118" s="139">
        <v>0.93220000000000003</v>
      </c>
      <c r="K118" s="139">
        <v>0</v>
      </c>
      <c r="L118" s="139">
        <v>0.99139999999999995</v>
      </c>
      <c r="M118" s="134" t="s">
        <v>596</v>
      </c>
      <c r="N118" s="139">
        <v>0</v>
      </c>
      <c r="O118" s="139">
        <v>0</v>
      </c>
      <c r="P118" s="139">
        <v>4.6100000000000002E-2</v>
      </c>
      <c r="Q118" s="139">
        <v>8.0999999999999996E-3</v>
      </c>
      <c r="R118" s="159">
        <v>12</v>
      </c>
      <c r="S118" s="137">
        <v>53.54</v>
      </c>
      <c r="T118" s="174">
        <v>0.67346153846153833</v>
      </c>
    </row>
    <row r="119" spans="1:20" x14ac:dyDescent="0.25">
      <c r="A119" s="131" t="s">
        <v>119</v>
      </c>
      <c r="B119" s="173" t="s">
        <v>510</v>
      </c>
      <c r="C119" s="139">
        <v>0.91549999999999998</v>
      </c>
      <c r="D119" s="134">
        <v>1</v>
      </c>
      <c r="E119" s="134">
        <v>1</v>
      </c>
      <c r="F119" s="143">
        <v>112.92</v>
      </c>
      <c r="G119" s="139">
        <v>0.1014</v>
      </c>
      <c r="H119" s="139">
        <v>0.86960000000000004</v>
      </c>
      <c r="I119" s="139">
        <v>0.97099999999999997</v>
      </c>
      <c r="J119" s="139">
        <v>1</v>
      </c>
      <c r="K119" s="139">
        <v>1</v>
      </c>
      <c r="L119" s="139">
        <v>1</v>
      </c>
      <c r="M119" s="134" t="s">
        <v>596</v>
      </c>
      <c r="N119" s="139">
        <v>0</v>
      </c>
      <c r="O119" s="139">
        <v>0</v>
      </c>
      <c r="P119" s="139">
        <v>0</v>
      </c>
      <c r="Q119" s="139">
        <v>0</v>
      </c>
      <c r="R119" s="159">
        <v>12</v>
      </c>
      <c r="S119" s="137">
        <v>71</v>
      </c>
      <c r="T119" s="174">
        <v>0.81730769230769229</v>
      </c>
    </row>
    <row r="120" spans="1:20" x14ac:dyDescent="0.25">
      <c r="A120" s="131" t="s">
        <v>120</v>
      </c>
      <c r="B120" s="173" t="s">
        <v>510</v>
      </c>
      <c r="C120" s="134">
        <v>0.96879999999999999</v>
      </c>
      <c r="D120" s="134">
        <v>1</v>
      </c>
      <c r="E120" s="134">
        <v>1</v>
      </c>
      <c r="F120" s="135">
        <v>93.83</v>
      </c>
      <c r="G120" s="134">
        <v>0.1111</v>
      </c>
      <c r="H120" s="134">
        <v>0.88890000000000002</v>
      </c>
      <c r="I120" s="139">
        <v>0.8387</v>
      </c>
      <c r="J120" s="139">
        <v>0.871</v>
      </c>
      <c r="K120" s="139">
        <v>0</v>
      </c>
      <c r="L120" s="139">
        <v>1</v>
      </c>
      <c r="M120" s="134" t="s">
        <v>596</v>
      </c>
      <c r="N120" s="139">
        <v>0</v>
      </c>
      <c r="O120" s="139">
        <v>0</v>
      </c>
      <c r="P120" s="139">
        <v>3.2300000000000002E-2</v>
      </c>
      <c r="Q120" s="139">
        <v>0</v>
      </c>
      <c r="R120" s="159">
        <v>12</v>
      </c>
      <c r="S120" s="137">
        <v>68.5</v>
      </c>
      <c r="T120" s="174">
        <v>0.75480769230769229</v>
      </c>
    </row>
    <row r="121" spans="1:20" x14ac:dyDescent="0.25">
      <c r="A121" s="131" t="s">
        <v>121</v>
      </c>
      <c r="B121" s="173" t="s">
        <v>510</v>
      </c>
      <c r="C121" s="134">
        <v>0.99480000000000002</v>
      </c>
      <c r="D121" s="134">
        <v>1</v>
      </c>
      <c r="E121" s="134">
        <v>1</v>
      </c>
      <c r="F121" s="135">
        <v>112.37</v>
      </c>
      <c r="G121" s="134">
        <v>0.1321</v>
      </c>
      <c r="H121" s="134">
        <v>0.71699999999999997</v>
      </c>
      <c r="I121" s="134">
        <v>0.90569999999999995</v>
      </c>
      <c r="J121" s="134">
        <v>1</v>
      </c>
      <c r="K121" s="134">
        <v>1</v>
      </c>
      <c r="L121" s="134">
        <v>1</v>
      </c>
      <c r="M121" s="134" t="s">
        <v>596</v>
      </c>
      <c r="N121" s="134">
        <v>0</v>
      </c>
      <c r="O121" s="134">
        <v>0</v>
      </c>
      <c r="P121" s="134">
        <v>0</v>
      </c>
      <c r="Q121" s="134">
        <v>0</v>
      </c>
      <c r="R121" s="159">
        <v>12</v>
      </c>
      <c r="S121" s="137">
        <v>75.5</v>
      </c>
      <c r="T121" s="174">
        <v>0.92788461538461542</v>
      </c>
    </row>
    <row r="122" spans="1:20" x14ac:dyDescent="0.25">
      <c r="A122" s="131" t="s">
        <v>122</v>
      </c>
      <c r="B122" s="173" t="s">
        <v>510</v>
      </c>
      <c r="C122" s="134">
        <v>0.91779999999999995</v>
      </c>
      <c r="D122" s="134">
        <v>1</v>
      </c>
      <c r="E122" s="134">
        <v>1</v>
      </c>
      <c r="F122" s="135">
        <v>104.39</v>
      </c>
      <c r="G122" s="134">
        <v>0.13789999999999999</v>
      </c>
      <c r="H122" s="134">
        <v>0.91949999999999998</v>
      </c>
      <c r="I122" s="134">
        <v>1</v>
      </c>
      <c r="J122" s="134">
        <v>1</v>
      </c>
      <c r="K122" s="134">
        <v>0</v>
      </c>
      <c r="L122" s="134">
        <v>1</v>
      </c>
      <c r="M122" s="134" t="s">
        <v>596</v>
      </c>
      <c r="N122" s="134">
        <v>0</v>
      </c>
      <c r="O122" s="134">
        <v>0</v>
      </c>
      <c r="P122" s="134">
        <v>0</v>
      </c>
      <c r="Q122" s="134">
        <v>0</v>
      </c>
      <c r="R122" s="159">
        <v>11</v>
      </c>
      <c r="S122" s="137">
        <v>69.5</v>
      </c>
      <c r="T122" s="174">
        <v>0.78846153846153844</v>
      </c>
    </row>
    <row r="123" spans="1:20" x14ac:dyDescent="0.25">
      <c r="A123" s="131" t="s">
        <v>123</v>
      </c>
      <c r="B123" s="173" t="s">
        <v>510</v>
      </c>
      <c r="C123" s="134">
        <v>0.94469999999999998</v>
      </c>
      <c r="D123" s="134">
        <v>1</v>
      </c>
      <c r="E123" s="134">
        <v>1</v>
      </c>
      <c r="F123" s="135">
        <v>98.29</v>
      </c>
      <c r="G123" s="134">
        <v>0.21149999999999999</v>
      </c>
      <c r="H123" s="134">
        <v>0.82689999999999997</v>
      </c>
      <c r="I123" s="134">
        <v>1</v>
      </c>
      <c r="J123" s="134">
        <v>1</v>
      </c>
      <c r="K123" s="134">
        <v>1</v>
      </c>
      <c r="L123" s="134">
        <v>1</v>
      </c>
      <c r="M123" s="134" t="s">
        <v>596</v>
      </c>
      <c r="N123" s="134">
        <v>0</v>
      </c>
      <c r="O123" s="134">
        <v>0</v>
      </c>
      <c r="P123" s="134">
        <v>0</v>
      </c>
      <c r="Q123" s="134">
        <v>0</v>
      </c>
      <c r="R123" s="159">
        <v>12</v>
      </c>
      <c r="S123" s="137">
        <v>76</v>
      </c>
      <c r="T123" s="174">
        <v>0.86538461538461542</v>
      </c>
    </row>
    <row r="124" spans="1:20" x14ac:dyDescent="0.25">
      <c r="A124" s="131" t="s">
        <v>124</v>
      </c>
      <c r="B124" s="173" t="s">
        <v>510</v>
      </c>
      <c r="C124" s="134">
        <v>0.93020000000000003</v>
      </c>
      <c r="D124" s="134">
        <v>1</v>
      </c>
      <c r="E124" s="134">
        <v>1</v>
      </c>
      <c r="F124" s="135">
        <v>67.08</v>
      </c>
      <c r="G124" s="134">
        <v>0.20830000000000001</v>
      </c>
      <c r="H124" s="134">
        <v>1</v>
      </c>
      <c r="I124" s="134">
        <v>1</v>
      </c>
      <c r="J124" s="134">
        <v>1</v>
      </c>
      <c r="K124" s="134">
        <v>0.5</v>
      </c>
      <c r="L124" s="134">
        <v>0.95830000000000004</v>
      </c>
      <c r="M124" s="134" t="s">
        <v>596</v>
      </c>
      <c r="N124" s="134">
        <v>0</v>
      </c>
      <c r="O124" s="134">
        <v>0</v>
      </c>
      <c r="P124" s="134">
        <v>0</v>
      </c>
      <c r="Q124" s="134">
        <v>0</v>
      </c>
      <c r="R124" s="159">
        <v>10</v>
      </c>
      <c r="S124" s="137">
        <v>65.5</v>
      </c>
      <c r="T124" s="174">
        <v>0.82211538461538458</v>
      </c>
    </row>
    <row r="125" spans="1:20" x14ac:dyDescent="0.25">
      <c r="A125" s="131" t="s">
        <v>125</v>
      </c>
      <c r="B125" s="173" t="s">
        <v>510</v>
      </c>
      <c r="C125" s="134">
        <v>0.99470000000000003</v>
      </c>
      <c r="D125" s="134">
        <v>1</v>
      </c>
      <c r="E125" s="134">
        <v>1</v>
      </c>
      <c r="F125" s="135">
        <v>101.54</v>
      </c>
      <c r="G125" s="134">
        <v>0.1129</v>
      </c>
      <c r="H125" s="134">
        <v>0.7903</v>
      </c>
      <c r="I125" s="139">
        <v>0.9355</v>
      </c>
      <c r="J125" s="139">
        <v>1</v>
      </c>
      <c r="K125" s="139">
        <v>1</v>
      </c>
      <c r="L125" s="139">
        <v>1</v>
      </c>
      <c r="M125" s="134" t="s">
        <v>596</v>
      </c>
      <c r="N125" s="139">
        <v>0</v>
      </c>
      <c r="O125" s="139">
        <v>0</v>
      </c>
      <c r="P125" s="139">
        <v>0</v>
      </c>
      <c r="Q125" s="139">
        <v>0</v>
      </c>
      <c r="R125" s="159">
        <v>12</v>
      </c>
      <c r="S125" s="137">
        <v>77</v>
      </c>
      <c r="T125" s="174">
        <v>0.91346153846153844</v>
      </c>
    </row>
    <row r="126" spans="1:20" x14ac:dyDescent="0.25">
      <c r="A126" s="131" t="s">
        <v>126</v>
      </c>
      <c r="B126" s="173" t="s">
        <v>510</v>
      </c>
      <c r="C126" s="134">
        <v>0.82420000000000004</v>
      </c>
      <c r="D126" s="134">
        <v>1</v>
      </c>
      <c r="E126" s="134">
        <v>1</v>
      </c>
      <c r="F126" s="135">
        <v>72.09</v>
      </c>
      <c r="G126" s="134">
        <v>9.5200000000000007E-2</v>
      </c>
      <c r="H126" s="134">
        <v>0.8095</v>
      </c>
      <c r="I126" s="139">
        <v>0.90480000000000005</v>
      </c>
      <c r="J126" s="139">
        <v>1</v>
      </c>
      <c r="K126" s="139">
        <v>0</v>
      </c>
      <c r="L126" s="139">
        <v>0.95</v>
      </c>
      <c r="M126" s="134" t="s">
        <v>596</v>
      </c>
      <c r="N126" s="139">
        <v>0</v>
      </c>
      <c r="O126" s="139">
        <v>0</v>
      </c>
      <c r="P126" s="139">
        <v>8.3299999999999999E-2</v>
      </c>
      <c r="Q126" s="139">
        <v>0</v>
      </c>
      <c r="R126" s="159">
        <v>12</v>
      </c>
      <c r="S126" s="137">
        <v>55.5</v>
      </c>
      <c r="T126" s="174">
        <v>0.63942307692307687</v>
      </c>
    </row>
    <row r="127" spans="1:20" x14ac:dyDescent="0.25">
      <c r="A127" s="131" t="s">
        <v>127</v>
      </c>
      <c r="B127" s="173" t="s">
        <v>510</v>
      </c>
      <c r="C127" s="134">
        <v>0.9153</v>
      </c>
      <c r="D127" s="134">
        <v>1</v>
      </c>
      <c r="E127" s="134">
        <v>1</v>
      </c>
      <c r="F127" s="135">
        <v>35.9</v>
      </c>
      <c r="G127" s="134">
        <v>0.2727</v>
      </c>
      <c r="H127" s="134">
        <v>0.54549999999999998</v>
      </c>
      <c r="I127" s="134">
        <v>0.90910000000000002</v>
      </c>
      <c r="J127" s="134">
        <v>1</v>
      </c>
      <c r="K127" s="134">
        <v>1</v>
      </c>
      <c r="L127" s="134">
        <v>1</v>
      </c>
      <c r="M127" s="134" t="s">
        <v>596</v>
      </c>
      <c r="N127" s="134">
        <v>0</v>
      </c>
      <c r="O127" s="134">
        <v>0</v>
      </c>
      <c r="P127" s="134">
        <v>0</v>
      </c>
      <c r="Q127" s="134">
        <v>0</v>
      </c>
      <c r="R127" s="172">
        <v>12</v>
      </c>
      <c r="S127" s="137">
        <v>67</v>
      </c>
      <c r="T127" s="174">
        <v>0.75</v>
      </c>
    </row>
    <row r="128" spans="1:20" x14ac:dyDescent="0.25">
      <c r="A128" s="131" t="s">
        <v>128</v>
      </c>
      <c r="B128" s="173" t="s">
        <v>510</v>
      </c>
      <c r="C128" s="134">
        <v>0.9113</v>
      </c>
      <c r="D128" s="134">
        <v>1</v>
      </c>
      <c r="E128" s="134">
        <v>1</v>
      </c>
      <c r="F128" s="135">
        <v>103.55</v>
      </c>
      <c r="G128" s="134">
        <v>5.5599999999999997E-2</v>
      </c>
      <c r="H128" s="134">
        <v>0.90739999999999998</v>
      </c>
      <c r="I128" s="139">
        <v>0.94440000000000002</v>
      </c>
      <c r="J128" s="139">
        <v>1</v>
      </c>
      <c r="K128" s="139">
        <v>1</v>
      </c>
      <c r="L128" s="139">
        <v>1</v>
      </c>
      <c r="M128" s="134" t="s">
        <v>596</v>
      </c>
      <c r="N128" s="139">
        <v>0</v>
      </c>
      <c r="O128" s="139">
        <v>0</v>
      </c>
      <c r="P128" s="139">
        <v>0</v>
      </c>
      <c r="Q128" s="139">
        <v>0</v>
      </c>
      <c r="R128" s="159">
        <v>12</v>
      </c>
      <c r="S128" s="137">
        <v>68.5</v>
      </c>
      <c r="T128" s="174">
        <v>0.79326923076923073</v>
      </c>
    </row>
    <row r="129" spans="1:20" x14ac:dyDescent="0.25">
      <c r="A129" s="131" t="s">
        <v>129</v>
      </c>
      <c r="B129" s="173" t="s">
        <v>510</v>
      </c>
      <c r="C129" s="134">
        <v>0.87260000000000004</v>
      </c>
      <c r="D129" s="134">
        <v>1</v>
      </c>
      <c r="E129" s="134">
        <v>1</v>
      </c>
      <c r="F129" s="135">
        <v>56.86</v>
      </c>
      <c r="G129" s="134">
        <v>4.7600000000000003E-2</v>
      </c>
      <c r="H129" s="134">
        <v>0.90480000000000005</v>
      </c>
      <c r="I129" s="134">
        <v>0.90910000000000002</v>
      </c>
      <c r="J129" s="134">
        <v>0.95450000000000002</v>
      </c>
      <c r="K129" s="134">
        <v>0</v>
      </c>
      <c r="L129" s="134">
        <v>1</v>
      </c>
      <c r="M129" s="134" t="s">
        <v>596</v>
      </c>
      <c r="N129" s="134">
        <v>0</v>
      </c>
      <c r="O129" s="134">
        <v>0</v>
      </c>
      <c r="P129" s="134">
        <v>1.1900000000000001E-2</v>
      </c>
      <c r="Q129" s="134">
        <v>4.3499999999999997E-2</v>
      </c>
      <c r="R129" s="159">
        <v>12</v>
      </c>
      <c r="S129" s="137">
        <v>62</v>
      </c>
      <c r="T129" s="174">
        <v>0.76923076923076927</v>
      </c>
    </row>
    <row r="130" spans="1:20" x14ac:dyDescent="0.25">
      <c r="A130" s="131" t="s">
        <v>130</v>
      </c>
      <c r="B130" s="173" t="s">
        <v>510</v>
      </c>
      <c r="C130" s="139">
        <v>0.91990000000000005</v>
      </c>
      <c r="D130" s="134">
        <v>1</v>
      </c>
      <c r="E130" s="134">
        <v>1</v>
      </c>
      <c r="F130" s="143">
        <v>65.599999999999994</v>
      </c>
      <c r="G130" s="139">
        <v>2.5600000000000001E-2</v>
      </c>
      <c r="H130" s="139">
        <v>0.83760000000000001</v>
      </c>
      <c r="I130" s="139">
        <v>1</v>
      </c>
      <c r="J130" s="139">
        <v>1</v>
      </c>
      <c r="K130" s="139">
        <v>1</v>
      </c>
      <c r="L130" s="139">
        <v>1</v>
      </c>
      <c r="M130" s="134" t="s">
        <v>596</v>
      </c>
      <c r="N130" s="139">
        <v>0</v>
      </c>
      <c r="O130" s="139">
        <v>0</v>
      </c>
      <c r="P130" s="139">
        <v>0</v>
      </c>
      <c r="Q130" s="139">
        <v>0</v>
      </c>
      <c r="R130" s="159">
        <v>12</v>
      </c>
      <c r="S130" s="137">
        <v>70</v>
      </c>
      <c r="T130" s="174">
        <v>0.84615384615384615</v>
      </c>
    </row>
    <row r="131" spans="1:20" x14ac:dyDescent="0.25">
      <c r="A131" s="131" t="s">
        <v>131</v>
      </c>
      <c r="B131" s="173" t="s">
        <v>510</v>
      </c>
      <c r="C131" s="134">
        <v>0.96279999999999999</v>
      </c>
      <c r="D131" s="134">
        <v>1</v>
      </c>
      <c r="E131" s="134">
        <v>1</v>
      </c>
      <c r="F131" s="135">
        <v>115.55</v>
      </c>
      <c r="G131" s="134">
        <v>2.2700000000000001E-2</v>
      </c>
      <c r="H131" s="134">
        <v>0.90910000000000002</v>
      </c>
      <c r="I131" s="139">
        <v>0.97729999999999995</v>
      </c>
      <c r="J131" s="139">
        <v>1</v>
      </c>
      <c r="K131" s="139">
        <v>1</v>
      </c>
      <c r="L131" s="139">
        <v>1</v>
      </c>
      <c r="M131" s="134" t="s">
        <v>596</v>
      </c>
      <c r="N131" s="139">
        <v>0</v>
      </c>
      <c r="O131" s="139">
        <v>0</v>
      </c>
      <c r="P131" s="139">
        <v>0</v>
      </c>
      <c r="Q131" s="139">
        <v>0</v>
      </c>
      <c r="R131" s="159">
        <v>12</v>
      </c>
      <c r="S131" s="137">
        <v>73.5</v>
      </c>
      <c r="T131" s="174">
        <v>0.85096153846153844</v>
      </c>
    </row>
    <row r="132" spans="1:20" x14ac:dyDescent="0.25">
      <c r="A132" s="131" t="s">
        <v>132</v>
      </c>
      <c r="B132" s="173" t="s">
        <v>510</v>
      </c>
      <c r="C132" s="134">
        <v>0.95660000000000001</v>
      </c>
      <c r="D132" s="134">
        <v>1</v>
      </c>
      <c r="E132" s="134">
        <v>1</v>
      </c>
      <c r="F132" s="135">
        <v>80</v>
      </c>
      <c r="G132" s="134">
        <v>0.04</v>
      </c>
      <c r="H132" s="134">
        <v>0.68</v>
      </c>
      <c r="I132" s="139">
        <v>0.92</v>
      </c>
      <c r="J132" s="139">
        <v>1</v>
      </c>
      <c r="K132" s="139">
        <v>1</v>
      </c>
      <c r="L132" s="139">
        <v>1</v>
      </c>
      <c r="M132" s="134" t="s">
        <v>596</v>
      </c>
      <c r="N132" s="139">
        <v>0</v>
      </c>
      <c r="O132" s="139">
        <v>0</v>
      </c>
      <c r="P132" s="139">
        <v>0</v>
      </c>
      <c r="Q132" s="139">
        <v>0</v>
      </c>
      <c r="R132" s="159">
        <v>12</v>
      </c>
      <c r="S132" s="137">
        <v>70</v>
      </c>
      <c r="T132" s="174">
        <v>0.76442307692307687</v>
      </c>
    </row>
    <row r="133" spans="1:20" x14ac:dyDescent="0.25">
      <c r="A133" s="131" t="s">
        <v>133</v>
      </c>
      <c r="B133" s="173" t="s">
        <v>510</v>
      </c>
      <c r="C133" s="134">
        <v>0.85399999999999998</v>
      </c>
      <c r="D133" s="134">
        <v>1</v>
      </c>
      <c r="E133" s="134">
        <v>1</v>
      </c>
      <c r="F133" s="135">
        <v>90.08</v>
      </c>
      <c r="G133" s="134">
        <v>0</v>
      </c>
      <c r="H133" s="134">
        <v>0.88239999999999996</v>
      </c>
      <c r="I133" s="139">
        <v>1</v>
      </c>
      <c r="J133" s="139">
        <v>1</v>
      </c>
      <c r="K133" s="139">
        <v>0</v>
      </c>
      <c r="L133" s="139">
        <v>1</v>
      </c>
      <c r="M133" s="134" t="s">
        <v>596</v>
      </c>
      <c r="N133" s="139">
        <v>0</v>
      </c>
      <c r="O133" s="139">
        <v>0</v>
      </c>
      <c r="P133" s="139">
        <v>0</v>
      </c>
      <c r="Q133" s="139">
        <v>0</v>
      </c>
      <c r="R133" s="159">
        <v>12</v>
      </c>
      <c r="S133" s="137">
        <v>66</v>
      </c>
      <c r="T133" s="174">
        <v>0.73076923076923073</v>
      </c>
    </row>
    <row r="134" spans="1:20" x14ac:dyDescent="0.25">
      <c r="A134" s="152" t="s">
        <v>134</v>
      </c>
      <c r="B134" s="173" t="s">
        <v>510</v>
      </c>
      <c r="C134" s="134">
        <v>0.98729999999999996</v>
      </c>
      <c r="D134" s="134">
        <v>1</v>
      </c>
      <c r="E134" s="134">
        <v>1</v>
      </c>
      <c r="F134" s="135">
        <v>92.29</v>
      </c>
      <c r="G134" s="134">
        <v>0.1143</v>
      </c>
      <c r="H134" s="134">
        <v>0.85709999999999997</v>
      </c>
      <c r="I134" s="134">
        <v>0.97140000000000004</v>
      </c>
      <c r="J134" s="134">
        <v>0.97140000000000004</v>
      </c>
      <c r="K134" s="134">
        <v>0</v>
      </c>
      <c r="L134" s="134">
        <v>1</v>
      </c>
      <c r="M134" s="134" t="s">
        <v>596</v>
      </c>
      <c r="N134" s="134">
        <v>0</v>
      </c>
      <c r="O134" s="134">
        <v>0</v>
      </c>
      <c r="P134" s="134">
        <v>0</v>
      </c>
      <c r="Q134" s="134">
        <v>0</v>
      </c>
      <c r="R134" s="172">
        <v>12</v>
      </c>
      <c r="S134" s="137">
        <v>81</v>
      </c>
      <c r="T134" s="174">
        <v>0.99038461538461542</v>
      </c>
    </row>
    <row r="135" spans="1:20" x14ac:dyDescent="0.25">
      <c r="A135" s="141" t="s">
        <v>135</v>
      </c>
      <c r="B135" s="173" t="s">
        <v>510</v>
      </c>
      <c r="C135" s="134">
        <v>1.0506</v>
      </c>
      <c r="D135" s="134">
        <v>0.88890000000000002</v>
      </c>
      <c r="E135" s="134">
        <v>1</v>
      </c>
      <c r="F135" s="135">
        <v>36.94</v>
      </c>
      <c r="G135" s="134">
        <v>0.55559999999999998</v>
      </c>
      <c r="H135" s="134">
        <v>0.88890000000000002</v>
      </c>
      <c r="I135" s="134">
        <v>0.96299999999999997</v>
      </c>
      <c r="J135" s="134">
        <v>1</v>
      </c>
      <c r="K135" s="134">
        <v>1</v>
      </c>
      <c r="L135" s="134">
        <v>1</v>
      </c>
      <c r="M135" s="134" t="s">
        <v>596</v>
      </c>
      <c r="N135" s="134">
        <v>7.1400000000000005E-2</v>
      </c>
      <c r="O135" s="134">
        <v>0</v>
      </c>
      <c r="P135" s="134">
        <v>0</v>
      </c>
      <c r="Q135" s="134">
        <v>0</v>
      </c>
      <c r="R135" s="172">
        <v>12</v>
      </c>
      <c r="S135" s="137">
        <v>77.5</v>
      </c>
      <c r="T135" s="174">
        <v>0.95673076923076927</v>
      </c>
    </row>
    <row r="136" spans="1:20" x14ac:dyDescent="0.25">
      <c r="A136" s="144" t="s">
        <v>136</v>
      </c>
      <c r="B136" s="173" t="s">
        <v>510</v>
      </c>
      <c r="C136" s="139">
        <v>0.94969999999999999</v>
      </c>
      <c r="D136" s="134">
        <v>1</v>
      </c>
      <c r="E136" s="134">
        <v>1</v>
      </c>
      <c r="F136" s="143">
        <v>93.21</v>
      </c>
      <c r="G136" s="139">
        <v>3.73E-2</v>
      </c>
      <c r="H136" s="139">
        <v>0.89180000000000004</v>
      </c>
      <c r="I136" s="139">
        <v>0.91579999999999995</v>
      </c>
      <c r="J136" s="139">
        <v>0.97440000000000004</v>
      </c>
      <c r="K136" s="139">
        <v>0.33329999999999999</v>
      </c>
      <c r="L136" s="139">
        <v>0.98529999999999995</v>
      </c>
      <c r="M136" s="134" t="s">
        <v>596</v>
      </c>
      <c r="N136" s="139">
        <v>7.0000000000000001E-3</v>
      </c>
      <c r="O136" s="139">
        <v>0</v>
      </c>
      <c r="P136" s="139">
        <v>4.8999999999999998E-3</v>
      </c>
      <c r="Q136" s="139">
        <v>3.5000000000000001E-3</v>
      </c>
      <c r="R136" s="159">
        <v>12</v>
      </c>
      <c r="S136" s="137">
        <v>65</v>
      </c>
      <c r="T136" s="174">
        <v>0.75</v>
      </c>
    </row>
    <row r="137" spans="1:20" x14ac:dyDescent="0.25">
      <c r="A137" s="131" t="s">
        <v>137</v>
      </c>
      <c r="B137" s="173" t="s">
        <v>510</v>
      </c>
      <c r="C137" s="134">
        <v>0.98119999999999996</v>
      </c>
      <c r="D137" s="134">
        <v>1</v>
      </c>
      <c r="E137" s="134">
        <v>1</v>
      </c>
      <c r="F137" s="135">
        <v>56.82</v>
      </c>
      <c r="G137" s="134">
        <v>0.125</v>
      </c>
      <c r="H137" s="134">
        <v>0.75</v>
      </c>
      <c r="I137" s="134">
        <v>0.85709999999999997</v>
      </c>
      <c r="J137" s="134">
        <v>0.96079999999999999</v>
      </c>
      <c r="K137" s="134">
        <v>1</v>
      </c>
      <c r="L137" s="134">
        <v>1</v>
      </c>
      <c r="M137" s="134" t="s">
        <v>596</v>
      </c>
      <c r="N137" s="134">
        <v>0</v>
      </c>
      <c r="O137" s="134">
        <v>0</v>
      </c>
      <c r="P137" s="134">
        <v>2.23E-2</v>
      </c>
      <c r="Q137" s="134">
        <v>0</v>
      </c>
      <c r="R137" s="159">
        <v>12</v>
      </c>
      <c r="S137" s="137">
        <v>72.5</v>
      </c>
      <c r="T137" s="174">
        <v>0.80288461538461542</v>
      </c>
    </row>
    <row r="138" spans="1:20" x14ac:dyDescent="0.25">
      <c r="A138" s="131" t="s">
        <v>138</v>
      </c>
      <c r="B138" s="173" t="s">
        <v>510</v>
      </c>
      <c r="C138" s="134">
        <v>0.98129999999999995</v>
      </c>
      <c r="D138" s="134">
        <v>1</v>
      </c>
      <c r="E138" s="134">
        <v>1</v>
      </c>
      <c r="F138" s="135">
        <v>57.67</v>
      </c>
      <c r="G138" s="134">
        <v>0.35709999999999997</v>
      </c>
      <c r="H138" s="134">
        <v>1</v>
      </c>
      <c r="I138" s="134">
        <v>1</v>
      </c>
      <c r="J138" s="134">
        <v>1</v>
      </c>
      <c r="K138" s="134">
        <v>0</v>
      </c>
      <c r="L138" s="134">
        <v>1</v>
      </c>
      <c r="M138" s="134" t="s">
        <v>596</v>
      </c>
      <c r="N138" s="134">
        <v>0</v>
      </c>
      <c r="O138" s="134">
        <v>0</v>
      </c>
      <c r="P138" s="134">
        <v>0</v>
      </c>
      <c r="Q138" s="134">
        <v>0</v>
      </c>
      <c r="R138" s="159">
        <v>12</v>
      </c>
      <c r="S138" s="137">
        <v>82</v>
      </c>
      <c r="T138" s="174">
        <v>0.88461538461538458</v>
      </c>
    </row>
    <row r="139" spans="1:20" x14ac:dyDescent="0.25">
      <c r="A139" s="131" t="s">
        <v>139</v>
      </c>
      <c r="B139" s="173" t="s">
        <v>510</v>
      </c>
      <c r="C139" s="139">
        <v>1</v>
      </c>
      <c r="D139" s="134">
        <v>1</v>
      </c>
      <c r="E139" s="134">
        <v>1</v>
      </c>
      <c r="F139" s="143">
        <v>53.49</v>
      </c>
      <c r="G139" s="139">
        <v>0</v>
      </c>
      <c r="H139" s="139">
        <v>0.83330000000000004</v>
      </c>
      <c r="I139" s="139">
        <v>0.9667</v>
      </c>
      <c r="J139" s="139">
        <v>1</v>
      </c>
      <c r="K139" s="139">
        <v>0</v>
      </c>
      <c r="L139" s="139">
        <v>1</v>
      </c>
      <c r="M139" s="134" t="s">
        <v>596</v>
      </c>
      <c r="N139" s="139">
        <v>0</v>
      </c>
      <c r="O139" s="139">
        <v>0</v>
      </c>
      <c r="P139" s="139">
        <v>0</v>
      </c>
      <c r="Q139" s="139">
        <v>0</v>
      </c>
      <c r="R139" s="159">
        <v>12</v>
      </c>
      <c r="S139" s="137">
        <v>76.5</v>
      </c>
      <c r="T139" s="174">
        <v>0.88461538461538458</v>
      </c>
    </row>
    <row r="140" spans="1:20" x14ac:dyDescent="0.25">
      <c r="A140" s="131" t="s">
        <v>140</v>
      </c>
      <c r="B140" s="173" t="s">
        <v>510</v>
      </c>
      <c r="C140" s="139">
        <v>0.93030000000000002</v>
      </c>
      <c r="D140" s="134">
        <v>1</v>
      </c>
      <c r="E140" s="134">
        <v>1</v>
      </c>
      <c r="F140" s="143">
        <v>69.02</v>
      </c>
      <c r="G140" s="139">
        <v>0</v>
      </c>
      <c r="H140" s="139">
        <v>0.95450000000000002</v>
      </c>
      <c r="I140" s="139">
        <v>1</v>
      </c>
      <c r="J140" s="139">
        <v>1</v>
      </c>
      <c r="K140" s="139">
        <v>0</v>
      </c>
      <c r="L140" s="139">
        <v>1</v>
      </c>
      <c r="M140" s="134" t="s">
        <v>596</v>
      </c>
      <c r="N140" s="139">
        <v>0</v>
      </c>
      <c r="O140" s="139">
        <v>0</v>
      </c>
      <c r="P140" s="139">
        <v>0</v>
      </c>
      <c r="Q140" s="139">
        <v>0</v>
      </c>
      <c r="R140" s="159">
        <v>12</v>
      </c>
      <c r="S140" s="137">
        <v>71.5</v>
      </c>
      <c r="T140" s="174">
        <v>0.82692307692307687</v>
      </c>
    </row>
    <row r="141" spans="1:20" x14ac:dyDescent="0.25">
      <c r="A141" s="141" t="s">
        <v>141</v>
      </c>
      <c r="B141" s="173" t="s">
        <v>510</v>
      </c>
      <c r="C141" s="134">
        <v>0.95879999999999999</v>
      </c>
      <c r="D141" s="134">
        <v>1</v>
      </c>
      <c r="E141" s="134">
        <v>1</v>
      </c>
      <c r="F141" s="135">
        <v>53.62</v>
      </c>
      <c r="G141" s="134">
        <v>0.19700000000000001</v>
      </c>
      <c r="H141" s="134">
        <v>0.77270000000000005</v>
      </c>
      <c r="I141" s="134">
        <v>0.92420000000000002</v>
      </c>
      <c r="J141" s="134">
        <v>1</v>
      </c>
      <c r="K141" s="134">
        <v>1</v>
      </c>
      <c r="L141" s="134">
        <v>1</v>
      </c>
      <c r="M141" s="134" t="s">
        <v>596</v>
      </c>
      <c r="N141" s="134">
        <v>0</v>
      </c>
      <c r="O141" s="134">
        <v>0</v>
      </c>
      <c r="P141" s="134">
        <v>0</v>
      </c>
      <c r="Q141" s="134">
        <v>0</v>
      </c>
      <c r="R141" s="159">
        <v>12</v>
      </c>
      <c r="S141" s="137">
        <v>73.5</v>
      </c>
      <c r="T141" s="174">
        <v>0.80288461538461542</v>
      </c>
    </row>
    <row r="142" spans="1:20" x14ac:dyDescent="0.25">
      <c r="A142" s="131" t="s">
        <v>142</v>
      </c>
      <c r="B142" s="173" t="s">
        <v>510</v>
      </c>
      <c r="C142" s="139">
        <v>0.94989999999999997</v>
      </c>
      <c r="D142" s="134">
        <v>1</v>
      </c>
      <c r="E142" s="134">
        <v>1</v>
      </c>
      <c r="F142" s="143">
        <v>50.79</v>
      </c>
      <c r="G142" s="139">
        <v>0.3947</v>
      </c>
      <c r="H142" s="139">
        <v>0.86839999999999995</v>
      </c>
      <c r="I142" s="139">
        <v>0.97370000000000001</v>
      </c>
      <c r="J142" s="139">
        <v>1</v>
      </c>
      <c r="K142" s="139">
        <v>0</v>
      </c>
      <c r="L142" s="139">
        <v>1</v>
      </c>
      <c r="M142" s="134" t="s">
        <v>596</v>
      </c>
      <c r="N142" s="139">
        <v>0</v>
      </c>
      <c r="O142" s="139">
        <v>0</v>
      </c>
      <c r="P142" s="139">
        <v>0</v>
      </c>
      <c r="Q142" s="139">
        <v>2.5000000000000001E-2</v>
      </c>
      <c r="R142" s="159">
        <v>12</v>
      </c>
      <c r="S142" s="137">
        <v>77.5</v>
      </c>
      <c r="T142" s="174">
        <v>0.88942307692307687</v>
      </c>
    </row>
    <row r="143" spans="1:20" x14ac:dyDescent="0.25">
      <c r="A143" s="131" t="s">
        <v>145</v>
      </c>
      <c r="B143" s="173" t="s">
        <v>510</v>
      </c>
      <c r="C143" s="139">
        <v>0.94879999999999998</v>
      </c>
      <c r="D143" s="134">
        <v>1</v>
      </c>
      <c r="E143" s="134">
        <v>1</v>
      </c>
      <c r="F143" s="143">
        <v>66.099999999999994</v>
      </c>
      <c r="G143" s="139">
        <v>9.3799999999999994E-2</v>
      </c>
      <c r="H143" s="139">
        <v>0.78129999999999999</v>
      </c>
      <c r="I143" s="139">
        <v>0.9375</v>
      </c>
      <c r="J143" s="139">
        <v>1</v>
      </c>
      <c r="K143" s="139">
        <v>1</v>
      </c>
      <c r="L143" s="139">
        <v>1</v>
      </c>
      <c r="M143" s="134" t="s">
        <v>596</v>
      </c>
      <c r="N143" s="139">
        <v>0</v>
      </c>
      <c r="O143" s="139">
        <v>0</v>
      </c>
      <c r="P143" s="139">
        <v>0</v>
      </c>
      <c r="Q143" s="139">
        <v>0</v>
      </c>
      <c r="R143" s="159">
        <v>12</v>
      </c>
      <c r="S143" s="137">
        <v>71.5</v>
      </c>
      <c r="T143" s="174">
        <v>0.86538461538461542</v>
      </c>
    </row>
    <row r="144" spans="1:20" x14ac:dyDescent="0.25">
      <c r="A144" s="131" t="s">
        <v>146</v>
      </c>
      <c r="B144" s="173" t="s">
        <v>510</v>
      </c>
      <c r="C144" s="134">
        <v>0.97289999999999999</v>
      </c>
      <c r="D144" s="134">
        <v>1</v>
      </c>
      <c r="E144" s="134">
        <v>1</v>
      </c>
      <c r="F144" s="135">
        <v>42.83</v>
      </c>
      <c r="G144" s="134">
        <v>0.1053</v>
      </c>
      <c r="H144" s="134">
        <v>0.92110000000000003</v>
      </c>
      <c r="I144" s="134">
        <v>0.97370000000000001</v>
      </c>
      <c r="J144" s="134">
        <v>1</v>
      </c>
      <c r="K144" s="134">
        <v>1</v>
      </c>
      <c r="L144" s="134">
        <v>1</v>
      </c>
      <c r="M144" s="134" t="s">
        <v>596</v>
      </c>
      <c r="N144" s="134">
        <v>0</v>
      </c>
      <c r="O144" s="134">
        <v>0</v>
      </c>
      <c r="P144" s="134">
        <v>0</v>
      </c>
      <c r="Q144" s="134">
        <v>0</v>
      </c>
      <c r="R144" s="159">
        <v>12</v>
      </c>
      <c r="S144" s="137">
        <v>76.5</v>
      </c>
      <c r="T144" s="174">
        <v>0.92788461538461542</v>
      </c>
    </row>
    <row r="145" spans="1:20" x14ac:dyDescent="0.25">
      <c r="A145" s="131" t="s">
        <v>147</v>
      </c>
      <c r="B145" s="173" t="s">
        <v>510</v>
      </c>
      <c r="C145" s="134">
        <v>0.98429999999999995</v>
      </c>
      <c r="D145" s="134">
        <v>1</v>
      </c>
      <c r="E145" s="134">
        <v>1</v>
      </c>
      <c r="F145" s="135">
        <v>59.4</v>
      </c>
      <c r="G145" s="134">
        <v>0.35709999999999997</v>
      </c>
      <c r="H145" s="134">
        <v>0.69640000000000002</v>
      </c>
      <c r="I145" s="134">
        <v>0.85709999999999997</v>
      </c>
      <c r="J145" s="134">
        <v>1</v>
      </c>
      <c r="K145" s="134">
        <v>0.5</v>
      </c>
      <c r="L145" s="134">
        <v>0.98719999999999997</v>
      </c>
      <c r="M145" s="134" t="s">
        <v>596</v>
      </c>
      <c r="N145" s="134">
        <v>6.4100000000000004E-2</v>
      </c>
      <c r="O145" s="134">
        <v>0</v>
      </c>
      <c r="P145" s="134">
        <v>0</v>
      </c>
      <c r="Q145" s="134">
        <v>0</v>
      </c>
      <c r="R145" s="159">
        <v>12</v>
      </c>
      <c r="S145" s="137">
        <v>73</v>
      </c>
      <c r="T145" s="174">
        <v>0.84615384615384615</v>
      </c>
    </row>
    <row r="146" spans="1:20" x14ac:dyDescent="0.25">
      <c r="A146" s="159" t="s">
        <v>148</v>
      </c>
      <c r="B146" s="173" t="s">
        <v>510</v>
      </c>
      <c r="C146" s="139">
        <v>0.94930000000000003</v>
      </c>
      <c r="D146" s="134">
        <v>1</v>
      </c>
      <c r="E146" s="134">
        <v>1</v>
      </c>
      <c r="F146" s="143">
        <v>60.68</v>
      </c>
      <c r="G146" s="139">
        <v>0.18179999999999999</v>
      </c>
      <c r="H146" s="139">
        <v>0.81820000000000004</v>
      </c>
      <c r="I146" s="139">
        <v>1</v>
      </c>
      <c r="J146" s="139">
        <v>1</v>
      </c>
      <c r="K146" s="139">
        <v>0</v>
      </c>
      <c r="L146" s="139">
        <v>1</v>
      </c>
      <c r="M146" s="134" t="s">
        <v>596</v>
      </c>
      <c r="N146" s="139">
        <v>0</v>
      </c>
      <c r="O146" s="139">
        <v>0</v>
      </c>
      <c r="P146" s="139">
        <v>0</v>
      </c>
      <c r="Q146" s="139">
        <v>0</v>
      </c>
      <c r="R146" s="159">
        <v>12</v>
      </c>
      <c r="S146" s="137">
        <v>75.5</v>
      </c>
      <c r="T146" s="174">
        <v>0.85096153846153844</v>
      </c>
    </row>
    <row r="147" spans="1:20" x14ac:dyDescent="0.25">
      <c r="A147" s="131" t="s">
        <v>149</v>
      </c>
      <c r="B147" s="173" t="s">
        <v>510</v>
      </c>
      <c r="C147" s="134">
        <v>0.76929999999999998</v>
      </c>
      <c r="D147" s="134">
        <v>1</v>
      </c>
      <c r="E147" s="134">
        <v>1</v>
      </c>
      <c r="F147" s="135">
        <v>44.69</v>
      </c>
      <c r="G147" s="134">
        <v>0.35</v>
      </c>
      <c r="H147" s="134">
        <v>0.85</v>
      </c>
      <c r="I147" s="139">
        <v>0.95240000000000002</v>
      </c>
      <c r="J147" s="139">
        <v>0.95240000000000002</v>
      </c>
      <c r="K147" s="139">
        <v>0</v>
      </c>
      <c r="L147" s="139">
        <v>1</v>
      </c>
      <c r="M147" s="134" t="s">
        <v>596</v>
      </c>
      <c r="N147" s="139">
        <v>0</v>
      </c>
      <c r="O147" s="139">
        <v>0</v>
      </c>
      <c r="P147" s="139">
        <v>1.32E-2</v>
      </c>
      <c r="Q147" s="139">
        <v>0</v>
      </c>
      <c r="R147" s="159">
        <v>12</v>
      </c>
      <c r="S147" s="137">
        <v>65.5</v>
      </c>
      <c r="T147" s="174">
        <v>0.76442307692307687</v>
      </c>
    </row>
    <row r="148" spans="1:20" x14ac:dyDescent="0.25">
      <c r="A148" s="159" t="s">
        <v>150</v>
      </c>
      <c r="B148" s="173" t="s">
        <v>510</v>
      </c>
      <c r="C148" s="134">
        <v>1</v>
      </c>
      <c r="D148" s="134">
        <v>1</v>
      </c>
      <c r="E148" s="134">
        <v>1</v>
      </c>
      <c r="F148" s="135">
        <v>59.64</v>
      </c>
      <c r="G148" s="134">
        <v>0.28000000000000003</v>
      </c>
      <c r="H148" s="134">
        <v>0.96</v>
      </c>
      <c r="I148" s="139">
        <v>1</v>
      </c>
      <c r="J148" s="139">
        <v>0.96</v>
      </c>
      <c r="K148" s="139">
        <v>0</v>
      </c>
      <c r="L148" s="139">
        <v>1</v>
      </c>
      <c r="M148" s="134" t="s">
        <v>596</v>
      </c>
      <c r="N148" s="139">
        <v>0</v>
      </c>
      <c r="O148" s="139">
        <v>0</v>
      </c>
      <c r="P148" s="139">
        <v>0</v>
      </c>
      <c r="Q148" s="139">
        <v>0</v>
      </c>
      <c r="R148" s="159">
        <v>11</v>
      </c>
      <c r="S148" s="137">
        <v>78.5</v>
      </c>
      <c r="T148" s="174">
        <v>0.9375</v>
      </c>
    </row>
    <row r="149" spans="1:20" x14ac:dyDescent="0.25">
      <c r="A149" s="131" t="s">
        <v>152</v>
      </c>
      <c r="B149" s="173" t="s">
        <v>510</v>
      </c>
      <c r="C149" s="134">
        <v>0.78710000000000002</v>
      </c>
      <c r="D149" s="134">
        <v>1</v>
      </c>
      <c r="E149" s="134">
        <v>1</v>
      </c>
      <c r="F149" s="135">
        <v>61.44</v>
      </c>
      <c r="G149" s="134">
        <v>0.42859999999999998</v>
      </c>
      <c r="H149" s="134">
        <v>0.8095</v>
      </c>
      <c r="I149" s="134">
        <v>0.97619999999999996</v>
      </c>
      <c r="J149" s="134">
        <v>1</v>
      </c>
      <c r="K149" s="134">
        <v>1</v>
      </c>
      <c r="L149" s="134">
        <v>1</v>
      </c>
      <c r="M149" s="134" t="s">
        <v>596</v>
      </c>
      <c r="N149" s="134">
        <v>3.7499999999999999E-2</v>
      </c>
      <c r="O149" s="134">
        <v>0</v>
      </c>
      <c r="P149" s="134">
        <v>0</v>
      </c>
      <c r="Q149" s="134">
        <v>0</v>
      </c>
      <c r="R149" s="159">
        <v>12</v>
      </c>
      <c r="S149" s="137">
        <v>68</v>
      </c>
      <c r="T149" s="174">
        <v>0.8125</v>
      </c>
    </row>
    <row r="150" spans="1:20" x14ac:dyDescent="0.25">
      <c r="A150" s="131" t="s">
        <v>153</v>
      </c>
      <c r="B150" s="173" t="s">
        <v>510</v>
      </c>
      <c r="C150" s="134">
        <v>0.97270000000000001</v>
      </c>
      <c r="D150" s="134">
        <v>1</v>
      </c>
      <c r="E150" s="134">
        <v>1</v>
      </c>
      <c r="F150" s="135">
        <v>55.02</v>
      </c>
      <c r="G150" s="134">
        <v>0.25</v>
      </c>
      <c r="H150" s="134">
        <v>0.875</v>
      </c>
      <c r="I150" s="134">
        <v>0.9375</v>
      </c>
      <c r="J150" s="134">
        <v>1</v>
      </c>
      <c r="K150" s="134">
        <v>0</v>
      </c>
      <c r="L150" s="134">
        <v>1</v>
      </c>
      <c r="M150" s="134" t="s">
        <v>596</v>
      </c>
      <c r="N150" s="134">
        <v>0</v>
      </c>
      <c r="O150" s="134">
        <v>0</v>
      </c>
      <c r="P150" s="134">
        <v>0</v>
      </c>
      <c r="Q150" s="134">
        <v>0</v>
      </c>
      <c r="R150" s="159">
        <v>11</v>
      </c>
      <c r="S150" s="137">
        <v>74.5</v>
      </c>
      <c r="T150" s="174">
        <v>0.84134615384615385</v>
      </c>
    </row>
    <row r="151" spans="1:20" x14ac:dyDescent="0.25">
      <c r="A151" s="141" t="s">
        <v>154</v>
      </c>
      <c r="B151" s="173" t="s">
        <v>510</v>
      </c>
      <c r="C151" s="134">
        <v>0.93020000000000003</v>
      </c>
      <c r="D151" s="134">
        <v>1</v>
      </c>
      <c r="E151" s="134">
        <v>1</v>
      </c>
      <c r="F151" s="135">
        <v>42.58</v>
      </c>
      <c r="G151" s="134">
        <v>0.5</v>
      </c>
      <c r="H151" s="134">
        <v>0.8</v>
      </c>
      <c r="I151" s="134">
        <v>1</v>
      </c>
      <c r="J151" s="134">
        <v>1</v>
      </c>
      <c r="K151" s="134">
        <v>1</v>
      </c>
      <c r="L151" s="134">
        <v>1</v>
      </c>
      <c r="M151" s="134" t="s">
        <v>596</v>
      </c>
      <c r="N151" s="134">
        <v>7.1400000000000005E-2</v>
      </c>
      <c r="O151" s="134">
        <v>0</v>
      </c>
      <c r="P151" s="134">
        <v>0</v>
      </c>
      <c r="Q151" s="134">
        <v>0</v>
      </c>
      <c r="R151" s="159">
        <v>12</v>
      </c>
      <c r="S151" s="137">
        <v>77.5</v>
      </c>
      <c r="T151" s="174">
        <v>0.94711538461538458</v>
      </c>
    </row>
    <row r="152" spans="1:20" x14ac:dyDescent="0.25">
      <c r="A152" s="131" t="s">
        <v>155</v>
      </c>
      <c r="B152" s="173" t="s">
        <v>510</v>
      </c>
      <c r="C152" s="134">
        <v>0.94220000000000004</v>
      </c>
      <c r="D152" s="134">
        <v>1</v>
      </c>
      <c r="E152" s="134">
        <v>1</v>
      </c>
      <c r="F152" s="135">
        <v>42.39</v>
      </c>
      <c r="G152" s="134">
        <v>0</v>
      </c>
      <c r="H152" s="134">
        <v>0.94120000000000004</v>
      </c>
      <c r="I152" s="134">
        <v>0.94120000000000004</v>
      </c>
      <c r="J152" s="134">
        <v>1</v>
      </c>
      <c r="K152" s="134">
        <v>0</v>
      </c>
      <c r="L152" s="134">
        <v>1</v>
      </c>
      <c r="M152" s="134" t="s">
        <v>596</v>
      </c>
      <c r="N152" s="134">
        <v>0</v>
      </c>
      <c r="O152" s="134">
        <v>0</v>
      </c>
      <c r="P152" s="134">
        <v>0</v>
      </c>
      <c r="Q152" s="134">
        <v>0</v>
      </c>
      <c r="R152" s="159">
        <v>12</v>
      </c>
      <c r="S152" s="137">
        <v>70.5</v>
      </c>
      <c r="T152" s="174">
        <v>0.81730769230769229</v>
      </c>
    </row>
    <row r="153" spans="1:20" x14ac:dyDescent="0.25">
      <c r="A153" s="170" t="s">
        <v>156</v>
      </c>
      <c r="B153" s="173" t="s">
        <v>510</v>
      </c>
      <c r="C153" s="134">
        <v>0.95289999999999997</v>
      </c>
      <c r="D153" s="134">
        <v>1</v>
      </c>
      <c r="E153" s="134">
        <v>1</v>
      </c>
      <c r="F153" s="135">
        <v>42.81</v>
      </c>
      <c r="G153" s="134">
        <v>0.33329999999999999</v>
      </c>
      <c r="H153" s="134">
        <v>0.70669999999999999</v>
      </c>
      <c r="I153" s="134">
        <v>0.97370000000000001</v>
      </c>
      <c r="J153" s="134">
        <v>1</v>
      </c>
      <c r="K153" s="134">
        <v>1</v>
      </c>
      <c r="L153" s="134">
        <v>1</v>
      </c>
      <c r="M153" s="134" t="s">
        <v>596</v>
      </c>
      <c r="N153" s="134">
        <v>0</v>
      </c>
      <c r="O153" s="134">
        <v>0</v>
      </c>
      <c r="P153" s="134">
        <v>3.0999999999999999E-3</v>
      </c>
      <c r="Q153" s="134">
        <v>0</v>
      </c>
      <c r="R153" s="172">
        <v>12</v>
      </c>
      <c r="S153" s="137">
        <v>76.5</v>
      </c>
      <c r="T153" s="174">
        <v>0.9375</v>
      </c>
    </row>
    <row r="154" spans="1:20" x14ac:dyDescent="0.25">
      <c r="A154" s="131" t="s">
        <v>159</v>
      </c>
      <c r="B154" s="173" t="s">
        <v>510</v>
      </c>
      <c r="C154" s="134">
        <v>0.89259999999999995</v>
      </c>
      <c r="D154" s="134">
        <v>1</v>
      </c>
      <c r="E154" s="134">
        <v>1</v>
      </c>
      <c r="F154" s="135">
        <v>26.27</v>
      </c>
      <c r="G154" s="134">
        <v>0.4375</v>
      </c>
      <c r="H154" s="134">
        <v>0.5</v>
      </c>
      <c r="I154" s="134">
        <v>0.875</v>
      </c>
      <c r="J154" s="134">
        <v>1</v>
      </c>
      <c r="K154" s="134">
        <v>0.75</v>
      </c>
      <c r="L154" s="134">
        <v>0.95450000000000002</v>
      </c>
      <c r="M154" s="134" t="s">
        <v>596</v>
      </c>
      <c r="N154" s="134">
        <v>4.5499999999999999E-2</v>
      </c>
      <c r="O154" s="134">
        <v>0</v>
      </c>
      <c r="P154" s="134">
        <v>6.25E-2</v>
      </c>
      <c r="Q154" s="134">
        <v>0</v>
      </c>
      <c r="R154" s="172">
        <v>12</v>
      </c>
      <c r="S154" s="137">
        <v>61.5</v>
      </c>
      <c r="T154" s="174">
        <v>0.76442307692307687</v>
      </c>
    </row>
    <row r="155" spans="1:20" x14ac:dyDescent="0.25">
      <c r="A155" s="131" t="s">
        <v>160</v>
      </c>
      <c r="B155" s="173" t="s">
        <v>510</v>
      </c>
      <c r="C155" s="139">
        <v>0.87729999999999997</v>
      </c>
      <c r="D155" s="134">
        <v>1</v>
      </c>
      <c r="E155" s="134">
        <v>1</v>
      </c>
      <c r="F155" s="143">
        <v>48.28</v>
      </c>
      <c r="G155" s="139">
        <v>5.6300000000000003E-2</v>
      </c>
      <c r="H155" s="139">
        <v>0.76060000000000005</v>
      </c>
      <c r="I155" s="139">
        <v>0.89510000000000001</v>
      </c>
      <c r="J155" s="139">
        <v>0.98270000000000002</v>
      </c>
      <c r="K155" s="139">
        <v>0.36359999999999998</v>
      </c>
      <c r="L155" s="139">
        <v>0.96130000000000004</v>
      </c>
      <c r="M155" s="134" t="s">
        <v>596</v>
      </c>
      <c r="N155" s="139">
        <v>0</v>
      </c>
      <c r="O155" s="139">
        <v>2.2000000000000001E-3</v>
      </c>
      <c r="P155" s="139">
        <v>2.2499999999999999E-2</v>
      </c>
      <c r="Q155" s="139">
        <v>1.9699999999999999E-2</v>
      </c>
      <c r="R155" s="159">
        <v>12</v>
      </c>
      <c r="S155" s="137">
        <v>59</v>
      </c>
      <c r="T155" s="174">
        <v>0.69230769230769229</v>
      </c>
    </row>
    <row r="156" spans="1:20" x14ac:dyDescent="0.25">
      <c r="A156" s="141" t="s">
        <v>161</v>
      </c>
      <c r="C156" s="134" t="s">
        <v>681</v>
      </c>
    </row>
    <row r="157" spans="1:20" x14ac:dyDescent="0.25">
      <c r="A157" s="131" t="s">
        <v>162</v>
      </c>
      <c r="B157" s="173" t="s">
        <v>510</v>
      </c>
      <c r="C157" s="134">
        <v>0.94810000000000005</v>
      </c>
      <c r="D157" s="134">
        <v>1</v>
      </c>
      <c r="E157" s="134">
        <v>1</v>
      </c>
      <c r="F157" s="135">
        <v>35.29</v>
      </c>
      <c r="G157" s="134">
        <v>0.56000000000000005</v>
      </c>
      <c r="H157" s="134">
        <v>0.84</v>
      </c>
      <c r="I157" s="134">
        <v>1</v>
      </c>
      <c r="J157" s="134">
        <v>1</v>
      </c>
      <c r="K157" s="134">
        <v>1</v>
      </c>
      <c r="L157" s="134">
        <v>1</v>
      </c>
      <c r="M157" s="134" t="s">
        <v>596</v>
      </c>
      <c r="N157" s="134">
        <v>0</v>
      </c>
      <c r="O157" s="134">
        <v>0</v>
      </c>
      <c r="P157" s="134">
        <v>0</v>
      </c>
      <c r="Q157" s="134">
        <v>0</v>
      </c>
      <c r="R157" s="159">
        <v>11</v>
      </c>
      <c r="S157" s="137">
        <v>76.5</v>
      </c>
      <c r="T157" s="174">
        <v>0.82211538461538458</v>
      </c>
    </row>
    <row r="158" spans="1:20" x14ac:dyDescent="0.25">
      <c r="A158" s="131" t="s">
        <v>163</v>
      </c>
      <c r="B158" s="173" t="s">
        <v>510</v>
      </c>
      <c r="C158" s="134">
        <v>0.90439999999999998</v>
      </c>
      <c r="D158" s="134">
        <v>1</v>
      </c>
      <c r="E158" s="134">
        <v>1</v>
      </c>
      <c r="F158" s="135">
        <v>34.93</v>
      </c>
      <c r="G158" s="134">
        <v>0.43240000000000001</v>
      </c>
      <c r="H158" s="134">
        <v>0.91890000000000005</v>
      </c>
      <c r="I158" s="134">
        <v>1</v>
      </c>
      <c r="J158" s="134">
        <v>1</v>
      </c>
      <c r="K158" s="134">
        <v>1</v>
      </c>
      <c r="L158" s="134">
        <v>1</v>
      </c>
      <c r="M158" s="134" t="s">
        <v>596</v>
      </c>
      <c r="N158" s="134">
        <v>0</v>
      </c>
      <c r="O158" s="134">
        <v>0</v>
      </c>
      <c r="P158" s="134">
        <v>0</v>
      </c>
      <c r="Q158" s="134">
        <v>0</v>
      </c>
      <c r="R158" s="159">
        <v>12</v>
      </c>
      <c r="S158" s="137">
        <v>69.5</v>
      </c>
      <c r="T158" s="174">
        <v>0.84615384615384615</v>
      </c>
    </row>
    <row r="159" spans="1:20" x14ac:dyDescent="0.25">
      <c r="A159" s="131" t="s">
        <v>164</v>
      </c>
      <c r="B159" s="173" t="s">
        <v>510</v>
      </c>
      <c r="C159" s="134">
        <v>0.91439999999999999</v>
      </c>
      <c r="D159" s="134">
        <v>1</v>
      </c>
      <c r="E159" s="134">
        <v>1</v>
      </c>
      <c r="F159" s="135">
        <v>30.96</v>
      </c>
      <c r="G159" s="134">
        <v>0</v>
      </c>
      <c r="H159" s="134">
        <v>0.78569999999999995</v>
      </c>
      <c r="I159" s="139">
        <v>0.93330000000000002</v>
      </c>
      <c r="J159" s="139">
        <v>1</v>
      </c>
      <c r="K159" s="139">
        <v>0</v>
      </c>
      <c r="L159" s="139">
        <v>0.9355</v>
      </c>
      <c r="M159" s="134" t="s">
        <v>596</v>
      </c>
      <c r="N159" s="139">
        <v>0</v>
      </c>
      <c r="O159" s="139">
        <v>0</v>
      </c>
      <c r="P159" s="139">
        <v>0</v>
      </c>
      <c r="Q159" s="139">
        <v>0</v>
      </c>
      <c r="R159" s="159">
        <v>12</v>
      </c>
      <c r="S159" s="137">
        <v>59.5</v>
      </c>
      <c r="T159" s="174">
        <v>0.70673076923076927</v>
      </c>
    </row>
    <row r="160" spans="1:20" x14ac:dyDescent="0.25">
      <c r="A160" s="171" t="s">
        <v>168</v>
      </c>
      <c r="B160" s="172" t="s">
        <v>510</v>
      </c>
      <c r="C160" s="134">
        <v>0.95960000000000001</v>
      </c>
      <c r="D160" s="134">
        <v>1</v>
      </c>
      <c r="E160" s="134">
        <v>1</v>
      </c>
      <c r="F160" s="135">
        <v>27.52</v>
      </c>
      <c r="G160" s="134">
        <v>0.1489</v>
      </c>
      <c r="H160" s="134">
        <v>0.95740000000000003</v>
      </c>
      <c r="I160" s="134">
        <v>0.95740000000000003</v>
      </c>
      <c r="J160" s="134">
        <v>0.97870000000000001</v>
      </c>
      <c r="K160" s="134">
        <v>1</v>
      </c>
      <c r="L160" s="134">
        <v>1</v>
      </c>
      <c r="M160" s="134" t="s">
        <v>596</v>
      </c>
      <c r="N160" s="134">
        <v>0</v>
      </c>
      <c r="O160" s="134">
        <v>0</v>
      </c>
      <c r="P160" s="134">
        <v>0</v>
      </c>
      <c r="Q160" s="134">
        <v>0</v>
      </c>
      <c r="R160" s="159">
        <v>12</v>
      </c>
      <c r="S160" s="137">
        <v>74</v>
      </c>
      <c r="T160" s="174">
        <v>0.84134615384615385</v>
      </c>
    </row>
    <row r="161" spans="1:20" x14ac:dyDescent="0.25">
      <c r="A161" s="131" t="s">
        <v>169</v>
      </c>
      <c r="C161" s="306" t="s">
        <v>687</v>
      </c>
    </row>
    <row r="162" spans="1:20" x14ac:dyDescent="0.25">
      <c r="A162" s="131" t="s">
        <v>165</v>
      </c>
      <c r="B162" s="173" t="s">
        <v>510</v>
      </c>
      <c r="C162" s="134">
        <v>0.96899999999999997</v>
      </c>
      <c r="D162" s="134">
        <v>1</v>
      </c>
      <c r="E162" s="134">
        <v>1</v>
      </c>
      <c r="F162" s="135">
        <v>48.53</v>
      </c>
      <c r="G162" s="134">
        <v>0</v>
      </c>
      <c r="H162" s="134">
        <v>0.9</v>
      </c>
      <c r="I162" s="134">
        <v>0.90239999999999998</v>
      </c>
      <c r="J162" s="134">
        <v>0.97560000000000002</v>
      </c>
      <c r="K162" s="134">
        <v>1</v>
      </c>
      <c r="L162" s="134">
        <v>1</v>
      </c>
      <c r="M162" s="134" t="s">
        <v>596</v>
      </c>
      <c r="N162" s="134">
        <v>0</v>
      </c>
      <c r="O162" s="134">
        <v>0</v>
      </c>
      <c r="P162" s="134">
        <v>6.6E-3</v>
      </c>
      <c r="Q162" s="134">
        <v>0</v>
      </c>
      <c r="R162" s="159">
        <v>12</v>
      </c>
      <c r="S162" s="137">
        <v>71</v>
      </c>
      <c r="T162" s="174">
        <v>0.78846153846153844</v>
      </c>
    </row>
    <row r="163" spans="1:20" x14ac:dyDescent="0.25">
      <c r="A163" s="131" t="s">
        <v>166</v>
      </c>
      <c r="B163" s="173" t="s">
        <v>510</v>
      </c>
      <c r="C163" s="134">
        <v>0.93589999999999995</v>
      </c>
      <c r="D163" s="134">
        <v>1</v>
      </c>
      <c r="E163" s="134">
        <v>1</v>
      </c>
      <c r="F163" s="135">
        <v>45.88</v>
      </c>
      <c r="G163" s="134">
        <v>8.3299999999999999E-2</v>
      </c>
      <c r="H163" s="134">
        <v>0.91669999999999996</v>
      </c>
      <c r="I163" s="134">
        <v>0.91669999999999996</v>
      </c>
      <c r="J163" s="134">
        <v>1</v>
      </c>
      <c r="K163" s="134">
        <v>0.5</v>
      </c>
      <c r="L163" s="134">
        <v>0.94589999999999996</v>
      </c>
      <c r="M163" s="134" t="s">
        <v>596</v>
      </c>
      <c r="N163" s="134">
        <v>0</v>
      </c>
      <c r="O163" s="134">
        <v>0</v>
      </c>
      <c r="P163" s="134">
        <v>0</v>
      </c>
      <c r="Q163" s="134">
        <v>0</v>
      </c>
      <c r="R163" s="159">
        <v>12</v>
      </c>
      <c r="S163" s="137">
        <v>65</v>
      </c>
      <c r="T163" s="174">
        <v>0.73076923076923073</v>
      </c>
    </row>
    <row r="164" spans="1:20" x14ac:dyDescent="0.25">
      <c r="A164" s="131" t="s">
        <v>170</v>
      </c>
      <c r="B164" s="173" t="s">
        <v>510</v>
      </c>
      <c r="C164" s="134">
        <v>0.99619999999999997</v>
      </c>
      <c r="D164" s="134">
        <v>1</v>
      </c>
      <c r="E164" s="134">
        <v>1</v>
      </c>
      <c r="F164" s="135">
        <v>30.2</v>
      </c>
      <c r="G164" s="134">
        <v>0.08</v>
      </c>
      <c r="H164" s="134">
        <v>0.94</v>
      </c>
      <c r="I164" s="139">
        <v>0.98</v>
      </c>
      <c r="J164" s="139">
        <v>1</v>
      </c>
      <c r="K164" s="139">
        <v>1</v>
      </c>
      <c r="L164" s="139">
        <v>1</v>
      </c>
      <c r="M164" s="134" t="s">
        <v>596</v>
      </c>
      <c r="N164" s="139">
        <v>0</v>
      </c>
      <c r="O164" s="139">
        <v>0</v>
      </c>
      <c r="P164" s="139">
        <v>0</v>
      </c>
      <c r="Q164" s="139">
        <v>0</v>
      </c>
      <c r="R164" s="159">
        <v>12</v>
      </c>
      <c r="S164" s="137">
        <v>78</v>
      </c>
      <c r="T164" s="174">
        <v>0.86538461538461542</v>
      </c>
    </row>
    <row r="165" spans="1:20" x14ac:dyDescent="0.25">
      <c r="A165" s="131" t="s">
        <v>177</v>
      </c>
      <c r="C165" t="s">
        <v>688</v>
      </c>
    </row>
  </sheetData>
  <conditionalFormatting sqref="A19">
    <cfRule type="expression" dxfId="5" priority="1">
      <formula>(#REF!&gt;1)</formula>
    </cfRule>
  </conditionalFormatting>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9808B-FFE8-4C40-AE1B-0E27404D4C42}">
  <sheetPr codeName="Sheet4"/>
  <dimension ref="A1:T165"/>
  <sheetViews>
    <sheetView workbookViewId="0">
      <pane ySplit="1" topLeftCell="A143" activePane="bottomLeft" state="frozen"/>
      <selection pane="bottomLeft" activeCell="S3" sqref="S3"/>
    </sheetView>
  </sheetViews>
  <sheetFormatPr defaultColWidth="8.875" defaultRowHeight="15.75" x14ac:dyDescent="0.25"/>
  <cols>
    <col min="1" max="1" width="11.875" customWidth="1"/>
    <col min="2" max="2" width="11.625" customWidth="1"/>
    <col min="3" max="3" width="17" customWidth="1"/>
    <col min="19" max="19" width="9.5" customWidth="1"/>
  </cols>
  <sheetData>
    <row r="1" spans="1:20" x14ac:dyDescent="0.25">
      <c r="A1" t="s">
        <v>0</v>
      </c>
      <c r="B1" t="s">
        <v>577</v>
      </c>
      <c r="C1" s="17" t="s">
        <v>578</v>
      </c>
      <c r="D1" t="s">
        <v>579</v>
      </c>
      <c r="E1" t="s">
        <v>580</v>
      </c>
      <c r="F1" t="s">
        <v>581</v>
      </c>
      <c r="G1" t="s">
        <v>582</v>
      </c>
      <c r="H1" t="s">
        <v>583</v>
      </c>
      <c r="I1" t="s">
        <v>584</v>
      </c>
      <c r="J1" t="s">
        <v>585</v>
      </c>
      <c r="K1" t="s">
        <v>586</v>
      </c>
      <c r="L1" t="s">
        <v>587</v>
      </c>
      <c r="M1" t="s">
        <v>588</v>
      </c>
      <c r="N1" t="s">
        <v>589</v>
      </c>
      <c r="O1" t="s">
        <v>590</v>
      </c>
      <c r="P1" t="s">
        <v>591</v>
      </c>
      <c r="Q1" t="s">
        <v>592</v>
      </c>
      <c r="R1" t="s">
        <v>593</v>
      </c>
      <c r="S1" t="s">
        <v>594</v>
      </c>
      <c r="T1" t="s">
        <v>595</v>
      </c>
    </row>
    <row r="2" spans="1:20" x14ac:dyDescent="0.25">
      <c r="A2" s="131" t="s">
        <v>6</v>
      </c>
      <c r="B2" s="132" t="s">
        <v>510</v>
      </c>
      <c r="C2" s="133">
        <v>0.90990000000000004</v>
      </c>
      <c r="D2" s="134">
        <v>1</v>
      </c>
      <c r="E2" s="134">
        <v>1</v>
      </c>
      <c r="F2" s="135">
        <v>91</v>
      </c>
      <c r="G2" s="134">
        <v>8.3299999999999999E-2</v>
      </c>
      <c r="H2" s="134">
        <v>1</v>
      </c>
      <c r="I2" s="134">
        <v>0.98329999999999995</v>
      </c>
      <c r="J2" s="134">
        <v>0.98329999999999995</v>
      </c>
      <c r="K2" s="134">
        <v>1</v>
      </c>
      <c r="L2" s="134">
        <v>1</v>
      </c>
      <c r="M2" s="134" t="s">
        <v>596</v>
      </c>
      <c r="N2" s="134">
        <v>1.5900000000000001E-2</v>
      </c>
      <c r="O2" s="134">
        <v>0</v>
      </c>
      <c r="P2" s="134">
        <v>0</v>
      </c>
      <c r="Q2" s="134">
        <v>3.1699999999999999E-2</v>
      </c>
      <c r="R2" s="136">
        <v>12</v>
      </c>
      <c r="S2" s="137">
        <v>68.5</v>
      </c>
      <c r="T2" s="138">
        <v>0.85648148148148151</v>
      </c>
    </row>
    <row r="3" spans="1:20" x14ac:dyDescent="0.25">
      <c r="A3" s="131" t="s">
        <v>8</v>
      </c>
      <c r="B3" s="132" t="s">
        <v>510</v>
      </c>
      <c r="C3" s="133">
        <v>0.85399999999999998</v>
      </c>
      <c r="D3" s="134">
        <v>1</v>
      </c>
      <c r="E3" s="134">
        <v>1</v>
      </c>
      <c r="F3" s="135">
        <v>70.819999999999993</v>
      </c>
      <c r="G3" s="134">
        <v>0</v>
      </c>
      <c r="H3" s="134">
        <v>0.97670000000000001</v>
      </c>
      <c r="I3" s="139">
        <v>1</v>
      </c>
      <c r="J3" s="139">
        <v>1</v>
      </c>
      <c r="K3" s="139">
        <v>1</v>
      </c>
      <c r="L3" s="139">
        <v>1</v>
      </c>
      <c r="M3" s="134" t="s">
        <v>596</v>
      </c>
      <c r="N3" s="139">
        <v>0</v>
      </c>
      <c r="O3" s="139">
        <v>0</v>
      </c>
      <c r="P3" s="139">
        <v>0</v>
      </c>
      <c r="Q3" s="139">
        <v>0</v>
      </c>
      <c r="R3" s="140">
        <v>12</v>
      </c>
      <c r="S3" s="137">
        <v>66</v>
      </c>
      <c r="T3" s="138">
        <v>0.83333333333333337</v>
      </c>
    </row>
    <row r="4" spans="1:20" x14ac:dyDescent="0.25">
      <c r="A4" s="141" t="s">
        <v>9</v>
      </c>
      <c r="B4" s="132"/>
      <c r="C4" s="134" t="s">
        <v>672</v>
      </c>
      <c r="D4" s="134"/>
      <c r="E4" s="134"/>
      <c r="F4" s="134"/>
      <c r="G4" s="134"/>
      <c r="H4" s="134"/>
      <c r="I4" s="134"/>
      <c r="J4" s="134"/>
      <c r="K4" s="134"/>
      <c r="L4" s="134"/>
      <c r="M4" s="134"/>
      <c r="N4" s="134"/>
      <c r="O4" s="134"/>
      <c r="P4" s="134"/>
      <c r="Q4" s="134"/>
      <c r="R4" s="134"/>
      <c r="S4" s="137"/>
      <c r="T4" s="138"/>
    </row>
    <row r="5" spans="1:20" x14ac:dyDescent="0.25">
      <c r="A5" s="141" t="s">
        <v>10</v>
      </c>
      <c r="B5" s="132"/>
      <c r="C5" s="134" t="s">
        <v>674</v>
      </c>
      <c r="D5" s="134"/>
      <c r="E5" s="134"/>
      <c r="F5" s="135"/>
      <c r="G5" s="134"/>
      <c r="H5" s="134"/>
      <c r="I5" s="139"/>
      <c r="J5" s="139"/>
      <c r="K5" s="139"/>
      <c r="L5" s="139"/>
      <c r="M5" s="134"/>
      <c r="N5" s="139"/>
      <c r="O5" s="139"/>
      <c r="P5" s="139"/>
      <c r="Q5" s="139"/>
      <c r="R5" s="140"/>
      <c r="S5" s="137"/>
      <c r="T5" s="138"/>
    </row>
    <row r="6" spans="1:20" x14ac:dyDescent="0.25">
      <c r="A6" s="131" t="s">
        <v>11</v>
      </c>
      <c r="B6" s="132" t="s">
        <v>510</v>
      </c>
      <c r="C6" s="133">
        <v>0.90559999999999996</v>
      </c>
      <c r="D6" s="134">
        <v>1</v>
      </c>
      <c r="E6" s="134">
        <v>1</v>
      </c>
      <c r="F6" s="135">
        <v>112.3</v>
      </c>
      <c r="G6" s="134">
        <v>4.3499999999999997E-2</v>
      </c>
      <c r="H6" s="134">
        <v>0.91300000000000003</v>
      </c>
      <c r="I6" s="134">
        <v>0.95650000000000002</v>
      </c>
      <c r="J6" s="134">
        <v>0.97829999999999995</v>
      </c>
      <c r="K6" s="134">
        <v>0</v>
      </c>
      <c r="L6" s="134">
        <v>0.95450000000000002</v>
      </c>
      <c r="M6" s="134" t="s">
        <v>596</v>
      </c>
      <c r="N6" s="134">
        <v>4.2599999999999999E-2</v>
      </c>
      <c r="O6" s="134">
        <v>0</v>
      </c>
      <c r="P6" s="134">
        <v>0</v>
      </c>
      <c r="Q6" s="134">
        <v>0</v>
      </c>
      <c r="R6" s="140">
        <v>12</v>
      </c>
      <c r="S6" s="137">
        <v>60.5</v>
      </c>
      <c r="T6" s="138">
        <v>0.69444444444444442</v>
      </c>
    </row>
    <row r="7" spans="1:20" x14ac:dyDescent="0.25">
      <c r="A7" s="141" t="s">
        <v>12</v>
      </c>
      <c r="B7" s="132"/>
      <c r="C7" s="134" t="s">
        <v>672</v>
      </c>
      <c r="D7" s="134"/>
      <c r="E7" s="134"/>
      <c r="F7" s="135"/>
      <c r="G7" s="134"/>
      <c r="H7" s="134"/>
      <c r="I7" s="134"/>
      <c r="J7" s="134"/>
      <c r="K7" s="134"/>
      <c r="L7" s="134"/>
      <c r="M7" s="134"/>
      <c r="N7" s="134"/>
      <c r="O7" s="134"/>
      <c r="P7" s="134"/>
      <c r="Q7" s="134"/>
      <c r="R7" s="140"/>
      <c r="S7" s="137"/>
      <c r="T7" s="138"/>
    </row>
    <row r="8" spans="1:20" x14ac:dyDescent="0.25">
      <c r="A8" s="141" t="s">
        <v>13</v>
      </c>
      <c r="B8" s="132"/>
      <c r="C8" s="134" t="s">
        <v>674</v>
      </c>
      <c r="D8" s="134"/>
      <c r="E8" s="134"/>
      <c r="F8" s="135"/>
      <c r="G8" s="134"/>
      <c r="H8" s="134"/>
      <c r="I8" s="134"/>
      <c r="J8" s="134"/>
      <c r="K8" s="134"/>
      <c r="L8" s="134"/>
      <c r="M8" s="134"/>
      <c r="N8" s="134"/>
      <c r="O8" s="134"/>
      <c r="P8" s="134"/>
      <c r="Q8" s="134"/>
      <c r="R8" s="140"/>
      <c r="S8" s="137"/>
      <c r="T8" s="138"/>
    </row>
    <row r="9" spans="1:20" x14ac:dyDescent="0.25">
      <c r="A9" s="141" t="s">
        <v>14</v>
      </c>
      <c r="B9" s="132"/>
      <c r="C9" s="134" t="s">
        <v>676</v>
      </c>
      <c r="D9" s="134"/>
      <c r="E9" s="134"/>
      <c r="F9" s="135"/>
      <c r="G9" s="134"/>
      <c r="H9" s="134"/>
      <c r="I9" s="134"/>
      <c r="J9" s="134"/>
      <c r="K9" s="134"/>
      <c r="L9" s="134"/>
      <c r="M9" s="134"/>
      <c r="N9" s="134"/>
      <c r="O9" s="134"/>
      <c r="P9" s="134"/>
      <c r="Q9" s="134"/>
      <c r="R9" s="140"/>
      <c r="S9" s="137"/>
      <c r="T9" s="138"/>
    </row>
    <row r="10" spans="1:20" x14ac:dyDescent="0.25">
      <c r="A10" s="131" t="s">
        <v>15</v>
      </c>
      <c r="B10" s="132" t="s">
        <v>510</v>
      </c>
      <c r="C10" s="142">
        <v>0.91649999999999998</v>
      </c>
      <c r="D10" s="134">
        <v>1</v>
      </c>
      <c r="E10" s="134">
        <v>1</v>
      </c>
      <c r="F10" s="143">
        <v>117.02</v>
      </c>
      <c r="G10" s="139">
        <v>0.15559999999999999</v>
      </c>
      <c r="H10" s="139">
        <v>0.85189999999999999</v>
      </c>
      <c r="I10" s="139">
        <v>0.96299999999999997</v>
      </c>
      <c r="J10" s="139">
        <v>1</v>
      </c>
      <c r="K10" s="139">
        <v>1</v>
      </c>
      <c r="L10" s="139">
        <v>1</v>
      </c>
      <c r="M10" s="134" t="s">
        <v>596</v>
      </c>
      <c r="N10" s="139">
        <v>0</v>
      </c>
      <c r="O10" s="139">
        <v>0</v>
      </c>
      <c r="P10" s="139">
        <v>0</v>
      </c>
      <c r="Q10" s="139">
        <v>0</v>
      </c>
      <c r="R10" s="136">
        <v>12</v>
      </c>
      <c r="S10" s="137">
        <v>71</v>
      </c>
      <c r="T10" s="138">
        <v>0.89814814814814814</v>
      </c>
    </row>
    <row r="11" spans="1:20" x14ac:dyDescent="0.25">
      <c r="A11" s="131" t="s">
        <v>144</v>
      </c>
      <c r="B11" s="132" t="s">
        <v>507</v>
      </c>
      <c r="C11" s="133">
        <v>0.86439999999999995</v>
      </c>
      <c r="D11" s="134" t="s">
        <v>596</v>
      </c>
      <c r="E11" s="134">
        <v>1</v>
      </c>
      <c r="F11" s="135">
        <v>12.54</v>
      </c>
      <c r="G11" s="134">
        <v>0.60609999999999997</v>
      </c>
      <c r="H11" s="134">
        <v>0.51519999999999999</v>
      </c>
      <c r="I11" s="134">
        <v>0.54549999999999998</v>
      </c>
      <c r="J11" s="134">
        <v>0.90910000000000002</v>
      </c>
      <c r="K11" s="134">
        <v>0.94740000000000002</v>
      </c>
      <c r="L11" s="134" t="s">
        <v>596</v>
      </c>
      <c r="M11" s="134" t="s">
        <v>596</v>
      </c>
      <c r="N11" s="134">
        <v>0</v>
      </c>
      <c r="O11" s="134">
        <v>0</v>
      </c>
      <c r="P11" s="134">
        <v>0</v>
      </c>
      <c r="Q11" s="134">
        <v>2.3800000000000002E-2</v>
      </c>
      <c r="R11" s="136">
        <v>12</v>
      </c>
      <c r="S11" s="137">
        <v>50</v>
      </c>
      <c r="T11" s="138">
        <v>0.73786407766990292</v>
      </c>
    </row>
    <row r="12" spans="1:20" x14ac:dyDescent="0.25">
      <c r="A12" s="141" t="s">
        <v>143</v>
      </c>
      <c r="B12" s="132"/>
      <c r="C12" s="134" t="s">
        <v>675</v>
      </c>
      <c r="D12" s="134"/>
      <c r="E12" s="134"/>
      <c r="F12" s="135"/>
      <c r="G12" s="134"/>
      <c r="H12" s="134"/>
      <c r="I12" s="134"/>
      <c r="J12" s="134"/>
      <c r="K12" s="134"/>
      <c r="L12" s="134"/>
      <c r="M12" s="134"/>
      <c r="N12" s="134"/>
      <c r="O12" s="134"/>
      <c r="P12" s="134"/>
      <c r="Q12" s="134"/>
      <c r="R12" s="136"/>
      <c r="S12" s="137"/>
      <c r="T12" s="138"/>
    </row>
    <row r="13" spans="1:20" x14ac:dyDescent="0.25">
      <c r="A13" s="131" t="s">
        <v>16</v>
      </c>
      <c r="B13" s="132" t="s">
        <v>510</v>
      </c>
      <c r="C13" s="142">
        <v>0.8569</v>
      </c>
      <c r="D13" s="134">
        <v>1</v>
      </c>
      <c r="E13" s="134">
        <v>1</v>
      </c>
      <c r="F13" s="143">
        <v>91.96</v>
      </c>
      <c r="G13" s="139">
        <v>4.65E-2</v>
      </c>
      <c r="H13" s="139">
        <v>0.75960000000000005</v>
      </c>
      <c r="I13" s="139">
        <v>0.99450000000000005</v>
      </c>
      <c r="J13" s="139">
        <v>0.99490000000000001</v>
      </c>
      <c r="K13" s="139">
        <v>0.88890000000000002</v>
      </c>
      <c r="L13" s="139">
        <v>0.995</v>
      </c>
      <c r="M13" s="134" t="s">
        <v>596</v>
      </c>
      <c r="N13" s="139">
        <v>2.3999999999999998E-3</v>
      </c>
      <c r="O13" s="139">
        <v>0</v>
      </c>
      <c r="P13" s="139">
        <v>0</v>
      </c>
      <c r="Q13" s="139">
        <v>0</v>
      </c>
      <c r="R13" s="140">
        <v>12</v>
      </c>
      <c r="S13" s="137">
        <v>64</v>
      </c>
      <c r="T13" s="138">
        <v>0.82407407407407407</v>
      </c>
    </row>
    <row r="14" spans="1:20" x14ac:dyDescent="0.25">
      <c r="A14" s="131" t="s">
        <v>18</v>
      </c>
      <c r="B14" s="132" t="s">
        <v>507</v>
      </c>
      <c r="C14" s="133">
        <v>0.40639999999999998</v>
      </c>
      <c r="D14" s="134" t="s">
        <v>596</v>
      </c>
      <c r="E14" s="134">
        <v>1</v>
      </c>
      <c r="F14" s="135">
        <v>6.75</v>
      </c>
      <c r="G14" s="134">
        <v>0.1552</v>
      </c>
      <c r="H14" s="134">
        <v>0.63790000000000002</v>
      </c>
      <c r="I14" s="134">
        <v>0.66669999999999996</v>
      </c>
      <c r="J14" s="134">
        <v>0.9667</v>
      </c>
      <c r="K14" s="134">
        <v>0.84619999999999995</v>
      </c>
      <c r="L14" s="134" t="s">
        <v>596</v>
      </c>
      <c r="M14" s="134" t="s">
        <v>596</v>
      </c>
      <c r="N14" s="134">
        <v>0</v>
      </c>
      <c r="O14" s="134">
        <v>0</v>
      </c>
      <c r="P14" s="134">
        <v>6.7299999999999999E-2</v>
      </c>
      <c r="Q14" s="134">
        <v>2.5600000000000001E-2</v>
      </c>
      <c r="R14" s="136">
        <v>11</v>
      </c>
      <c r="S14" s="137">
        <v>40.5</v>
      </c>
      <c r="T14" s="138">
        <v>0.63592233009708743</v>
      </c>
    </row>
    <row r="15" spans="1:20" x14ac:dyDescent="0.25">
      <c r="A15" s="131" t="s">
        <v>19</v>
      </c>
      <c r="B15" s="132" t="s">
        <v>510</v>
      </c>
      <c r="C15" s="142">
        <v>0.94930000000000003</v>
      </c>
      <c r="D15" s="134">
        <v>1</v>
      </c>
      <c r="E15" s="134">
        <v>1</v>
      </c>
      <c r="F15" s="143">
        <v>121.57</v>
      </c>
      <c r="G15" s="139">
        <v>3.6600000000000001E-2</v>
      </c>
      <c r="H15" s="139">
        <v>0.89019999999999999</v>
      </c>
      <c r="I15" s="139">
        <v>0.98780000000000001</v>
      </c>
      <c r="J15" s="139">
        <v>1</v>
      </c>
      <c r="K15" s="139">
        <v>1</v>
      </c>
      <c r="L15" s="139">
        <v>1</v>
      </c>
      <c r="M15" s="134" t="s">
        <v>596</v>
      </c>
      <c r="N15" s="139">
        <v>0</v>
      </c>
      <c r="O15" s="139">
        <v>0</v>
      </c>
      <c r="P15" s="139">
        <v>0</v>
      </c>
      <c r="Q15" s="139">
        <v>0</v>
      </c>
      <c r="R15" s="140">
        <v>12</v>
      </c>
      <c r="S15" s="137">
        <v>72.5</v>
      </c>
      <c r="T15" s="138">
        <v>0.87037037037037035</v>
      </c>
    </row>
    <row r="16" spans="1:20" x14ac:dyDescent="0.25">
      <c r="A16" s="131" t="s">
        <v>20</v>
      </c>
      <c r="B16" s="132" t="s">
        <v>510</v>
      </c>
      <c r="C16" s="142">
        <v>0.89119999999999999</v>
      </c>
      <c r="D16" s="134">
        <v>1</v>
      </c>
      <c r="E16" s="134">
        <v>1</v>
      </c>
      <c r="F16" s="143">
        <v>125.89</v>
      </c>
      <c r="G16" s="139">
        <v>0.15629999999999999</v>
      </c>
      <c r="H16" s="139">
        <v>0.89439999999999997</v>
      </c>
      <c r="I16" s="139">
        <v>0.99299999999999999</v>
      </c>
      <c r="J16" s="139">
        <v>1</v>
      </c>
      <c r="K16" s="139">
        <v>0.8</v>
      </c>
      <c r="L16" s="139">
        <v>0.9929</v>
      </c>
      <c r="M16" s="134" t="s">
        <v>596</v>
      </c>
      <c r="N16" s="134">
        <v>0</v>
      </c>
      <c r="O16" s="134">
        <v>0</v>
      </c>
      <c r="P16" s="134">
        <v>0</v>
      </c>
      <c r="Q16" s="134">
        <v>1.38E-2</v>
      </c>
      <c r="R16" s="140">
        <v>12</v>
      </c>
      <c r="S16" s="137">
        <v>68</v>
      </c>
      <c r="T16" s="138">
        <v>0.87037037037037035</v>
      </c>
    </row>
    <row r="17" spans="1:20" x14ac:dyDescent="0.25">
      <c r="A17" s="131" t="s">
        <v>21</v>
      </c>
      <c r="B17" s="132" t="s">
        <v>510</v>
      </c>
      <c r="C17" s="142">
        <v>0.95950000000000002</v>
      </c>
      <c r="D17" s="134">
        <v>1</v>
      </c>
      <c r="E17" s="134">
        <v>1</v>
      </c>
      <c r="F17" s="143">
        <v>114.8</v>
      </c>
      <c r="G17" s="139">
        <v>0.05</v>
      </c>
      <c r="H17" s="139">
        <v>0.86670000000000003</v>
      </c>
      <c r="I17" s="139">
        <v>0.9677</v>
      </c>
      <c r="J17" s="139">
        <v>0.97099999999999997</v>
      </c>
      <c r="K17" s="134">
        <v>0</v>
      </c>
      <c r="L17" s="134">
        <v>0.98550000000000004</v>
      </c>
      <c r="M17" s="134" t="s">
        <v>596</v>
      </c>
      <c r="N17" s="134">
        <v>0</v>
      </c>
      <c r="O17" s="134">
        <v>0</v>
      </c>
      <c r="P17" s="134">
        <v>8.5000000000000006E-3</v>
      </c>
      <c r="Q17" s="134">
        <v>0</v>
      </c>
      <c r="R17" s="140">
        <v>12</v>
      </c>
      <c r="S17" s="137">
        <v>67.5</v>
      </c>
      <c r="T17" s="138">
        <v>0.78240740740740744</v>
      </c>
    </row>
    <row r="18" spans="1:20" x14ac:dyDescent="0.25">
      <c r="A18" s="131" t="s">
        <v>22</v>
      </c>
      <c r="B18" s="132" t="s">
        <v>510</v>
      </c>
      <c r="C18" s="133">
        <v>0.98860000000000003</v>
      </c>
      <c r="D18" s="134">
        <v>1</v>
      </c>
      <c r="E18" s="134">
        <v>1</v>
      </c>
      <c r="F18" s="135">
        <v>100.58</v>
      </c>
      <c r="G18" s="134">
        <v>0</v>
      </c>
      <c r="H18" s="134">
        <v>0.90480000000000005</v>
      </c>
      <c r="I18" s="134">
        <v>0.85709999999999997</v>
      </c>
      <c r="J18" s="134">
        <v>1</v>
      </c>
      <c r="K18" s="134">
        <v>0</v>
      </c>
      <c r="L18" s="134">
        <v>1</v>
      </c>
      <c r="M18" s="134" t="s">
        <v>596</v>
      </c>
      <c r="N18" s="134">
        <v>0</v>
      </c>
      <c r="O18" s="134">
        <v>0</v>
      </c>
      <c r="P18" s="134">
        <v>0</v>
      </c>
      <c r="Q18" s="134">
        <v>0</v>
      </c>
      <c r="R18" s="140">
        <v>12</v>
      </c>
      <c r="S18" s="137">
        <v>72</v>
      </c>
      <c r="T18" s="138">
        <v>0.875</v>
      </c>
    </row>
    <row r="19" spans="1:20" x14ac:dyDescent="0.25">
      <c r="A19" s="131" t="s">
        <v>17</v>
      </c>
      <c r="B19" s="132" t="s">
        <v>507</v>
      </c>
      <c r="C19" s="133">
        <v>0.70630000000000004</v>
      </c>
      <c r="D19" s="134" t="s">
        <v>596</v>
      </c>
      <c r="E19" s="134">
        <v>1</v>
      </c>
      <c r="F19" s="135">
        <v>11.88</v>
      </c>
      <c r="G19" s="134">
        <v>0</v>
      </c>
      <c r="H19" s="134">
        <v>1</v>
      </c>
      <c r="I19" s="134">
        <v>0.55559999999999998</v>
      </c>
      <c r="J19" s="134">
        <v>0.55559999999999998</v>
      </c>
      <c r="K19" s="134">
        <v>0.6</v>
      </c>
      <c r="L19" s="134" t="s">
        <v>596</v>
      </c>
      <c r="M19" s="134" t="s">
        <v>596</v>
      </c>
      <c r="N19" s="134">
        <v>0</v>
      </c>
      <c r="O19" s="134">
        <v>0</v>
      </c>
      <c r="P19" s="134">
        <v>0.25</v>
      </c>
      <c r="Q19" s="134">
        <v>0</v>
      </c>
      <c r="R19" s="136">
        <v>11</v>
      </c>
      <c r="S19" s="137">
        <v>24.5</v>
      </c>
      <c r="T19" s="138">
        <v>0.3446601941747573</v>
      </c>
    </row>
    <row r="20" spans="1:20" x14ac:dyDescent="0.25">
      <c r="A20" s="131" t="s">
        <v>102</v>
      </c>
      <c r="B20" s="132" t="s">
        <v>507</v>
      </c>
      <c r="C20" s="133">
        <v>0.91390000000000005</v>
      </c>
      <c r="D20" s="134" t="s">
        <v>596</v>
      </c>
      <c r="E20" s="134">
        <v>1</v>
      </c>
      <c r="F20" s="135">
        <v>39.68</v>
      </c>
      <c r="G20" s="134">
        <v>2.7E-2</v>
      </c>
      <c r="H20" s="134">
        <v>0.91890000000000005</v>
      </c>
      <c r="I20" s="134">
        <v>0.92110000000000003</v>
      </c>
      <c r="J20" s="134">
        <v>0.97370000000000001</v>
      </c>
      <c r="K20" s="134">
        <v>1</v>
      </c>
      <c r="L20" s="134" t="s">
        <v>596</v>
      </c>
      <c r="M20" s="134" t="s">
        <v>596</v>
      </c>
      <c r="N20" s="134">
        <v>0</v>
      </c>
      <c r="O20" s="134">
        <v>0.95</v>
      </c>
      <c r="P20" s="134">
        <v>0.96</v>
      </c>
      <c r="Q20" s="134">
        <v>7.1400000000000005E-2</v>
      </c>
      <c r="R20" s="136">
        <v>12</v>
      </c>
      <c r="S20" s="137">
        <v>56.5</v>
      </c>
      <c r="T20" s="138">
        <v>0.78155339805825241</v>
      </c>
    </row>
    <row r="21" spans="1:20" x14ac:dyDescent="0.25">
      <c r="A21" s="131" t="s">
        <v>23</v>
      </c>
      <c r="B21" s="132" t="s">
        <v>510</v>
      </c>
      <c r="C21" s="133">
        <v>0.95830000000000004</v>
      </c>
      <c r="D21" s="134">
        <v>1</v>
      </c>
      <c r="E21" s="134">
        <v>1</v>
      </c>
      <c r="F21" s="135">
        <v>128.28</v>
      </c>
      <c r="G21" s="134">
        <v>4.5499999999999999E-2</v>
      </c>
      <c r="H21" s="134">
        <v>0.97729999999999995</v>
      </c>
      <c r="I21" s="134">
        <v>1</v>
      </c>
      <c r="J21" s="134">
        <v>1</v>
      </c>
      <c r="K21" s="134">
        <v>1</v>
      </c>
      <c r="L21" s="134">
        <v>1</v>
      </c>
      <c r="M21" s="134" t="s">
        <v>596</v>
      </c>
      <c r="N21" s="139">
        <v>0</v>
      </c>
      <c r="O21" s="139">
        <v>0</v>
      </c>
      <c r="P21" s="139">
        <v>0</v>
      </c>
      <c r="Q21" s="139">
        <v>0</v>
      </c>
      <c r="R21" s="140">
        <v>12</v>
      </c>
      <c r="S21" s="137">
        <v>74</v>
      </c>
      <c r="T21" s="138">
        <v>0.84259259259259256</v>
      </c>
    </row>
    <row r="22" spans="1:20" x14ac:dyDescent="0.25">
      <c r="A22" s="131" t="s">
        <v>24</v>
      </c>
      <c r="B22" s="132" t="s">
        <v>510</v>
      </c>
      <c r="C22" s="133">
        <v>0.83330000000000004</v>
      </c>
      <c r="D22" s="134">
        <v>1</v>
      </c>
      <c r="E22" s="134">
        <v>1</v>
      </c>
      <c r="F22" s="135">
        <v>74.989999999999995</v>
      </c>
      <c r="G22" s="134">
        <v>0</v>
      </c>
      <c r="H22" s="134">
        <v>1</v>
      </c>
      <c r="I22" s="134">
        <v>1</v>
      </c>
      <c r="J22" s="134">
        <v>1</v>
      </c>
      <c r="K22" s="134">
        <v>0</v>
      </c>
      <c r="L22" s="134">
        <v>1</v>
      </c>
      <c r="M22" s="134" t="s">
        <v>596</v>
      </c>
      <c r="N22" s="134">
        <v>0</v>
      </c>
      <c r="O22" s="134">
        <v>0</v>
      </c>
      <c r="P22" s="134">
        <v>0</v>
      </c>
      <c r="Q22" s="134">
        <v>0</v>
      </c>
      <c r="R22" s="136">
        <v>11</v>
      </c>
      <c r="S22" s="137">
        <v>62.5</v>
      </c>
      <c r="T22" s="138">
        <v>0.7407407407407407</v>
      </c>
    </row>
    <row r="23" spans="1:20" x14ac:dyDescent="0.25">
      <c r="A23" s="131" t="s">
        <v>25</v>
      </c>
      <c r="B23" s="132" t="s">
        <v>510</v>
      </c>
      <c r="C23" s="133">
        <v>1.1175999999999999</v>
      </c>
      <c r="D23" s="134">
        <v>1</v>
      </c>
      <c r="E23" s="134">
        <v>1</v>
      </c>
      <c r="F23" s="135">
        <v>88.04</v>
      </c>
      <c r="G23" s="134">
        <v>0.2069</v>
      </c>
      <c r="H23" s="134">
        <v>0.48280000000000001</v>
      </c>
      <c r="I23" s="134">
        <v>0.90910000000000002</v>
      </c>
      <c r="J23" s="134">
        <v>0.86</v>
      </c>
      <c r="K23" s="134">
        <v>0</v>
      </c>
      <c r="L23" s="134">
        <v>1</v>
      </c>
      <c r="M23" s="134" t="s">
        <v>596</v>
      </c>
      <c r="N23" s="134">
        <v>0</v>
      </c>
      <c r="O23" s="134">
        <v>1.2E-2</v>
      </c>
      <c r="P23" s="134">
        <v>3.6799999999999999E-2</v>
      </c>
      <c r="Q23" s="134">
        <v>0</v>
      </c>
      <c r="R23" s="140">
        <v>12</v>
      </c>
      <c r="S23" s="137">
        <v>71</v>
      </c>
      <c r="T23" s="138">
        <v>0.88888888888888884</v>
      </c>
    </row>
    <row r="24" spans="1:20" x14ac:dyDescent="0.25">
      <c r="A24" s="131" t="s">
        <v>26</v>
      </c>
      <c r="B24" s="132" t="s">
        <v>510</v>
      </c>
      <c r="C24" s="133">
        <v>0.99119999999999997</v>
      </c>
      <c r="D24" s="134">
        <v>1</v>
      </c>
      <c r="E24" s="134">
        <v>1</v>
      </c>
      <c r="F24" s="135">
        <v>124.67</v>
      </c>
      <c r="G24" s="134">
        <v>0.23080000000000001</v>
      </c>
      <c r="H24" s="134">
        <v>0.69230000000000003</v>
      </c>
      <c r="I24" s="134">
        <v>0.84619999999999995</v>
      </c>
      <c r="J24" s="134">
        <v>0.92310000000000003</v>
      </c>
      <c r="K24" s="134">
        <v>0</v>
      </c>
      <c r="L24" s="134">
        <v>1</v>
      </c>
      <c r="M24" s="134" t="s">
        <v>596</v>
      </c>
      <c r="N24" s="134">
        <v>0</v>
      </c>
      <c r="O24" s="134">
        <v>0</v>
      </c>
      <c r="P24" s="134">
        <v>0</v>
      </c>
      <c r="Q24" s="134">
        <v>0</v>
      </c>
      <c r="R24" s="140">
        <v>12</v>
      </c>
      <c r="S24" s="137">
        <v>72.5</v>
      </c>
      <c r="T24" s="138">
        <v>0.83333333333333337</v>
      </c>
    </row>
    <row r="25" spans="1:20" x14ac:dyDescent="0.25">
      <c r="A25" s="131" t="s">
        <v>36</v>
      </c>
      <c r="B25" s="132" t="s">
        <v>507</v>
      </c>
      <c r="C25" s="133">
        <v>1.0173000000000001</v>
      </c>
      <c r="D25" s="134" t="s">
        <v>596</v>
      </c>
      <c r="E25" s="134">
        <v>1</v>
      </c>
      <c r="F25" s="135">
        <v>11.25</v>
      </c>
      <c r="G25" s="134">
        <v>0.68569999999999998</v>
      </c>
      <c r="H25" s="134">
        <v>0.2286</v>
      </c>
      <c r="I25" s="134">
        <v>0.68569999999999998</v>
      </c>
      <c r="J25" s="134">
        <v>1</v>
      </c>
      <c r="K25" s="134">
        <v>0.92589999999999995</v>
      </c>
      <c r="L25" s="134" t="s">
        <v>596</v>
      </c>
      <c r="M25" s="134" t="s">
        <v>596</v>
      </c>
      <c r="N25" s="134">
        <v>8.3299999999999999E-2</v>
      </c>
      <c r="O25" s="134">
        <v>1.3299999999999999E-2</v>
      </c>
      <c r="P25" s="134">
        <v>0</v>
      </c>
      <c r="Q25" s="134">
        <v>3.3300000000000003E-2</v>
      </c>
      <c r="R25" s="136">
        <v>11</v>
      </c>
      <c r="S25" s="137">
        <v>58.5</v>
      </c>
      <c r="T25" s="138">
        <v>0.81067961165048541</v>
      </c>
    </row>
    <row r="26" spans="1:20" x14ac:dyDescent="0.25">
      <c r="A26" s="131" t="s">
        <v>27</v>
      </c>
      <c r="B26" s="132" t="s">
        <v>510</v>
      </c>
      <c r="C26" s="133">
        <v>0.99580000000000002</v>
      </c>
      <c r="D26" s="134">
        <v>1</v>
      </c>
      <c r="E26" s="134">
        <v>1</v>
      </c>
      <c r="F26" s="135">
        <v>137.97999999999999</v>
      </c>
      <c r="G26" s="134">
        <v>0</v>
      </c>
      <c r="H26" s="134">
        <v>1</v>
      </c>
      <c r="I26" s="134">
        <v>1</v>
      </c>
      <c r="J26" s="134">
        <v>1</v>
      </c>
      <c r="K26" s="134">
        <v>0</v>
      </c>
      <c r="L26" s="134">
        <v>1</v>
      </c>
      <c r="M26" s="134" t="s">
        <v>596</v>
      </c>
      <c r="N26" s="134">
        <v>0</v>
      </c>
      <c r="O26" s="134">
        <v>0</v>
      </c>
      <c r="P26" s="134">
        <v>0</v>
      </c>
      <c r="Q26" s="134">
        <v>0</v>
      </c>
      <c r="R26" s="136">
        <v>12</v>
      </c>
      <c r="S26" s="137">
        <v>78</v>
      </c>
      <c r="T26" s="138">
        <v>0.95370370370370372</v>
      </c>
    </row>
    <row r="27" spans="1:20" x14ac:dyDescent="0.25">
      <c r="A27" s="131" t="s">
        <v>29</v>
      </c>
      <c r="B27" s="132" t="s">
        <v>510</v>
      </c>
      <c r="C27" s="142">
        <v>0.73080000000000001</v>
      </c>
      <c r="D27" s="134">
        <v>1</v>
      </c>
      <c r="E27" s="134">
        <v>1</v>
      </c>
      <c r="F27" s="143">
        <v>132.91</v>
      </c>
      <c r="G27" s="139">
        <v>8.2000000000000003E-2</v>
      </c>
      <c r="H27" s="139">
        <v>0.92400000000000004</v>
      </c>
      <c r="I27" s="139">
        <v>0.87560000000000004</v>
      </c>
      <c r="J27" s="139">
        <v>0.88600000000000001</v>
      </c>
      <c r="K27" s="134">
        <v>1</v>
      </c>
      <c r="L27" s="134">
        <v>1</v>
      </c>
      <c r="M27" s="134" t="s">
        <v>596</v>
      </c>
      <c r="N27" s="134">
        <v>5.1999999999999998E-3</v>
      </c>
      <c r="O27" s="134">
        <v>0</v>
      </c>
      <c r="P27" s="139">
        <v>3.0099999999999998E-2</v>
      </c>
      <c r="Q27" s="134">
        <v>0</v>
      </c>
      <c r="R27" s="140">
        <v>11</v>
      </c>
      <c r="S27" s="137">
        <v>54.5</v>
      </c>
      <c r="T27" s="138">
        <v>0.71759259259259256</v>
      </c>
    </row>
    <row r="28" spans="1:20" x14ac:dyDescent="0.25">
      <c r="A28" s="131" t="s">
        <v>30</v>
      </c>
      <c r="B28" s="132" t="s">
        <v>510</v>
      </c>
      <c r="C28" s="142">
        <v>0.84319999999999995</v>
      </c>
      <c r="D28" s="134">
        <v>1</v>
      </c>
      <c r="E28" s="134">
        <v>1</v>
      </c>
      <c r="F28" s="143">
        <v>138.97</v>
      </c>
      <c r="G28" s="139">
        <v>8.0600000000000005E-2</v>
      </c>
      <c r="H28" s="139">
        <v>0.9032</v>
      </c>
      <c r="I28" s="139">
        <v>1</v>
      </c>
      <c r="J28" s="134">
        <v>1</v>
      </c>
      <c r="K28" s="139">
        <v>0.5</v>
      </c>
      <c r="L28" s="139">
        <v>0.98329999999999995</v>
      </c>
      <c r="M28" s="134" t="s">
        <v>596</v>
      </c>
      <c r="N28" s="134">
        <v>0</v>
      </c>
      <c r="O28" s="134">
        <v>0</v>
      </c>
      <c r="P28" s="134">
        <v>0</v>
      </c>
      <c r="Q28" s="134">
        <v>0</v>
      </c>
      <c r="R28" s="136">
        <v>12</v>
      </c>
      <c r="S28" s="137">
        <v>63.5</v>
      </c>
      <c r="T28" s="138">
        <v>0.82870370370370372</v>
      </c>
    </row>
    <row r="29" spans="1:20" x14ac:dyDescent="0.25">
      <c r="A29" s="131" t="s">
        <v>31</v>
      </c>
      <c r="B29" s="132" t="s">
        <v>510</v>
      </c>
      <c r="C29" s="133">
        <v>0.9385</v>
      </c>
      <c r="D29" s="134">
        <v>1</v>
      </c>
      <c r="E29" s="134">
        <v>1</v>
      </c>
      <c r="F29" s="135">
        <v>71.42</v>
      </c>
      <c r="G29" s="134">
        <v>0.17860000000000001</v>
      </c>
      <c r="H29" s="134">
        <v>1</v>
      </c>
      <c r="I29" s="134">
        <v>0.96430000000000005</v>
      </c>
      <c r="J29" s="134">
        <v>1</v>
      </c>
      <c r="K29" s="134">
        <v>1</v>
      </c>
      <c r="L29" s="134">
        <v>1</v>
      </c>
      <c r="M29" s="134" t="s">
        <v>596</v>
      </c>
      <c r="N29" s="134">
        <v>0</v>
      </c>
      <c r="O29" s="134">
        <v>0</v>
      </c>
      <c r="P29" s="134">
        <v>0</v>
      </c>
      <c r="Q29" s="134">
        <v>0</v>
      </c>
      <c r="R29" s="136">
        <v>12</v>
      </c>
      <c r="S29" s="137">
        <v>73</v>
      </c>
      <c r="T29" s="138">
        <v>0.68518518518518523</v>
      </c>
    </row>
    <row r="30" spans="1:20" x14ac:dyDescent="0.25">
      <c r="A30" s="131" t="s">
        <v>32</v>
      </c>
      <c r="B30" s="132" t="s">
        <v>510</v>
      </c>
      <c r="C30" s="133">
        <v>0.86599999999999999</v>
      </c>
      <c r="D30" s="134">
        <v>1</v>
      </c>
      <c r="E30" s="134">
        <v>1</v>
      </c>
      <c r="F30" s="135">
        <v>138.61000000000001</v>
      </c>
      <c r="G30" s="134">
        <v>0.1</v>
      </c>
      <c r="H30" s="134">
        <v>0.83330000000000004</v>
      </c>
      <c r="I30" s="134">
        <v>0.9667</v>
      </c>
      <c r="J30" s="134">
        <v>1</v>
      </c>
      <c r="K30" s="134">
        <v>0</v>
      </c>
      <c r="L30" s="134">
        <v>1</v>
      </c>
      <c r="M30" s="134" t="s">
        <v>596</v>
      </c>
      <c r="N30" s="134">
        <v>0</v>
      </c>
      <c r="O30" s="134">
        <v>0</v>
      </c>
      <c r="P30" s="134">
        <v>0</v>
      </c>
      <c r="Q30" s="134">
        <v>0</v>
      </c>
      <c r="R30" s="136">
        <v>12</v>
      </c>
      <c r="S30" s="137">
        <v>66.5</v>
      </c>
      <c r="T30" s="138">
        <v>0.83796296296296291</v>
      </c>
    </row>
    <row r="31" spans="1:20" x14ac:dyDescent="0.25">
      <c r="A31" s="131" t="s">
        <v>33</v>
      </c>
      <c r="B31" s="132" t="s">
        <v>510</v>
      </c>
      <c r="C31" s="142">
        <v>0.86819999999999997</v>
      </c>
      <c r="D31" s="134">
        <v>1</v>
      </c>
      <c r="E31" s="134">
        <v>1</v>
      </c>
      <c r="F31" s="143">
        <v>128.46</v>
      </c>
      <c r="G31" s="139">
        <v>0.3</v>
      </c>
      <c r="H31" s="139">
        <v>0.84440000000000004</v>
      </c>
      <c r="I31" s="139">
        <v>0.88890000000000002</v>
      </c>
      <c r="J31" s="139">
        <v>1</v>
      </c>
      <c r="K31" s="139">
        <v>1</v>
      </c>
      <c r="L31" s="139">
        <v>1</v>
      </c>
      <c r="M31" s="134" t="s">
        <v>596</v>
      </c>
      <c r="N31" s="139">
        <v>0</v>
      </c>
      <c r="O31" s="139">
        <v>0</v>
      </c>
      <c r="P31" s="139">
        <v>0</v>
      </c>
      <c r="Q31" s="139">
        <v>0</v>
      </c>
      <c r="R31" s="136">
        <v>12</v>
      </c>
      <c r="S31" s="137">
        <v>69</v>
      </c>
      <c r="T31" s="138">
        <v>0.84722222222222221</v>
      </c>
    </row>
    <row r="32" spans="1:20" x14ac:dyDescent="0.25">
      <c r="A32" s="131" t="s">
        <v>34</v>
      </c>
      <c r="B32" s="132" t="s">
        <v>510</v>
      </c>
      <c r="C32" s="133">
        <v>1.0625</v>
      </c>
      <c r="D32" s="134">
        <v>1</v>
      </c>
      <c r="E32" s="134">
        <v>1</v>
      </c>
      <c r="F32" s="135">
        <v>173.7</v>
      </c>
      <c r="G32" s="134">
        <v>0.22220000000000001</v>
      </c>
      <c r="H32" s="134">
        <v>0.53700000000000003</v>
      </c>
      <c r="I32" s="134">
        <v>0.90739999999999998</v>
      </c>
      <c r="J32" s="134">
        <v>1</v>
      </c>
      <c r="K32" s="134">
        <v>1</v>
      </c>
      <c r="L32" s="134">
        <v>1</v>
      </c>
      <c r="M32" s="134" t="s">
        <v>596</v>
      </c>
      <c r="N32" s="134">
        <v>0</v>
      </c>
      <c r="O32" s="134">
        <v>0</v>
      </c>
      <c r="P32" s="134">
        <v>0</v>
      </c>
      <c r="Q32" s="134">
        <v>0</v>
      </c>
      <c r="R32" s="136">
        <v>12</v>
      </c>
      <c r="S32" s="137">
        <v>74.5</v>
      </c>
      <c r="T32" s="138">
        <v>0.92129629629629628</v>
      </c>
    </row>
    <row r="33" spans="1:20" x14ac:dyDescent="0.25">
      <c r="A33" s="131" t="s">
        <v>35</v>
      </c>
      <c r="B33" s="132" t="s">
        <v>510</v>
      </c>
      <c r="C33" s="133">
        <v>0.90180000000000005</v>
      </c>
      <c r="D33" s="134">
        <v>1</v>
      </c>
      <c r="E33" s="134">
        <v>1</v>
      </c>
      <c r="F33" s="135">
        <v>91.26</v>
      </c>
      <c r="G33" s="134">
        <v>0.22220000000000001</v>
      </c>
      <c r="H33" s="134">
        <v>0.88</v>
      </c>
      <c r="I33" s="134">
        <v>1</v>
      </c>
      <c r="J33" s="134">
        <v>0.98719999999999997</v>
      </c>
      <c r="K33" s="134">
        <v>1</v>
      </c>
      <c r="L33" s="134">
        <v>1</v>
      </c>
      <c r="M33" s="134" t="s">
        <v>596</v>
      </c>
      <c r="N33" s="134">
        <v>1.1900000000000001E-2</v>
      </c>
      <c r="O33" s="134">
        <v>0</v>
      </c>
      <c r="P33" s="134">
        <v>3.0999999999999999E-3</v>
      </c>
      <c r="Q33" s="134">
        <v>0</v>
      </c>
      <c r="R33" s="140">
        <v>12</v>
      </c>
      <c r="S33" s="137">
        <v>71.5</v>
      </c>
      <c r="T33" s="138">
        <v>0.89351851851851849</v>
      </c>
    </row>
    <row r="34" spans="1:20" x14ac:dyDescent="0.25">
      <c r="A34" s="131" t="s">
        <v>37</v>
      </c>
      <c r="B34" s="132" t="s">
        <v>510</v>
      </c>
      <c r="C34" s="142">
        <v>0.99609999999999999</v>
      </c>
      <c r="D34" s="134">
        <v>1</v>
      </c>
      <c r="E34" s="134">
        <v>1</v>
      </c>
      <c r="F34" s="143">
        <v>97.68</v>
      </c>
      <c r="G34" s="139">
        <v>0.1429</v>
      </c>
      <c r="H34" s="139">
        <v>0.71430000000000005</v>
      </c>
      <c r="I34" s="139">
        <v>0.28570000000000001</v>
      </c>
      <c r="J34" s="139">
        <v>0.33329999999999999</v>
      </c>
      <c r="K34" s="134">
        <v>0</v>
      </c>
      <c r="L34" s="139">
        <v>1</v>
      </c>
      <c r="M34" s="134" t="s">
        <v>596</v>
      </c>
      <c r="N34" s="134">
        <v>0</v>
      </c>
      <c r="O34" s="134">
        <v>0</v>
      </c>
      <c r="P34" s="139">
        <v>0.16669999999999999</v>
      </c>
      <c r="Q34" s="134">
        <v>4.5499999999999999E-2</v>
      </c>
      <c r="R34" s="140">
        <v>10</v>
      </c>
      <c r="S34" s="137">
        <v>57.5</v>
      </c>
      <c r="T34" s="138">
        <v>0.54166666666666663</v>
      </c>
    </row>
    <row r="35" spans="1:20" x14ac:dyDescent="0.25">
      <c r="A35" s="141" t="s">
        <v>28</v>
      </c>
      <c r="B35" s="132"/>
      <c r="C35" s="139" t="s">
        <v>677</v>
      </c>
      <c r="D35" s="134"/>
      <c r="E35" s="134"/>
      <c r="F35" s="143"/>
      <c r="G35" s="139"/>
      <c r="H35" s="139"/>
      <c r="I35" s="139"/>
      <c r="J35" s="139"/>
      <c r="K35" s="134"/>
      <c r="L35" s="139"/>
      <c r="M35" s="134"/>
      <c r="N35" s="134"/>
      <c r="O35" s="134"/>
      <c r="P35" s="139"/>
      <c r="Q35" s="134"/>
      <c r="R35" s="140"/>
      <c r="S35" s="137"/>
      <c r="T35" s="138"/>
    </row>
    <row r="36" spans="1:20" x14ac:dyDescent="0.25">
      <c r="A36" s="131" t="s">
        <v>38</v>
      </c>
      <c r="B36" s="132" t="s">
        <v>510</v>
      </c>
      <c r="C36" s="142">
        <v>0.88629999999999998</v>
      </c>
      <c r="D36" s="134">
        <v>0.83330000000000004</v>
      </c>
      <c r="E36" s="134">
        <v>1</v>
      </c>
      <c r="F36" s="143">
        <v>103.15</v>
      </c>
      <c r="G36" s="139">
        <v>7.6899999999999996E-2</v>
      </c>
      <c r="H36" s="139">
        <v>0.92310000000000003</v>
      </c>
      <c r="I36" s="139">
        <v>0.97440000000000004</v>
      </c>
      <c r="J36" s="139">
        <v>1</v>
      </c>
      <c r="K36" s="134">
        <v>1</v>
      </c>
      <c r="L36" s="134">
        <v>1</v>
      </c>
      <c r="M36" s="134" t="s">
        <v>596</v>
      </c>
      <c r="N36" s="139">
        <v>1.9599999999999999E-2</v>
      </c>
      <c r="O36" s="139">
        <v>7.7999999999999996E-3</v>
      </c>
      <c r="P36" s="139">
        <v>5.7000000000000002E-3</v>
      </c>
      <c r="Q36" s="139">
        <v>6.8199999999999997E-2</v>
      </c>
      <c r="R36" s="140">
        <v>11</v>
      </c>
      <c r="S36" s="137">
        <v>59.5</v>
      </c>
      <c r="T36" s="138">
        <v>0.67129629629629628</v>
      </c>
    </row>
    <row r="37" spans="1:20" x14ac:dyDescent="0.25">
      <c r="A37" s="131" t="s">
        <v>39</v>
      </c>
      <c r="B37" s="132" t="s">
        <v>510</v>
      </c>
      <c r="C37" s="142">
        <v>0.78649999999999998</v>
      </c>
      <c r="D37" s="134">
        <v>1</v>
      </c>
      <c r="E37" s="134">
        <v>1</v>
      </c>
      <c r="F37" s="143">
        <v>132.38999999999999</v>
      </c>
      <c r="G37" s="139">
        <v>0.1111</v>
      </c>
      <c r="H37" s="139">
        <v>0.66669999999999996</v>
      </c>
      <c r="I37" s="139">
        <v>0.94740000000000002</v>
      </c>
      <c r="J37" s="139">
        <v>1</v>
      </c>
      <c r="K37" s="134">
        <v>0</v>
      </c>
      <c r="L37" s="134">
        <v>1</v>
      </c>
      <c r="M37" s="134" t="s">
        <v>596</v>
      </c>
      <c r="N37" s="134">
        <v>1.61E-2</v>
      </c>
      <c r="O37" s="139">
        <v>1.29E-2</v>
      </c>
      <c r="P37" s="139">
        <v>1.9599999999999999E-2</v>
      </c>
      <c r="Q37" s="139">
        <v>0.1026</v>
      </c>
      <c r="R37" s="140">
        <v>11</v>
      </c>
      <c r="S37" s="137">
        <v>58.5</v>
      </c>
      <c r="T37" s="138">
        <v>0.74537037037037035</v>
      </c>
    </row>
    <row r="38" spans="1:20" x14ac:dyDescent="0.25">
      <c r="A38" s="131" t="s">
        <v>40</v>
      </c>
      <c r="B38" s="132" t="s">
        <v>510</v>
      </c>
      <c r="C38" s="133">
        <v>0.77470000000000006</v>
      </c>
      <c r="D38" s="134">
        <v>0</v>
      </c>
      <c r="E38" s="134">
        <v>1</v>
      </c>
      <c r="F38" s="135">
        <v>88.4</v>
      </c>
      <c r="G38" s="134">
        <v>6.25E-2</v>
      </c>
      <c r="H38" s="134">
        <v>0.9375</v>
      </c>
      <c r="I38" s="134">
        <v>0.94120000000000004</v>
      </c>
      <c r="J38" s="134">
        <v>0.94120000000000004</v>
      </c>
      <c r="K38" s="134">
        <v>0.66669999999999996</v>
      </c>
      <c r="L38" s="134">
        <v>0.94440000000000002</v>
      </c>
      <c r="M38" s="134" t="s">
        <v>596</v>
      </c>
      <c r="N38" s="134">
        <v>0</v>
      </c>
      <c r="O38" s="134">
        <v>0</v>
      </c>
      <c r="P38" s="134">
        <v>4.5600000000000002E-2</v>
      </c>
      <c r="Q38" s="134">
        <v>0</v>
      </c>
      <c r="R38" s="140">
        <v>11</v>
      </c>
      <c r="S38" s="137">
        <v>48.5</v>
      </c>
      <c r="T38" s="138">
        <v>0.61111111111111116</v>
      </c>
    </row>
    <row r="39" spans="1:20" x14ac:dyDescent="0.25">
      <c r="A39" s="131" t="s">
        <v>41</v>
      </c>
      <c r="B39" s="132" t="s">
        <v>510</v>
      </c>
      <c r="C39" s="133">
        <v>0.95</v>
      </c>
      <c r="D39" s="134">
        <v>1</v>
      </c>
      <c r="E39" s="134">
        <v>1</v>
      </c>
      <c r="F39" s="135">
        <v>147.62</v>
      </c>
      <c r="G39" s="134">
        <v>9.0899999999999995E-2</v>
      </c>
      <c r="H39" s="134">
        <v>0.89470000000000005</v>
      </c>
      <c r="I39" s="134">
        <v>1</v>
      </c>
      <c r="J39" s="134">
        <v>1</v>
      </c>
      <c r="K39" s="134">
        <v>0</v>
      </c>
      <c r="L39" s="134">
        <v>1</v>
      </c>
      <c r="M39" s="134" t="s">
        <v>596</v>
      </c>
      <c r="N39" s="134">
        <v>0</v>
      </c>
      <c r="O39" s="134">
        <v>0</v>
      </c>
      <c r="P39" s="134">
        <v>0</v>
      </c>
      <c r="Q39" s="134">
        <v>0</v>
      </c>
      <c r="R39" s="140">
        <v>12</v>
      </c>
      <c r="S39" s="137">
        <v>74.5</v>
      </c>
      <c r="T39" s="138">
        <v>0.91666666666666663</v>
      </c>
    </row>
    <row r="40" spans="1:20" x14ac:dyDescent="0.25">
      <c r="A40" s="131" t="s">
        <v>151</v>
      </c>
      <c r="B40" s="132" t="s">
        <v>507</v>
      </c>
      <c r="C40" s="133">
        <v>1.1343000000000001</v>
      </c>
      <c r="D40" s="134" t="s">
        <v>596</v>
      </c>
      <c r="E40" s="134">
        <v>1</v>
      </c>
      <c r="F40" s="135">
        <v>13.78</v>
      </c>
      <c r="G40" s="134">
        <v>9.3799999999999994E-2</v>
      </c>
      <c r="H40" s="134">
        <v>0.9375</v>
      </c>
      <c r="I40" s="134">
        <v>0.96970000000000001</v>
      </c>
      <c r="J40" s="134">
        <v>1</v>
      </c>
      <c r="K40" s="134">
        <v>0.95</v>
      </c>
      <c r="L40" s="134" t="s">
        <v>596</v>
      </c>
      <c r="M40" s="134" t="s">
        <v>596</v>
      </c>
      <c r="N40" s="134">
        <v>0</v>
      </c>
      <c r="O40" s="134">
        <v>0</v>
      </c>
      <c r="P40" s="134">
        <v>0</v>
      </c>
      <c r="Q40" s="134">
        <v>0</v>
      </c>
      <c r="R40" s="136">
        <v>7</v>
      </c>
      <c r="S40" s="137">
        <v>67</v>
      </c>
      <c r="T40" s="138">
        <v>0.89320388349514568</v>
      </c>
    </row>
    <row r="41" spans="1:20" x14ac:dyDescent="0.25">
      <c r="A41" s="131" t="s">
        <v>42</v>
      </c>
      <c r="B41" s="132" t="s">
        <v>510</v>
      </c>
      <c r="C41" s="133">
        <v>0.97030000000000005</v>
      </c>
      <c r="D41" s="134">
        <v>1</v>
      </c>
      <c r="E41" s="134">
        <v>1</v>
      </c>
      <c r="F41" s="134">
        <v>0.7964</v>
      </c>
      <c r="G41" s="134">
        <v>0.10639999999999999</v>
      </c>
      <c r="H41" s="134">
        <v>0.76600000000000001</v>
      </c>
      <c r="I41" s="134">
        <v>0.91490000000000005</v>
      </c>
      <c r="J41" s="134">
        <v>1</v>
      </c>
      <c r="K41" s="134">
        <v>0.66669999999999996</v>
      </c>
      <c r="L41" s="134">
        <v>0.96719999999999995</v>
      </c>
      <c r="M41" s="134" t="s">
        <v>596</v>
      </c>
      <c r="N41" s="134">
        <v>0</v>
      </c>
      <c r="O41" s="134">
        <v>0</v>
      </c>
      <c r="P41" s="134">
        <v>0</v>
      </c>
      <c r="Q41" s="134">
        <v>0</v>
      </c>
      <c r="R41" s="140">
        <v>10</v>
      </c>
      <c r="S41" s="137">
        <v>66</v>
      </c>
      <c r="T41" s="138">
        <v>0.84259259259259256</v>
      </c>
    </row>
    <row r="42" spans="1:20" x14ac:dyDescent="0.25">
      <c r="A42" s="131" t="s">
        <v>43</v>
      </c>
      <c r="B42" s="132" t="s">
        <v>510</v>
      </c>
      <c r="C42" s="133">
        <v>0.90500000000000003</v>
      </c>
      <c r="D42" s="134">
        <v>1</v>
      </c>
      <c r="E42" s="134">
        <v>1</v>
      </c>
      <c r="F42" s="135">
        <v>106.49</v>
      </c>
      <c r="G42" s="134">
        <v>0.1087</v>
      </c>
      <c r="H42" s="134">
        <v>0.86960000000000004</v>
      </c>
      <c r="I42" s="134">
        <v>0.97870000000000001</v>
      </c>
      <c r="J42" s="134">
        <v>0.97870000000000001</v>
      </c>
      <c r="K42" s="134">
        <v>0</v>
      </c>
      <c r="L42" s="134">
        <v>0.97829999999999995</v>
      </c>
      <c r="M42" s="134" t="s">
        <v>596</v>
      </c>
      <c r="N42" s="134">
        <v>0</v>
      </c>
      <c r="O42" s="134">
        <v>0</v>
      </c>
      <c r="P42" s="134">
        <v>5.7999999999999996E-3</v>
      </c>
      <c r="Q42" s="134">
        <v>0</v>
      </c>
      <c r="R42" s="140">
        <v>11</v>
      </c>
      <c r="S42" s="137">
        <v>61.5</v>
      </c>
      <c r="T42" s="138">
        <v>0.72685185185185186</v>
      </c>
    </row>
    <row r="43" spans="1:20" x14ac:dyDescent="0.25">
      <c r="A43" s="131" t="s">
        <v>44</v>
      </c>
      <c r="B43" s="132" t="s">
        <v>510</v>
      </c>
      <c r="C43" s="133">
        <v>0.89</v>
      </c>
      <c r="D43" s="134">
        <v>1</v>
      </c>
      <c r="E43" s="134">
        <v>1</v>
      </c>
      <c r="F43" s="135">
        <v>132.1</v>
      </c>
      <c r="G43" s="134">
        <v>0.1111</v>
      </c>
      <c r="H43" s="134">
        <v>0.85189999999999999</v>
      </c>
      <c r="I43" s="134">
        <v>0.96299999999999997</v>
      </c>
      <c r="J43" s="134">
        <v>1</v>
      </c>
      <c r="K43" s="134">
        <v>1</v>
      </c>
      <c r="L43" s="134">
        <v>1</v>
      </c>
      <c r="M43" s="134" t="s">
        <v>596</v>
      </c>
      <c r="N43" s="134">
        <v>0</v>
      </c>
      <c r="O43" s="134">
        <v>0</v>
      </c>
      <c r="P43" s="134">
        <v>0</v>
      </c>
      <c r="Q43" s="134">
        <v>0</v>
      </c>
      <c r="R43" s="136">
        <v>12</v>
      </c>
      <c r="S43" s="137">
        <v>68</v>
      </c>
      <c r="T43" s="138">
        <v>0.84259259259259256</v>
      </c>
    </row>
    <row r="44" spans="1:20" x14ac:dyDescent="0.25">
      <c r="A44" s="131" t="s">
        <v>45</v>
      </c>
      <c r="B44" s="132" t="s">
        <v>510</v>
      </c>
      <c r="C44" s="133">
        <v>0.99760000000000004</v>
      </c>
      <c r="D44" s="134">
        <v>1</v>
      </c>
      <c r="E44" s="134">
        <v>1</v>
      </c>
      <c r="F44" s="135">
        <v>74.52</v>
      </c>
      <c r="G44" s="134">
        <v>0.3226</v>
      </c>
      <c r="H44" s="134">
        <v>0.69030000000000002</v>
      </c>
      <c r="I44" s="134">
        <v>1</v>
      </c>
      <c r="J44" s="134">
        <v>0.99360000000000004</v>
      </c>
      <c r="K44" s="134">
        <v>1</v>
      </c>
      <c r="L44" s="134">
        <v>1</v>
      </c>
      <c r="M44" s="134" t="s">
        <v>596</v>
      </c>
      <c r="N44" s="134">
        <v>3.0099999999999998E-2</v>
      </c>
      <c r="O44" s="134">
        <v>1.1999999999999999E-3</v>
      </c>
      <c r="P44" s="134">
        <v>2.3E-3</v>
      </c>
      <c r="Q44" s="134">
        <v>0</v>
      </c>
      <c r="R44" s="140">
        <v>12</v>
      </c>
      <c r="S44" s="137">
        <v>81.5</v>
      </c>
      <c r="T44" s="138">
        <v>0.99537037037037035</v>
      </c>
    </row>
    <row r="45" spans="1:20" x14ac:dyDescent="0.25">
      <c r="A45" s="131" t="s">
        <v>46</v>
      </c>
      <c r="B45" s="132" t="s">
        <v>510</v>
      </c>
      <c r="C45" s="133">
        <v>0.82289999999999996</v>
      </c>
      <c r="D45" s="134">
        <v>1</v>
      </c>
      <c r="E45" s="134">
        <v>1</v>
      </c>
      <c r="F45" s="135">
        <v>112.34</v>
      </c>
      <c r="G45" s="134">
        <v>0.1176</v>
      </c>
      <c r="H45" s="134">
        <v>0.82350000000000001</v>
      </c>
      <c r="I45" s="134">
        <v>0.94120000000000004</v>
      </c>
      <c r="J45" s="134">
        <v>1</v>
      </c>
      <c r="K45" s="134">
        <v>0</v>
      </c>
      <c r="L45" s="134">
        <v>0.9677</v>
      </c>
      <c r="M45" s="134" t="s">
        <v>596</v>
      </c>
      <c r="N45" s="134">
        <v>0</v>
      </c>
      <c r="O45" s="134">
        <v>0</v>
      </c>
      <c r="P45" s="134">
        <v>0</v>
      </c>
      <c r="Q45" s="134">
        <v>0</v>
      </c>
      <c r="R45" s="140">
        <v>12</v>
      </c>
      <c r="S45" s="137">
        <v>58.5</v>
      </c>
      <c r="T45" s="138">
        <v>0.73611111111111116</v>
      </c>
    </row>
    <row r="46" spans="1:20" x14ac:dyDescent="0.25">
      <c r="A46" s="131" t="s">
        <v>47</v>
      </c>
      <c r="B46" s="132" t="s">
        <v>510</v>
      </c>
      <c r="C46" s="133">
        <v>0.95979999999999999</v>
      </c>
      <c r="D46" s="134">
        <v>1</v>
      </c>
      <c r="E46" s="134">
        <v>1</v>
      </c>
      <c r="F46" s="135">
        <v>78.36</v>
      </c>
      <c r="G46" s="134">
        <v>0.2727</v>
      </c>
      <c r="H46" s="134">
        <v>0.76919999999999999</v>
      </c>
      <c r="I46" s="134">
        <v>1</v>
      </c>
      <c r="J46" s="134">
        <v>1</v>
      </c>
      <c r="K46" s="134">
        <v>1</v>
      </c>
      <c r="L46" s="134">
        <v>1</v>
      </c>
      <c r="M46" s="134" t="s">
        <v>596</v>
      </c>
      <c r="N46" s="134">
        <v>0</v>
      </c>
      <c r="O46" s="134">
        <v>0</v>
      </c>
      <c r="P46" s="134">
        <v>0</v>
      </c>
      <c r="Q46" s="134">
        <v>0</v>
      </c>
      <c r="R46" s="136">
        <v>12</v>
      </c>
      <c r="S46" s="137">
        <v>78</v>
      </c>
      <c r="T46" s="138">
        <v>0.86111111111111116</v>
      </c>
    </row>
    <row r="47" spans="1:20" x14ac:dyDescent="0.25">
      <c r="A47" s="131" t="s">
        <v>48</v>
      </c>
      <c r="B47" s="132" t="s">
        <v>510</v>
      </c>
      <c r="C47" s="133">
        <v>0.65859999999999996</v>
      </c>
      <c r="D47" s="134">
        <v>1</v>
      </c>
      <c r="E47" s="134">
        <v>1</v>
      </c>
      <c r="F47" s="135">
        <v>114.76</v>
      </c>
      <c r="G47" s="134">
        <v>0.28570000000000001</v>
      </c>
      <c r="H47" s="134">
        <v>0.60709999999999997</v>
      </c>
      <c r="I47" s="134">
        <v>1</v>
      </c>
      <c r="J47" s="134">
        <v>1</v>
      </c>
      <c r="K47" s="134">
        <v>0.25</v>
      </c>
      <c r="L47" s="134">
        <v>0.94740000000000002</v>
      </c>
      <c r="M47" s="134" t="s">
        <v>596</v>
      </c>
      <c r="N47" s="134">
        <v>0</v>
      </c>
      <c r="O47" s="134">
        <v>0</v>
      </c>
      <c r="P47" s="134">
        <v>0</v>
      </c>
      <c r="Q47" s="134">
        <v>0</v>
      </c>
      <c r="R47" s="136">
        <v>12</v>
      </c>
      <c r="S47" s="137">
        <v>58.5</v>
      </c>
      <c r="T47" s="138">
        <v>0.74537037037037035</v>
      </c>
    </row>
    <row r="48" spans="1:20" x14ac:dyDescent="0.25">
      <c r="A48" s="131" t="s">
        <v>49</v>
      </c>
      <c r="B48" s="132" t="s">
        <v>510</v>
      </c>
      <c r="C48" s="133">
        <v>0.9375</v>
      </c>
      <c r="D48" s="134">
        <v>1</v>
      </c>
      <c r="E48" s="134">
        <v>1</v>
      </c>
      <c r="F48" s="135">
        <v>103.76</v>
      </c>
      <c r="G48" s="134">
        <v>0.15379999999999999</v>
      </c>
      <c r="H48" s="134">
        <v>0.93330000000000002</v>
      </c>
      <c r="I48" s="134">
        <v>1</v>
      </c>
      <c r="J48" s="134">
        <v>1</v>
      </c>
      <c r="K48" s="134">
        <v>0</v>
      </c>
      <c r="L48" s="134">
        <v>1</v>
      </c>
      <c r="M48" s="134" t="s">
        <v>596</v>
      </c>
      <c r="N48" s="134">
        <v>0</v>
      </c>
      <c r="O48" s="134">
        <v>0</v>
      </c>
      <c r="P48" s="134">
        <v>0</v>
      </c>
      <c r="Q48" s="134">
        <v>0</v>
      </c>
      <c r="R48" s="136">
        <v>11</v>
      </c>
      <c r="S48" s="137">
        <v>72</v>
      </c>
      <c r="T48" s="138">
        <v>0.78703703703703709</v>
      </c>
    </row>
    <row r="49" spans="1:20" x14ac:dyDescent="0.25">
      <c r="A49" s="131" t="s">
        <v>50</v>
      </c>
      <c r="B49" s="132" t="s">
        <v>510</v>
      </c>
      <c r="C49" s="133">
        <v>0.89070000000000005</v>
      </c>
      <c r="D49" s="134">
        <v>1</v>
      </c>
      <c r="E49" s="134">
        <v>1</v>
      </c>
      <c r="F49" s="135">
        <v>119.8</v>
      </c>
      <c r="G49" s="134">
        <v>8.5699999999999998E-2</v>
      </c>
      <c r="H49" s="134">
        <v>0.93330000000000002</v>
      </c>
      <c r="I49" s="134">
        <v>0.9556</v>
      </c>
      <c r="J49" s="134">
        <v>1</v>
      </c>
      <c r="K49" s="134">
        <v>0.5</v>
      </c>
      <c r="L49" s="134">
        <v>0.97729999999999995</v>
      </c>
      <c r="M49" s="134" t="s">
        <v>596</v>
      </c>
      <c r="N49" s="134">
        <v>0</v>
      </c>
      <c r="O49" s="134">
        <v>0</v>
      </c>
      <c r="P49" s="134">
        <v>0</v>
      </c>
      <c r="Q49" s="134">
        <v>0</v>
      </c>
      <c r="R49" s="136">
        <v>12</v>
      </c>
      <c r="S49" s="137">
        <v>63.5</v>
      </c>
      <c r="T49" s="138">
        <v>0.79629629629629628</v>
      </c>
    </row>
    <row r="50" spans="1:20" x14ac:dyDescent="0.25">
      <c r="A50" s="131" t="s">
        <v>51</v>
      </c>
      <c r="B50" s="132" t="s">
        <v>510</v>
      </c>
      <c r="C50" s="133">
        <v>0.92200000000000004</v>
      </c>
      <c r="D50" s="134">
        <v>0.33329999999999999</v>
      </c>
      <c r="E50" s="134">
        <v>1</v>
      </c>
      <c r="F50" s="135">
        <v>38.299999999999997</v>
      </c>
      <c r="G50" s="134">
        <v>0.23080000000000001</v>
      </c>
      <c r="H50" s="134">
        <v>0.84619999999999995</v>
      </c>
      <c r="I50" s="134">
        <v>0.85709999999999997</v>
      </c>
      <c r="J50" s="134">
        <v>0.92859999999999998</v>
      </c>
      <c r="K50" s="134">
        <v>1</v>
      </c>
      <c r="L50" s="134">
        <v>1</v>
      </c>
      <c r="M50" s="134" t="s">
        <v>596</v>
      </c>
      <c r="N50" s="134">
        <v>0</v>
      </c>
      <c r="O50" s="134">
        <v>0</v>
      </c>
      <c r="P50" s="134">
        <v>2.2700000000000001E-2</v>
      </c>
      <c r="Q50" s="134">
        <v>0</v>
      </c>
      <c r="R50" s="136">
        <v>12</v>
      </c>
      <c r="S50" s="137">
        <v>62.5</v>
      </c>
      <c r="T50" s="138">
        <v>0.71759259259259256</v>
      </c>
    </row>
    <row r="51" spans="1:20" x14ac:dyDescent="0.25">
      <c r="A51" s="144" t="s">
        <v>52</v>
      </c>
      <c r="B51" s="145" t="s">
        <v>510</v>
      </c>
      <c r="C51" s="133">
        <v>0.80920000000000003</v>
      </c>
      <c r="D51" s="134">
        <v>1</v>
      </c>
      <c r="E51" s="134">
        <v>1</v>
      </c>
      <c r="F51" s="135">
        <v>124.65</v>
      </c>
      <c r="G51" s="134">
        <v>0</v>
      </c>
      <c r="H51" s="134">
        <v>0.96879999999999999</v>
      </c>
      <c r="I51" s="134">
        <v>0.96879999999999999</v>
      </c>
      <c r="J51" s="134">
        <v>1</v>
      </c>
      <c r="K51" s="134">
        <v>1</v>
      </c>
      <c r="L51" s="134">
        <v>1</v>
      </c>
      <c r="M51" s="146" t="s">
        <v>596</v>
      </c>
      <c r="N51" s="134">
        <v>0</v>
      </c>
      <c r="O51" s="134">
        <v>0</v>
      </c>
      <c r="P51" s="134">
        <v>0</v>
      </c>
      <c r="Q51" s="134">
        <v>0</v>
      </c>
      <c r="R51" s="147">
        <v>12</v>
      </c>
      <c r="S51" s="148">
        <v>62.5</v>
      </c>
      <c r="T51" s="138">
        <v>0.71759259259259256</v>
      </c>
    </row>
    <row r="52" spans="1:20" x14ac:dyDescent="0.25">
      <c r="A52" s="131" t="s">
        <v>53</v>
      </c>
      <c r="B52" s="132" t="s">
        <v>510</v>
      </c>
      <c r="C52" s="133">
        <v>0.80920000000000003</v>
      </c>
      <c r="D52" s="134">
        <v>1</v>
      </c>
      <c r="E52" s="134">
        <v>1</v>
      </c>
      <c r="F52" s="135">
        <v>124.65</v>
      </c>
      <c r="G52" s="134">
        <v>0</v>
      </c>
      <c r="H52" s="134">
        <v>0.96879999999999999</v>
      </c>
      <c r="I52" s="134">
        <v>0.96879999999999999</v>
      </c>
      <c r="J52" s="134">
        <v>1</v>
      </c>
      <c r="K52" s="134">
        <v>1</v>
      </c>
      <c r="L52" s="134">
        <v>1</v>
      </c>
      <c r="M52" s="134" t="s">
        <v>596</v>
      </c>
      <c r="N52" s="134">
        <v>0</v>
      </c>
      <c r="O52" s="134">
        <v>0</v>
      </c>
      <c r="P52" s="134">
        <v>0</v>
      </c>
      <c r="Q52" s="134">
        <v>0</v>
      </c>
      <c r="R52" s="140">
        <v>12</v>
      </c>
      <c r="S52" s="137">
        <v>62.5</v>
      </c>
      <c r="T52" s="138">
        <v>0.80092592592592593</v>
      </c>
    </row>
    <row r="53" spans="1:20" x14ac:dyDescent="0.25">
      <c r="A53" s="131" t="s">
        <v>54</v>
      </c>
      <c r="B53" s="132" t="s">
        <v>510</v>
      </c>
      <c r="C53" s="133">
        <v>0.91700000000000004</v>
      </c>
      <c r="D53" s="134">
        <v>1</v>
      </c>
      <c r="E53" s="134">
        <v>1</v>
      </c>
      <c r="F53" s="135">
        <v>114.91</v>
      </c>
      <c r="G53" s="134">
        <v>3.3300000000000003E-2</v>
      </c>
      <c r="H53" s="134">
        <v>0.87780000000000002</v>
      </c>
      <c r="I53" s="134">
        <v>0.93479999999999996</v>
      </c>
      <c r="J53" s="134">
        <v>0.98909999999999998</v>
      </c>
      <c r="K53" s="134">
        <v>1</v>
      </c>
      <c r="L53" s="134">
        <v>1</v>
      </c>
      <c r="M53" s="134" t="s">
        <v>596</v>
      </c>
      <c r="N53" s="134">
        <v>0</v>
      </c>
      <c r="O53" s="134">
        <v>0</v>
      </c>
      <c r="P53" s="134">
        <v>5.3E-3</v>
      </c>
      <c r="Q53" s="134">
        <v>0.50529999999999997</v>
      </c>
      <c r="R53" s="140">
        <v>12</v>
      </c>
      <c r="S53" s="137">
        <v>66</v>
      </c>
      <c r="T53" s="138">
        <v>0.72222222222222221</v>
      </c>
    </row>
    <row r="54" spans="1:20" x14ac:dyDescent="0.25">
      <c r="A54" s="131" t="s">
        <v>55</v>
      </c>
      <c r="B54" s="132" t="s">
        <v>510</v>
      </c>
      <c r="C54" s="133">
        <v>0.91469999999999996</v>
      </c>
      <c r="D54" s="134">
        <v>1</v>
      </c>
      <c r="E54" s="134">
        <v>1</v>
      </c>
      <c r="F54" s="135">
        <v>116.74</v>
      </c>
      <c r="G54" s="134">
        <v>6.08E-2</v>
      </c>
      <c r="H54" s="134">
        <v>0.92330000000000001</v>
      </c>
      <c r="I54" s="134">
        <v>0.94389999999999996</v>
      </c>
      <c r="J54" s="134">
        <v>0.98680000000000001</v>
      </c>
      <c r="K54" s="134">
        <v>0.72729999999999995</v>
      </c>
      <c r="L54" s="134">
        <v>0.99039999999999995</v>
      </c>
      <c r="M54" s="149">
        <v>0</v>
      </c>
      <c r="N54" s="134">
        <v>0</v>
      </c>
      <c r="O54" s="134">
        <v>0</v>
      </c>
      <c r="P54" s="134">
        <v>2.7000000000000001E-3</v>
      </c>
      <c r="Q54" s="134">
        <v>0</v>
      </c>
      <c r="R54" s="136">
        <v>12</v>
      </c>
      <c r="S54" s="137">
        <v>66</v>
      </c>
      <c r="T54" s="138">
        <v>0.85185185185185186</v>
      </c>
    </row>
    <row r="55" spans="1:20" x14ac:dyDescent="0.25">
      <c r="A55" s="131" t="s">
        <v>56</v>
      </c>
      <c r="B55" s="132" t="s">
        <v>510</v>
      </c>
      <c r="C55" s="133">
        <v>0.96</v>
      </c>
      <c r="D55" s="134">
        <v>1</v>
      </c>
      <c r="E55" s="134">
        <v>1</v>
      </c>
      <c r="F55" s="135">
        <v>89.72</v>
      </c>
      <c r="G55" s="134">
        <v>0.27079999999999999</v>
      </c>
      <c r="H55" s="134">
        <v>1</v>
      </c>
      <c r="I55" s="134">
        <v>1</v>
      </c>
      <c r="J55" s="134">
        <v>1</v>
      </c>
      <c r="K55" s="134">
        <v>0</v>
      </c>
      <c r="L55" s="134">
        <v>1</v>
      </c>
      <c r="M55" s="134" t="s">
        <v>596</v>
      </c>
      <c r="N55" s="134">
        <v>0</v>
      </c>
      <c r="O55" s="134">
        <v>0</v>
      </c>
      <c r="P55" s="134">
        <v>0</v>
      </c>
      <c r="Q55" s="134">
        <v>0</v>
      </c>
      <c r="R55" s="136">
        <v>12</v>
      </c>
      <c r="S55" s="137">
        <v>78.5</v>
      </c>
      <c r="T55" s="138">
        <v>0.94907407407407407</v>
      </c>
    </row>
    <row r="56" spans="1:20" x14ac:dyDescent="0.25">
      <c r="A56" s="131" t="s">
        <v>57</v>
      </c>
      <c r="B56" s="132" t="s">
        <v>510</v>
      </c>
      <c r="C56" s="133">
        <v>0.87660000000000005</v>
      </c>
      <c r="D56" s="134">
        <v>0.66669999999999996</v>
      </c>
      <c r="E56" s="134">
        <v>1</v>
      </c>
      <c r="F56" s="135">
        <v>75.47</v>
      </c>
      <c r="G56" s="134">
        <v>6.25E-2</v>
      </c>
      <c r="H56" s="134">
        <v>0.94440000000000002</v>
      </c>
      <c r="I56" s="134">
        <v>1</v>
      </c>
      <c r="J56" s="134">
        <v>1</v>
      </c>
      <c r="K56" s="134">
        <v>1</v>
      </c>
      <c r="L56" s="134">
        <v>1</v>
      </c>
      <c r="M56" s="134" t="s">
        <v>596</v>
      </c>
      <c r="N56" s="134">
        <v>0</v>
      </c>
      <c r="O56" s="134">
        <v>0</v>
      </c>
      <c r="P56" s="134">
        <v>1.3599999999999999E-2</v>
      </c>
      <c r="Q56" s="134">
        <v>0.05</v>
      </c>
      <c r="R56" s="140">
        <v>11</v>
      </c>
      <c r="S56" s="137">
        <v>60.5</v>
      </c>
      <c r="T56" s="138">
        <v>0.71759259259259256</v>
      </c>
    </row>
    <row r="57" spans="1:20" x14ac:dyDescent="0.25">
      <c r="A57" s="131" t="s">
        <v>58</v>
      </c>
      <c r="B57" s="132" t="s">
        <v>510</v>
      </c>
      <c r="C57" s="133">
        <v>0.88959999999999995</v>
      </c>
      <c r="D57" s="134">
        <v>1</v>
      </c>
      <c r="E57" s="134">
        <v>1</v>
      </c>
      <c r="F57" s="135">
        <v>117.6</v>
      </c>
      <c r="G57" s="134">
        <v>0.39290000000000003</v>
      </c>
      <c r="H57" s="134">
        <v>1</v>
      </c>
      <c r="I57" s="134">
        <v>0.97140000000000004</v>
      </c>
      <c r="J57" s="134">
        <v>1</v>
      </c>
      <c r="K57" s="134">
        <v>0</v>
      </c>
      <c r="L57" s="134">
        <v>0.97370000000000001</v>
      </c>
      <c r="M57" s="134" t="s">
        <v>596</v>
      </c>
      <c r="N57" s="134">
        <v>0</v>
      </c>
      <c r="O57" s="134">
        <v>0</v>
      </c>
      <c r="P57" s="134">
        <v>0</v>
      </c>
      <c r="Q57" s="134">
        <v>0</v>
      </c>
      <c r="R57" s="136">
        <v>12</v>
      </c>
      <c r="S57" s="137">
        <v>66.5</v>
      </c>
      <c r="T57" s="138">
        <v>0.81018518518518523</v>
      </c>
    </row>
    <row r="58" spans="1:20" x14ac:dyDescent="0.25">
      <c r="A58" s="144" t="s">
        <v>59</v>
      </c>
      <c r="B58" s="145" t="s">
        <v>510</v>
      </c>
      <c r="C58" s="150">
        <v>0.95879999999999999</v>
      </c>
      <c r="D58" s="146">
        <v>0</v>
      </c>
      <c r="E58" s="146">
        <v>0</v>
      </c>
      <c r="F58" s="151">
        <v>62.95</v>
      </c>
      <c r="G58" s="146">
        <v>0</v>
      </c>
      <c r="H58" s="146">
        <v>1</v>
      </c>
      <c r="I58" s="146">
        <v>0.94440000000000002</v>
      </c>
      <c r="J58" s="146">
        <v>0.94440000000000002</v>
      </c>
      <c r="K58" s="146">
        <v>1</v>
      </c>
      <c r="L58" s="146">
        <v>1</v>
      </c>
      <c r="M58" s="146" t="s">
        <v>596</v>
      </c>
      <c r="N58" s="146">
        <v>0</v>
      </c>
      <c r="O58" s="146">
        <v>0</v>
      </c>
      <c r="P58" s="146">
        <v>3.9399999999999998E-2</v>
      </c>
      <c r="Q58" s="146">
        <v>4.7600000000000003E-2</v>
      </c>
      <c r="R58" s="147">
        <v>11</v>
      </c>
      <c r="S58" s="148">
        <v>58</v>
      </c>
      <c r="T58" s="138">
        <v>0.67592592592592593</v>
      </c>
    </row>
    <row r="59" spans="1:20" x14ac:dyDescent="0.25">
      <c r="A59" s="131" t="s">
        <v>60</v>
      </c>
      <c r="B59" s="132" t="s">
        <v>510</v>
      </c>
      <c r="C59" s="133">
        <v>0.83740000000000003</v>
      </c>
      <c r="D59" s="134">
        <v>1</v>
      </c>
      <c r="E59" s="134">
        <v>1</v>
      </c>
      <c r="F59" s="135">
        <v>74.25</v>
      </c>
      <c r="G59" s="134">
        <v>0.34379999999999999</v>
      </c>
      <c r="H59" s="134">
        <v>0.81399999999999995</v>
      </c>
      <c r="I59" s="134">
        <v>0.95350000000000001</v>
      </c>
      <c r="J59" s="134">
        <v>1</v>
      </c>
      <c r="K59" s="134">
        <v>0</v>
      </c>
      <c r="L59" s="134">
        <v>0.98</v>
      </c>
      <c r="M59" s="134" t="s">
        <v>596</v>
      </c>
      <c r="N59" s="134">
        <v>0</v>
      </c>
      <c r="O59" s="134">
        <v>0</v>
      </c>
      <c r="P59" s="134">
        <v>0</v>
      </c>
      <c r="Q59" s="134">
        <v>0</v>
      </c>
      <c r="R59" s="136">
        <v>12</v>
      </c>
      <c r="S59" s="137">
        <v>63</v>
      </c>
      <c r="T59" s="138">
        <v>0.80555555555555558</v>
      </c>
    </row>
    <row r="60" spans="1:20" x14ac:dyDescent="0.25">
      <c r="A60" s="152" t="s">
        <v>61</v>
      </c>
      <c r="B60" s="153" t="s">
        <v>510</v>
      </c>
      <c r="C60" s="154">
        <v>0.9385</v>
      </c>
      <c r="D60" s="155">
        <v>1</v>
      </c>
      <c r="E60" s="155">
        <v>1</v>
      </c>
      <c r="F60" s="156">
        <v>75.42</v>
      </c>
      <c r="G60" s="155">
        <v>6.6699999999999995E-2</v>
      </c>
      <c r="H60" s="155">
        <v>0.9667</v>
      </c>
      <c r="I60" s="155">
        <v>1</v>
      </c>
      <c r="J60" s="155">
        <v>1</v>
      </c>
      <c r="K60" s="155">
        <v>1</v>
      </c>
      <c r="L60" s="155">
        <v>1</v>
      </c>
      <c r="M60" s="155" t="s">
        <v>596</v>
      </c>
      <c r="N60" s="155">
        <v>0</v>
      </c>
      <c r="O60" s="155">
        <v>0</v>
      </c>
      <c r="P60" s="155">
        <v>0</v>
      </c>
      <c r="Q60" s="155">
        <v>3.3300000000000003E-2</v>
      </c>
      <c r="R60" s="157">
        <v>12</v>
      </c>
      <c r="S60" s="158">
        <v>73</v>
      </c>
      <c r="T60" s="138">
        <v>0.89814814814814814</v>
      </c>
    </row>
    <row r="61" spans="1:20" x14ac:dyDescent="0.25">
      <c r="A61" s="131" t="s">
        <v>62</v>
      </c>
      <c r="B61" s="132" t="s">
        <v>510</v>
      </c>
      <c r="C61" s="133">
        <v>0.9</v>
      </c>
      <c r="D61" s="134">
        <v>1</v>
      </c>
      <c r="E61" s="134">
        <v>1</v>
      </c>
      <c r="F61" s="135">
        <v>111.36</v>
      </c>
      <c r="G61" s="134">
        <v>8.3299999999999999E-2</v>
      </c>
      <c r="H61" s="134">
        <v>0.91400000000000003</v>
      </c>
      <c r="I61" s="134">
        <v>1</v>
      </c>
      <c r="J61" s="134">
        <v>1</v>
      </c>
      <c r="K61" s="134">
        <v>1</v>
      </c>
      <c r="L61" s="134">
        <v>1</v>
      </c>
      <c r="M61" s="134" t="s">
        <v>596</v>
      </c>
      <c r="N61" s="134">
        <v>0</v>
      </c>
      <c r="O61" s="134">
        <v>0</v>
      </c>
      <c r="P61" s="134">
        <v>0</v>
      </c>
      <c r="Q61" s="134">
        <v>0</v>
      </c>
      <c r="R61" s="136">
        <v>12</v>
      </c>
      <c r="S61" s="137">
        <v>69.5</v>
      </c>
      <c r="T61" s="138">
        <v>0.8842592592592593</v>
      </c>
    </row>
    <row r="62" spans="1:20" x14ac:dyDescent="0.25">
      <c r="A62" s="131" t="s">
        <v>63</v>
      </c>
      <c r="B62" s="132" t="s">
        <v>510</v>
      </c>
      <c r="C62" s="142">
        <v>0.89049999999999996</v>
      </c>
      <c r="D62" s="134">
        <v>1</v>
      </c>
      <c r="E62" s="134">
        <v>1</v>
      </c>
      <c r="F62" s="143">
        <v>133.08000000000001</v>
      </c>
      <c r="G62" s="139">
        <v>0.1077</v>
      </c>
      <c r="H62" s="139">
        <v>0.90769999999999995</v>
      </c>
      <c r="I62" s="139">
        <v>0.96919999999999995</v>
      </c>
      <c r="J62" s="139">
        <v>1</v>
      </c>
      <c r="K62" s="139">
        <v>0</v>
      </c>
      <c r="L62" s="139">
        <v>1</v>
      </c>
      <c r="M62" s="134" t="s">
        <v>596</v>
      </c>
      <c r="N62" s="139">
        <v>0</v>
      </c>
      <c r="O62" s="139">
        <v>0</v>
      </c>
      <c r="P62" s="139">
        <v>0</v>
      </c>
      <c r="Q62" s="139">
        <v>4.48E-2</v>
      </c>
      <c r="R62" s="140">
        <v>12</v>
      </c>
      <c r="S62" s="137">
        <v>68</v>
      </c>
      <c r="T62" s="138">
        <v>0.85185185185185186</v>
      </c>
    </row>
    <row r="63" spans="1:20" x14ac:dyDescent="0.25">
      <c r="A63" s="131" t="s">
        <v>64</v>
      </c>
      <c r="B63" s="132" t="s">
        <v>510</v>
      </c>
      <c r="C63" s="133">
        <v>0.91479999999999995</v>
      </c>
      <c r="D63" s="134">
        <v>1</v>
      </c>
      <c r="E63" s="134">
        <v>1</v>
      </c>
      <c r="F63" s="135">
        <v>97.07</v>
      </c>
      <c r="G63" s="134">
        <v>0.2273</v>
      </c>
      <c r="H63" s="134">
        <v>0.8</v>
      </c>
      <c r="I63" s="134">
        <v>1</v>
      </c>
      <c r="J63" s="134">
        <v>1</v>
      </c>
      <c r="K63" s="134">
        <v>0</v>
      </c>
      <c r="L63" s="134">
        <v>1</v>
      </c>
      <c r="M63" s="134" t="s">
        <v>596</v>
      </c>
      <c r="N63" s="134">
        <v>0</v>
      </c>
      <c r="O63" s="134">
        <v>0</v>
      </c>
      <c r="P63" s="134">
        <v>0</v>
      </c>
      <c r="Q63" s="134">
        <v>0</v>
      </c>
      <c r="R63" s="136">
        <v>12</v>
      </c>
      <c r="S63" s="137">
        <v>73</v>
      </c>
      <c r="T63" s="138">
        <v>0.89814814814814814</v>
      </c>
    </row>
    <row r="64" spans="1:20" x14ac:dyDescent="0.25">
      <c r="A64" s="131" t="s">
        <v>65</v>
      </c>
      <c r="B64" s="132" t="s">
        <v>510</v>
      </c>
      <c r="C64" s="133">
        <v>0.99299999999999999</v>
      </c>
      <c r="D64" s="134">
        <v>1</v>
      </c>
      <c r="E64" s="134">
        <v>1</v>
      </c>
      <c r="F64" s="135">
        <v>105.78</v>
      </c>
      <c r="G64" s="134">
        <v>0.4</v>
      </c>
      <c r="H64" s="134">
        <v>0.90159999999999996</v>
      </c>
      <c r="I64" s="134">
        <v>0.9355</v>
      </c>
      <c r="J64" s="134">
        <v>0.9839</v>
      </c>
      <c r="K64" s="134">
        <v>0</v>
      </c>
      <c r="L64" s="134">
        <v>0.98409999999999997</v>
      </c>
      <c r="M64" s="134" t="s">
        <v>596</v>
      </c>
      <c r="N64" s="134">
        <v>1.5599999999999999E-2</v>
      </c>
      <c r="O64" s="134">
        <v>0</v>
      </c>
      <c r="P64" s="134">
        <v>4.1999999999999997E-3</v>
      </c>
      <c r="Q64" s="134">
        <v>0</v>
      </c>
      <c r="R64" s="140">
        <v>12</v>
      </c>
      <c r="S64" s="137">
        <v>70.5</v>
      </c>
      <c r="T64" s="138">
        <v>0.82407407407407407</v>
      </c>
    </row>
    <row r="65" spans="1:20" x14ac:dyDescent="0.25">
      <c r="A65" s="131" t="s">
        <v>66</v>
      </c>
      <c r="B65" s="132" t="s">
        <v>510</v>
      </c>
      <c r="C65" s="142">
        <v>0.92669999999999997</v>
      </c>
      <c r="D65" s="134">
        <v>1</v>
      </c>
      <c r="E65" s="134">
        <v>1</v>
      </c>
      <c r="F65" s="143">
        <v>141.13999999999999</v>
      </c>
      <c r="G65" s="139">
        <v>0.23530000000000001</v>
      </c>
      <c r="H65" s="139">
        <v>0.79690000000000005</v>
      </c>
      <c r="I65" s="139">
        <v>0.90629999999999999</v>
      </c>
      <c r="J65" s="134">
        <v>1</v>
      </c>
      <c r="K65" s="139">
        <v>1</v>
      </c>
      <c r="L65" s="139">
        <v>1</v>
      </c>
      <c r="M65" s="134" t="s">
        <v>596</v>
      </c>
      <c r="N65" s="139">
        <v>0</v>
      </c>
      <c r="O65" s="139">
        <v>0</v>
      </c>
      <c r="P65" s="139">
        <v>1.49E-2</v>
      </c>
      <c r="Q65" s="139">
        <v>0</v>
      </c>
      <c r="R65" s="140">
        <v>11</v>
      </c>
      <c r="S65" s="137">
        <v>68.5</v>
      </c>
      <c r="T65" s="138">
        <v>0.75462962962962965</v>
      </c>
    </row>
    <row r="66" spans="1:20" x14ac:dyDescent="0.25">
      <c r="A66" s="141" t="s">
        <v>67</v>
      </c>
      <c r="B66" s="132"/>
      <c r="C66" s="139" t="s">
        <v>678</v>
      </c>
      <c r="D66" s="134"/>
      <c r="E66" s="134"/>
      <c r="F66" s="143"/>
      <c r="G66" s="139"/>
      <c r="H66" s="139"/>
      <c r="I66" s="139"/>
      <c r="J66" s="134"/>
      <c r="K66" s="139"/>
      <c r="L66" s="139"/>
      <c r="M66" s="134"/>
      <c r="N66" s="139"/>
      <c r="O66" s="139"/>
      <c r="P66" s="139"/>
      <c r="Q66" s="139"/>
      <c r="R66" s="140"/>
      <c r="S66" s="137"/>
      <c r="T66" s="138"/>
    </row>
    <row r="67" spans="1:20" x14ac:dyDescent="0.25">
      <c r="A67" s="131" t="s">
        <v>68</v>
      </c>
      <c r="B67" s="132" t="s">
        <v>510</v>
      </c>
      <c r="C67" s="133">
        <v>1</v>
      </c>
      <c r="D67" s="134">
        <v>1</v>
      </c>
      <c r="E67" s="134">
        <v>1</v>
      </c>
      <c r="F67" s="135">
        <v>119.64</v>
      </c>
      <c r="G67" s="134">
        <v>0.18179999999999999</v>
      </c>
      <c r="H67" s="134">
        <v>0.66669999999999996</v>
      </c>
      <c r="I67" s="134">
        <v>1</v>
      </c>
      <c r="J67" s="134">
        <v>1</v>
      </c>
      <c r="K67" s="134">
        <v>0</v>
      </c>
      <c r="L67" s="134">
        <v>1</v>
      </c>
      <c r="M67" s="134" t="s">
        <v>596</v>
      </c>
      <c r="N67" s="134">
        <v>0</v>
      </c>
      <c r="O67" s="134">
        <v>0</v>
      </c>
      <c r="P67" s="134">
        <v>0</v>
      </c>
      <c r="Q67" s="134">
        <v>0</v>
      </c>
      <c r="R67" s="140">
        <v>12</v>
      </c>
      <c r="S67" s="137">
        <v>79.5</v>
      </c>
      <c r="T67" s="138">
        <v>0.8842592592592593</v>
      </c>
    </row>
    <row r="68" spans="1:20" x14ac:dyDescent="0.25">
      <c r="A68" s="131" t="s">
        <v>69</v>
      </c>
      <c r="B68" s="132" t="s">
        <v>510</v>
      </c>
      <c r="C68" s="133">
        <v>0.9466</v>
      </c>
      <c r="D68" s="134">
        <v>1</v>
      </c>
      <c r="E68" s="134">
        <v>1</v>
      </c>
      <c r="F68" s="135">
        <v>105.76</v>
      </c>
      <c r="G68" s="134">
        <v>0</v>
      </c>
      <c r="H68" s="134">
        <v>0.97440000000000004</v>
      </c>
      <c r="I68" s="134">
        <v>0.92310000000000003</v>
      </c>
      <c r="J68" s="134">
        <v>1</v>
      </c>
      <c r="K68" s="134">
        <v>0</v>
      </c>
      <c r="L68" s="134">
        <v>1</v>
      </c>
      <c r="M68" s="134" t="s">
        <v>596</v>
      </c>
      <c r="N68" s="134">
        <v>0</v>
      </c>
      <c r="O68" s="134">
        <v>0</v>
      </c>
      <c r="P68" s="134">
        <v>0</v>
      </c>
      <c r="Q68" s="134">
        <v>0</v>
      </c>
      <c r="R68" s="140">
        <v>12</v>
      </c>
      <c r="S68" s="137">
        <v>70</v>
      </c>
      <c r="T68" s="138">
        <v>0.79629629629629628</v>
      </c>
    </row>
    <row r="69" spans="1:20" x14ac:dyDescent="0.25">
      <c r="A69" s="131" t="s">
        <v>70</v>
      </c>
      <c r="B69" s="132" t="s">
        <v>510</v>
      </c>
      <c r="C69" s="133">
        <v>0.54239999999999999</v>
      </c>
      <c r="D69" s="134">
        <v>0.66669999999999996</v>
      </c>
      <c r="E69" s="134">
        <v>1</v>
      </c>
      <c r="F69" s="135">
        <v>148.03</v>
      </c>
      <c r="G69" s="134">
        <v>5.8799999999999998E-2</v>
      </c>
      <c r="H69" s="134">
        <v>0.83330000000000004</v>
      </c>
      <c r="I69" s="134">
        <v>0.91669999999999996</v>
      </c>
      <c r="J69" s="134">
        <v>1</v>
      </c>
      <c r="K69" s="134">
        <v>0</v>
      </c>
      <c r="L69" s="134">
        <v>1</v>
      </c>
      <c r="M69" s="134" t="s">
        <v>596</v>
      </c>
      <c r="N69" s="134">
        <v>3.6999999999999998E-2</v>
      </c>
      <c r="O69" s="134">
        <v>0</v>
      </c>
      <c r="P69" s="134">
        <v>0</v>
      </c>
      <c r="Q69" s="134">
        <v>3.6999999999999998E-2</v>
      </c>
      <c r="R69" s="140">
        <v>12</v>
      </c>
      <c r="S69" s="137">
        <v>56</v>
      </c>
      <c r="T69" s="138">
        <v>0.68518518518518523</v>
      </c>
    </row>
    <row r="70" spans="1:20" x14ac:dyDescent="0.25">
      <c r="A70" s="131" t="s">
        <v>71</v>
      </c>
      <c r="B70" s="132" t="s">
        <v>510</v>
      </c>
      <c r="C70" s="133">
        <v>0.83460000000000001</v>
      </c>
      <c r="D70" s="134">
        <v>1</v>
      </c>
      <c r="E70" s="134">
        <v>1</v>
      </c>
      <c r="F70" s="135">
        <v>101.39</v>
      </c>
      <c r="G70" s="134">
        <v>0.1154</v>
      </c>
      <c r="H70" s="134">
        <v>1</v>
      </c>
      <c r="I70" s="134">
        <v>0.96970000000000001</v>
      </c>
      <c r="J70" s="134">
        <v>1</v>
      </c>
      <c r="K70" s="134">
        <v>1</v>
      </c>
      <c r="L70" s="134">
        <v>1</v>
      </c>
      <c r="M70" s="134" t="s">
        <v>596</v>
      </c>
      <c r="N70" s="134">
        <v>0</v>
      </c>
      <c r="O70" s="134">
        <v>0</v>
      </c>
      <c r="P70" s="134">
        <v>0</v>
      </c>
      <c r="Q70" s="134">
        <v>0</v>
      </c>
      <c r="R70" s="140">
        <v>12</v>
      </c>
      <c r="S70" s="137">
        <v>65.5</v>
      </c>
      <c r="T70" s="138">
        <v>0.75462962962962965</v>
      </c>
    </row>
    <row r="71" spans="1:20" x14ac:dyDescent="0.25">
      <c r="A71" s="131" t="s">
        <v>72</v>
      </c>
      <c r="B71" s="132" t="s">
        <v>510</v>
      </c>
      <c r="C71" s="133">
        <v>0.94230000000000003</v>
      </c>
      <c r="D71" s="134">
        <v>1</v>
      </c>
      <c r="E71" s="134">
        <v>1</v>
      </c>
      <c r="F71" s="135">
        <v>39.119999999999997</v>
      </c>
      <c r="G71" s="134">
        <v>0</v>
      </c>
      <c r="H71" s="134">
        <v>0.75</v>
      </c>
      <c r="I71" s="134">
        <v>1</v>
      </c>
      <c r="J71" s="134">
        <v>1</v>
      </c>
      <c r="K71" s="134">
        <v>0</v>
      </c>
      <c r="L71" s="134">
        <v>1</v>
      </c>
      <c r="M71" s="134" t="s">
        <v>596</v>
      </c>
      <c r="N71" s="134">
        <v>0</v>
      </c>
      <c r="O71" s="134">
        <v>0</v>
      </c>
      <c r="P71" s="134">
        <v>0</v>
      </c>
      <c r="Q71" s="134">
        <v>0</v>
      </c>
      <c r="R71" s="140">
        <v>12</v>
      </c>
      <c r="S71" s="137">
        <v>72.5</v>
      </c>
      <c r="T71" s="138">
        <v>0.90277777777777779</v>
      </c>
    </row>
    <row r="72" spans="1:20" x14ac:dyDescent="0.25">
      <c r="A72" s="131" t="s">
        <v>73</v>
      </c>
      <c r="B72" s="132" t="s">
        <v>510</v>
      </c>
      <c r="C72" s="133">
        <v>0.88300000000000001</v>
      </c>
      <c r="D72" s="134">
        <v>1</v>
      </c>
      <c r="E72" s="134">
        <v>1</v>
      </c>
      <c r="F72" s="135">
        <v>68.569999999999993</v>
      </c>
      <c r="G72" s="134">
        <v>7.1400000000000005E-2</v>
      </c>
      <c r="H72" s="134">
        <v>0.90910000000000002</v>
      </c>
      <c r="I72" s="134">
        <v>0.86360000000000003</v>
      </c>
      <c r="J72" s="134">
        <v>1</v>
      </c>
      <c r="K72" s="134">
        <v>1</v>
      </c>
      <c r="L72" s="134">
        <v>1</v>
      </c>
      <c r="M72" s="134" t="s">
        <v>596</v>
      </c>
      <c r="N72" s="134">
        <v>0</v>
      </c>
      <c r="O72" s="134">
        <v>0</v>
      </c>
      <c r="P72" s="134">
        <v>0</v>
      </c>
      <c r="Q72" s="134">
        <v>7.6899999999999996E-2</v>
      </c>
      <c r="R72" s="136">
        <v>12</v>
      </c>
      <c r="S72" s="137">
        <v>63</v>
      </c>
      <c r="T72" s="138">
        <v>0.72222222222222221</v>
      </c>
    </row>
    <row r="73" spans="1:20" x14ac:dyDescent="0.25">
      <c r="A73" s="131" t="s">
        <v>74</v>
      </c>
      <c r="B73" s="132" t="s">
        <v>510</v>
      </c>
      <c r="C73" s="133">
        <v>0.82740000000000002</v>
      </c>
      <c r="D73" s="134">
        <v>1</v>
      </c>
      <c r="E73" s="134">
        <v>1</v>
      </c>
      <c r="F73" s="135">
        <v>130.31</v>
      </c>
      <c r="G73" s="134">
        <v>0.4113</v>
      </c>
      <c r="H73" s="134">
        <v>0.63549999999999995</v>
      </c>
      <c r="I73" s="134">
        <v>0.9073</v>
      </c>
      <c r="J73" s="134">
        <v>0.99309999999999998</v>
      </c>
      <c r="K73" s="134">
        <v>0.92859999999999998</v>
      </c>
      <c r="L73" s="134">
        <v>0.99660000000000004</v>
      </c>
      <c r="M73" s="134" t="s">
        <v>596</v>
      </c>
      <c r="N73" s="134">
        <v>0</v>
      </c>
      <c r="O73" s="134">
        <v>1.5100000000000001E-2</v>
      </c>
      <c r="P73" s="134">
        <v>2.3199999999999998E-2</v>
      </c>
      <c r="Q73" s="134">
        <v>1.44E-2</v>
      </c>
      <c r="R73" s="140">
        <v>12</v>
      </c>
      <c r="S73" s="137">
        <v>64</v>
      </c>
      <c r="T73" s="138">
        <v>0.7592592592592593</v>
      </c>
    </row>
    <row r="74" spans="1:20" x14ac:dyDescent="0.25">
      <c r="A74" s="131" t="s">
        <v>75</v>
      </c>
      <c r="B74" s="132" t="s">
        <v>510</v>
      </c>
      <c r="C74" s="142">
        <v>0.80869999999999997</v>
      </c>
      <c r="D74" s="134">
        <v>1</v>
      </c>
      <c r="E74" s="134">
        <v>1</v>
      </c>
      <c r="F74" s="143">
        <v>107.55</v>
      </c>
      <c r="G74" s="139">
        <v>0.1</v>
      </c>
      <c r="H74" s="139">
        <v>0.83609999999999995</v>
      </c>
      <c r="I74" s="139">
        <v>0.9194</v>
      </c>
      <c r="J74" s="139">
        <v>0.9677</v>
      </c>
      <c r="K74" s="139">
        <v>0.875</v>
      </c>
      <c r="L74" s="139">
        <v>0.98550000000000004</v>
      </c>
      <c r="M74" s="134" t="s">
        <v>596</v>
      </c>
      <c r="N74" s="134">
        <v>0</v>
      </c>
      <c r="O74" s="134">
        <v>0</v>
      </c>
      <c r="P74" s="134">
        <v>4.7999999999999996E-3</v>
      </c>
      <c r="Q74" s="134">
        <v>1.41E-2</v>
      </c>
      <c r="R74" s="140">
        <v>12</v>
      </c>
      <c r="S74" s="137">
        <v>60</v>
      </c>
      <c r="T74" s="138">
        <v>0.78703703703703709</v>
      </c>
    </row>
    <row r="75" spans="1:20" x14ac:dyDescent="0.25">
      <c r="A75" s="141" t="s">
        <v>76</v>
      </c>
      <c r="B75" s="132" t="s">
        <v>510</v>
      </c>
      <c r="C75" s="139" t="s">
        <v>679</v>
      </c>
      <c r="D75" s="134"/>
      <c r="E75" s="134"/>
      <c r="F75" s="143"/>
      <c r="G75" s="139"/>
      <c r="H75" s="139"/>
      <c r="I75" s="139"/>
      <c r="J75" s="139"/>
      <c r="K75" s="139"/>
      <c r="L75" s="139"/>
      <c r="M75" s="134"/>
      <c r="N75" s="134"/>
      <c r="O75" s="134"/>
      <c r="P75" s="134"/>
      <c r="Q75" s="134"/>
      <c r="R75" s="140"/>
      <c r="S75" s="137"/>
      <c r="T75" s="138"/>
    </row>
    <row r="76" spans="1:20" x14ac:dyDescent="0.25">
      <c r="A76" s="141" t="s">
        <v>77</v>
      </c>
      <c r="B76" s="132"/>
      <c r="C76" s="139" t="s">
        <v>672</v>
      </c>
      <c r="D76" s="134"/>
      <c r="E76" s="134"/>
      <c r="F76" s="143"/>
      <c r="G76" s="139"/>
      <c r="H76" s="139"/>
      <c r="I76" s="139"/>
      <c r="J76" s="139"/>
      <c r="K76" s="139"/>
      <c r="L76" s="139"/>
      <c r="M76" s="134"/>
      <c r="N76" s="134"/>
      <c r="O76" s="134"/>
      <c r="P76" s="134"/>
      <c r="Q76" s="134"/>
      <c r="R76" s="140"/>
      <c r="S76" s="137"/>
      <c r="T76" s="138"/>
    </row>
    <row r="77" spans="1:20" x14ac:dyDescent="0.25">
      <c r="A77" s="131" t="s">
        <v>78</v>
      </c>
      <c r="B77" s="132" t="s">
        <v>510</v>
      </c>
      <c r="C77" s="133">
        <v>0.96530000000000005</v>
      </c>
      <c r="D77" s="134">
        <v>1</v>
      </c>
      <c r="E77" s="134">
        <v>1</v>
      </c>
      <c r="F77" s="135">
        <v>125.8</v>
      </c>
      <c r="G77" s="134">
        <v>0.10290000000000001</v>
      </c>
      <c r="H77" s="134">
        <v>0.84430000000000005</v>
      </c>
      <c r="I77" s="134">
        <v>0.90569999999999995</v>
      </c>
      <c r="J77" s="134">
        <v>1</v>
      </c>
      <c r="K77" s="134">
        <v>0.5</v>
      </c>
      <c r="L77" s="134">
        <v>0.98619999999999997</v>
      </c>
      <c r="M77" s="134" t="s">
        <v>596</v>
      </c>
      <c r="N77" s="134">
        <v>0</v>
      </c>
      <c r="O77" s="134">
        <v>0</v>
      </c>
      <c r="P77" s="134">
        <v>0</v>
      </c>
      <c r="Q77" s="134">
        <v>0</v>
      </c>
      <c r="R77" s="136">
        <v>12</v>
      </c>
      <c r="S77" s="137">
        <v>70.5</v>
      </c>
      <c r="T77" s="138">
        <v>0.875</v>
      </c>
    </row>
    <row r="78" spans="1:20" x14ac:dyDescent="0.25">
      <c r="A78" s="131" t="s">
        <v>79</v>
      </c>
      <c r="B78" s="132" t="s">
        <v>510</v>
      </c>
      <c r="C78" s="133">
        <v>0.99780000000000002</v>
      </c>
      <c r="D78" s="134">
        <v>1</v>
      </c>
      <c r="E78" s="134">
        <v>1</v>
      </c>
      <c r="F78" s="135">
        <v>92.3</v>
      </c>
      <c r="G78" s="134">
        <v>0.1333</v>
      </c>
      <c r="H78" s="134">
        <v>0.86670000000000003</v>
      </c>
      <c r="I78" s="134">
        <v>1</v>
      </c>
      <c r="J78" s="134">
        <v>1</v>
      </c>
      <c r="K78" s="134">
        <v>0</v>
      </c>
      <c r="L78" s="134">
        <v>1</v>
      </c>
      <c r="M78" s="134" t="s">
        <v>596</v>
      </c>
      <c r="N78" s="134">
        <v>0</v>
      </c>
      <c r="O78" s="134">
        <v>0</v>
      </c>
      <c r="P78" s="134">
        <v>0</v>
      </c>
      <c r="Q78" s="134">
        <v>0</v>
      </c>
      <c r="R78" s="136">
        <v>12</v>
      </c>
      <c r="S78" s="137">
        <v>80</v>
      </c>
      <c r="T78" s="138">
        <v>0.98148148148148151</v>
      </c>
    </row>
    <row r="79" spans="1:20" x14ac:dyDescent="0.25">
      <c r="A79" s="131" t="s">
        <v>80</v>
      </c>
      <c r="B79" s="132" t="s">
        <v>510</v>
      </c>
      <c r="C79" s="133">
        <v>0.87619999999999998</v>
      </c>
      <c r="D79" s="134">
        <v>1</v>
      </c>
      <c r="E79" s="134">
        <v>1</v>
      </c>
      <c r="F79" s="135">
        <v>134.81</v>
      </c>
      <c r="G79" s="134">
        <v>0.26090000000000002</v>
      </c>
      <c r="H79" s="134">
        <v>0.80649999999999999</v>
      </c>
      <c r="I79" s="134">
        <v>0.9355</v>
      </c>
      <c r="J79" s="134">
        <v>1</v>
      </c>
      <c r="K79" s="134">
        <v>0</v>
      </c>
      <c r="L79" s="134">
        <v>0.9677</v>
      </c>
      <c r="M79" s="134" t="s">
        <v>596</v>
      </c>
      <c r="N79" s="134">
        <v>0</v>
      </c>
      <c r="O79" s="134">
        <v>0</v>
      </c>
      <c r="P79" s="134">
        <v>0.25</v>
      </c>
      <c r="Q79" s="134">
        <v>0</v>
      </c>
      <c r="R79" s="140">
        <v>12</v>
      </c>
      <c r="S79" s="137">
        <v>61.5</v>
      </c>
      <c r="T79" s="138">
        <v>0.70833333333333337</v>
      </c>
    </row>
    <row r="80" spans="1:20" x14ac:dyDescent="0.25">
      <c r="A80" s="131" t="s">
        <v>81</v>
      </c>
      <c r="B80" s="132" t="s">
        <v>510</v>
      </c>
      <c r="C80" s="133">
        <v>0.75360000000000005</v>
      </c>
      <c r="D80" s="134">
        <v>1</v>
      </c>
      <c r="E80" s="134">
        <v>1</v>
      </c>
      <c r="F80" s="135">
        <v>75.38</v>
      </c>
      <c r="G80" s="134">
        <v>0.2</v>
      </c>
      <c r="H80" s="134">
        <v>0.7</v>
      </c>
      <c r="I80" s="134">
        <v>1</v>
      </c>
      <c r="J80" s="134">
        <v>0.88</v>
      </c>
      <c r="K80" s="134">
        <v>1</v>
      </c>
      <c r="L80" s="134">
        <v>1</v>
      </c>
      <c r="M80" s="134" t="s">
        <v>596</v>
      </c>
      <c r="N80" s="134">
        <v>0</v>
      </c>
      <c r="O80" s="134">
        <v>0</v>
      </c>
      <c r="P80" s="134">
        <v>0</v>
      </c>
      <c r="Q80" s="134">
        <v>0</v>
      </c>
      <c r="R80" s="136">
        <v>12</v>
      </c>
      <c r="S80" s="137">
        <v>62.5</v>
      </c>
      <c r="T80" s="138">
        <v>0.85922330097087374</v>
      </c>
    </row>
    <row r="81" spans="1:20" x14ac:dyDescent="0.25">
      <c r="A81" s="159" t="s">
        <v>82</v>
      </c>
      <c r="B81" s="132" t="s">
        <v>510</v>
      </c>
      <c r="C81" s="133">
        <v>0.92859999999999998</v>
      </c>
      <c r="D81" s="134">
        <v>1</v>
      </c>
      <c r="E81" s="134">
        <v>1</v>
      </c>
      <c r="F81" s="135">
        <v>158.43</v>
      </c>
      <c r="G81" s="134">
        <v>0.2</v>
      </c>
      <c r="H81" s="134">
        <v>0.72</v>
      </c>
      <c r="I81" s="134">
        <v>1</v>
      </c>
      <c r="J81" s="134">
        <v>1</v>
      </c>
      <c r="K81" s="134">
        <v>0</v>
      </c>
      <c r="L81" s="134">
        <v>1</v>
      </c>
      <c r="M81" s="134" t="s">
        <v>596</v>
      </c>
      <c r="N81" s="134">
        <v>0</v>
      </c>
      <c r="O81" s="134">
        <v>0</v>
      </c>
      <c r="P81" s="134">
        <v>0</v>
      </c>
      <c r="Q81" s="134">
        <v>0</v>
      </c>
      <c r="R81" s="136">
        <v>12</v>
      </c>
      <c r="S81" s="137">
        <v>73.5</v>
      </c>
      <c r="T81" s="138">
        <v>0.89351851851851849</v>
      </c>
    </row>
    <row r="82" spans="1:20" x14ac:dyDescent="0.25">
      <c r="A82" s="131" t="s">
        <v>83</v>
      </c>
      <c r="B82" s="132" t="s">
        <v>510</v>
      </c>
      <c r="C82" s="133">
        <v>0.86240000000000006</v>
      </c>
      <c r="D82" s="134">
        <v>1</v>
      </c>
      <c r="E82" s="134">
        <v>1</v>
      </c>
      <c r="F82" s="135">
        <v>54.04</v>
      </c>
      <c r="G82" s="134">
        <v>9.8400000000000001E-2</v>
      </c>
      <c r="H82" s="134">
        <v>0.77049999999999996</v>
      </c>
      <c r="I82" s="134">
        <v>1</v>
      </c>
      <c r="J82" s="134">
        <v>1</v>
      </c>
      <c r="K82" s="134">
        <v>1</v>
      </c>
      <c r="L82" s="134">
        <v>1</v>
      </c>
      <c r="M82" s="134" t="s">
        <v>596</v>
      </c>
      <c r="N82" s="134">
        <v>0</v>
      </c>
      <c r="O82" s="134">
        <v>0</v>
      </c>
      <c r="P82" s="134">
        <v>8.2000000000000007E-3</v>
      </c>
      <c r="Q82" s="134">
        <v>3.0300000000000001E-2</v>
      </c>
      <c r="R82" s="140">
        <v>12</v>
      </c>
      <c r="S82" s="137">
        <v>67</v>
      </c>
      <c r="T82" s="138">
        <v>0.83333333333333337</v>
      </c>
    </row>
    <row r="83" spans="1:20" x14ac:dyDescent="0.25">
      <c r="A83" s="141" t="s">
        <v>84</v>
      </c>
      <c r="B83" s="132"/>
      <c r="C83" s="134" t="s">
        <v>680</v>
      </c>
      <c r="D83" s="134"/>
      <c r="E83" s="134"/>
      <c r="F83" s="135"/>
      <c r="G83" s="134"/>
      <c r="H83" s="134"/>
      <c r="I83" s="134"/>
      <c r="J83" s="134"/>
      <c r="K83" s="134"/>
      <c r="L83" s="134"/>
      <c r="M83" s="134"/>
      <c r="N83" s="134"/>
      <c r="O83" s="134"/>
      <c r="P83" s="134"/>
      <c r="Q83" s="134"/>
      <c r="R83" s="140"/>
      <c r="S83" s="137"/>
      <c r="T83" s="138"/>
    </row>
    <row r="84" spans="1:20" x14ac:dyDescent="0.25">
      <c r="A84" s="131" t="s">
        <v>85</v>
      </c>
      <c r="B84" s="132" t="s">
        <v>510</v>
      </c>
      <c r="C84" s="133">
        <v>0.74709999999999999</v>
      </c>
      <c r="D84" s="134">
        <v>1</v>
      </c>
      <c r="E84" s="134">
        <v>1</v>
      </c>
      <c r="F84" s="135">
        <v>142.49</v>
      </c>
      <c r="G84" s="134">
        <v>0.31359999999999999</v>
      </c>
      <c r="H84" s="134">
        <v>0.55930000000000002</v>
      </c>
      <c r="I84" s="134">
        <v>0.86439999999999995</v>
      </c>
      <c r="J84" s="134">
        <v>1</v>
      </c>
      <c r="K84" s="134">
        <v>1</v>
      </c>
      <c r="L84" s="134">
        <v>1</v>
      </c>
      <c r="M84" s="134" t="s">
        <v>596</v>
      </c>
      <c r="N84" s="134">
        <v>0</v>
      </c>
      <c r="O84" s="134">
        <v>2.2200000000000001E-2</v>
      </c>
      <c r="P84" s="134">
        <v>0</v>
      </c>
      <c r="Q84" s="134">
        <v>1.6899999999999998E-2</v>
      </c>
      <c r="R84" s="140">
        <v>12</v>
      </c>
      <c r="S84" s="137">
        <v>59.5</v>
      </c>
      <c r="T84" s="138">
        <v>0.76388888888888884</v>
      </c>
    </row>
    <row r="85" spans="1:20" x14ac:dyDescent="0.25">
      <c r="A85" s="131" t="s">
        <v>86</v>
      </c>
      <c r="B85" s="132" t="s">
        <v>510</v>
      </c>
      <c r="C85" s="133">
        <v>0.87929999999999997</v>
      </c>
      <c r="D85" s="134">
        <v>1</v>
      </c>
      <c r="E85" s="134">
        <v>1</v>
      </c>
      <c r="F85" s="135">
        <v>108.47</v>
      </c>
      <c r="G85" s="134">
        <v>0.1212</v>
      </c>
      <c r="H85" s="134">
        <v>0.84850000000000003</v>
      </c>
      <c r="I85" s="134">
        <v>1</v>
      </c>
      <c r="J85" s="134">
        <v>1</v>
      </c>
      <c r="K85" s="134">
        <v>1</v>
      </c>
      <c r="L85" s="134">
        <v>1</v>
      </c>
      <c r="M85" s="134" t="s">
        <v>596</v>
      </c>
      <c r="N85" s="134">
        <v>0</v>
      </c>
      <c r="O85" s="134">
        <v>0</v>
      </c>
      <c r="P85" s="134">
        <v>0</v>
      </c>
      <c r="Q85" s="134">
        <v>0</v>
      </c>
      <c r="R85" s="136">
        <v>12</v>
      </c>
      <c r="S85" s="137">
        <v>69</v>
      </c>
      <c r="T85" s="138">
        <v>0.86111111111111116</v>
      </c>
    </row>
    <row r="86" spans="1:20" x14ac:dyDescent="0.25">
      <c r="A86" s="131" t="s">
        <v>87</v>
      </c>
      <c r="B86" s="132" t="s">
        <v>510</v>
      </c>
      <c r="C86" s="133">
        <v>0.9667</v>
      </c>
      <c r="D86" s="134">
        <v>1</v>
      </c>
      <c r="E86" s="134">
        <v>1</v>
      </c>
      <c r="F86" s="135">
        <v>127.94</v>
      </c>
      <c r="G86" s="134">
        <v>0.31709999999999999</v>
      </c>
      <c r="H86" s="134">
        <v>0.73170000000000002</v>
      </c>
      <c r="I86" s="134">
        <v>1</v>
      </c>
      <c r="J86" s="134">
        <v>0.98409999999999997</v>
      </c>
      <c r="K86" s="134">
        <v>1</v>
      </c>
      <c r="L86" s="134">
        <v>1</v>
      </c>
      <c r="M86" s="134" t="s">
        <v>596</v>
      </c>
      <c r="N86" s="134">
        <v>0</v>
      </c>
      <c r="O86" s="134">
        <v>0</v>
      </c>
      <c r="P86" s="134">
        <v>0</v>
      </c>
      <c r="Q86" s="134">
        <v>0</v>
      </c>
      <c r="R86" s="136">
        <v>12</v>
      </c>
      <c r="S86" s="137">
        <v>79</v>
      </c>
      <c r="T86" s="138">
        <v>0.87037037037037035</v>
      </c>
    </row>
    <row r="87" spans="1:20" x14ac:dyDescent="0.25">
      <c r="A87" s="131" t="s">
        <v>88</v>
      </c>
      <c r="B87" s="132" t="s">
        <v>510</v>
      </c>
      <c r="C87" s="142">
        <v>0.89970000000000006</v>
      </c>
      <c r="D87" s="134">
        <v>1</v>
      </c>
      <c r="E87" s="134">
        <v>1</v>
      </c>
      <c r="F87" s="143">
        <v>132.01</v>
      </c>
      <c r="G87" s="139">
        <v>0.1966</v>
      </c>
      <c r="H87" s="139">
        <v>0.35899999999999999</v>
      </c>
      <c r="I87" s="139">
        <v>0.79490000000000005</v>
      </c>
      <c r="J87" s="139">
        <v>1</v>
      </c>
      <c r="K87" s="139">
        <v>1</v>
      </c>
      <c r="L87" s="139">
        <v>1</v>
      </c>
      <c r="M87" s="134" t="s">
        <v>596</v>
      </c>
      <c r="N87" s="139">
        <v>8.5000000000000006E-3</v>
      </c>
      <c r="O87" s="139">
        <v>0.09</v>
      </c>
      <c r="P87" s="139">
        <v>0</v>
      </c>
      <c r="Q87" s="139">
        <v>0</v>
      </c>
      <c r="R87" s="140">
        <v>12</v>
      </c>
      <c r="S87" s="137">
        <v>57</v>
      </c>
      <c r="T87" s="138">
        <v>0.76851851851851849</v>
      </c>
    </row>
    <row r="88" spans="1:20" x14ac:dyDescent="0.25">
      <c r="A88" s="141" t="s">
        <v>89</v>
      </c>
      <c r="B88" s="132"/>
      <c r="C88" s="139" t="s">
        <v>681</v>
      </c>
      <c r="D88" s="134"/>
      <c r="E88" s="134"/>
      <c r="F88" s="143"/>
      <c r="G88" s="139"/>
      <c r="H88" s="139"/>
      <c r="I88" s="139"/>
      <c r="J88" s="139"/>
      <c r="K88" s="139"/>
      <c r="L88" s="139"/>
      <c r="M88" s="134"/>
      <c r="N88" s="139"/>
      <c r="O88" s="139"/>
      <c r="P88" s="139"/>
      <c r="Q88" s="139"/>
      <c r="R88" s="140"/>
      <c r="S88" s="137"/>
      <c r="T88" s="138"/>
    </row>
    <row r="89" spans="1:20" x14ac:dyDescent="0.25">
      <c r="A89" s="131" t="s">
        <v>90</v>
      </c>
      <c r="B89" s="132" t="s">
        <v>510</v>
      </c>
      <c r="C89" s="142">
        <v>0.86880000000000002</v>
      </c>
      <c r="D89" s="134">
        <v>1</v>
      </c>
      <c r="E89" s="134">
        <v>1</v>
      </c>
      <c r="F89" s="143">
        <v>128.01</v>
      </c>
      <c r="G89" s="139">
        <v>0.1736</v>
      </c>
      <c r="H89" s="139">
        <v>0.75209999999999999</v>
      </c>
      <c r="I89" s="139">
        <v>0.95120000000000005</v>
      </c>
      <c r="J89" s="139">
        <v>0.95030000000000003</v>
      </c>
      <c r="K89" s="139">
        <v>0.90910000000000002</v>
      </c>
      <c r="L89" s="139">
        <v>0.99439999999999995</v>
      </c>
      <c r="M89" s="134" t="s">
        <v>596</v>
      </c>
      <c r="N89" s="139">
        <v>0</v>
      </c>
      <c r="O89" s="139">
        <v>0</v>
      </c>
      <c r="P89" s="139">
        <v>4.0000000000000001E-3</v>
      </c>
      <c r="Q89" s="139">
        <v>0</v>
      </c>
      <c r="R89" s="140">
        <v>12</v>
      </c>
      <c r="S89" s="137">
        <v>65</v>
      </c>
      <c r="T89" s="138">
        <v>0.81944444444444442</v>
      </c>
    </row>
    <row r="90" spans="1:20" x14ac:dyDescent="0.25">
      <c r="A90" s="152" t="s">
        <v>91</v>
      </c>
      <c r="B90" s="153" t="s">
        <v>510</v>
      </c>
      <c r="C90" s="154">
        <v>0.89470000000000005</v>
      </c>
      <c r="D90" s="155">
        <v>1</v>
      </c>
      <c r="E90" s="155">
        <v>1</v>
      </c>
      <c r="F90" s="156">
        <v>131.80000000000001</v>
      </c>
      <c r="G90" s="155">
        <v>0.19539999999999999</v>
      </c>
      <c r="H90" s="155">
        <v>0.72409999999999997</v>
      </c>
      <c r="I90" s="155">
        <v>0.95509999999999995</v>
      </c>
      <c r="J90" s="155">
        <v>0.93879999999999997</v>
      </c>
      <c r="K90" s="155">
        <v>1</v>
      </c>
      <c r="L90" s="155">
        <v>1</v>
      </c>
      <c r="M90" s="155" t="s">
        <v>596</v>
      </c>
      <c r="N90" s="155">
        <v>0</v>
      </c>
      <c r="O90" s="155">
        <v>0</v>
      </c>
      <c r="P90" s="155">
        <v>5.5999999999999999E-3</v>
      </c>
      <c r="Q90" s="155">
        <v>0</v>
      </c>
      <c r="R90" s="160">
        <v>12</v>
      </c>
      <c r="S90" s="158">
        <v>66.5</v>
      </c>
      <c r="T90" s="138">
        <v>0.76388888888888884</v>
      </c>
    </row>
    <row r="91" spans="1:20" x14ac:dyDescent="0.25">
      <c r="A91" s="144" t="s">
        <v>92</v>
      </c>
      <c r="B91" s="145" t="s">
        <v>510</v>
      </c>
      <c r="C91" s="150">
        <v>0.8246</v>
      </c>
      <c r="D91" s="146">
        <v>1</v>
      </c>
      <c r="E91" s="146">
        <v>1</v>
      </c>
      <c r="F91" s="151">
        <v>84.28</v>
      </c>
      <c r="G91" s="146">
        <v>2.9399999999999999E-2</v>
      </c>
      <c r="H91" s="146">
        <v>0.70589999999999997</v>
      </c>
      <c r="I91" s="146">
        <v>1</v>
      </c>
      <c r="J91" s="146">
        <v>1</v>
      </c>
      <c r="K91" s="146">
        <v>1</v>
      </c>
      <c r="L91" s="146">
        <v>1</v>
      </c>
      <c r="M91" s="146" t="s">
        <v>596</v>
      </c>
      <c r="N91" s="146">
        <v>0</v>
      </c>
      <c r="O91" s="146">
        <v>0</v>
      </c>
      <c r="P91" s="146">
        <v>0</v>
      </c>
      <c r="Q91" s="146">
        <v>0</v>
      </c>
      <c r="R91" s="161">
        <v>12</v>
      </c>
      <c r="S91" s="148">
        <v>63.5</v>
      </c>
      <c r="T91" s="138">
        <v>0.73611111111111116</v>
      </c>
    </row>
    <row r="92" spans="1:20" x14ac:dyDescent="0.25">
      <c r="A92" s="131" t="s">
        <v>93</v>
      </c>
      <c r="B92" s="132" t="s">
        <v>510</v>
      </c>
      <c r="C92" s="133">
        <v>0.8246</v>
      </c>
      <c r="D92" s="134">
        <v>1</v>
      </c>
      <c r="E92" s="134">
        <v>1</v>
      </c>
      <c r="F92" s="135">
        <v>84.28</v>
      </c>
      <c r="G92" s="134">
        <v>2.9399999999999999E-2</v>
      </c>
      <c r="H92" s="134">
        <v>0.70589999999999997</v>
      </c>
      <c r="I92" s="134">
        <v>1</v>
      </c>
      <c r="J92" s="134">
        <v>1</v>
      </c>
      <c r="K92" s="134">
        <v>1</v>
      </c>
      <c r="L92" s="134">
        <v>1</v>
      </c>
      <c r="M92" s="134" t="s">
        <v>596</v>
      </c>
      <c r="N92" s="134">
        <v>0</v>
      </c>
      <c r="O92" s="134">
        <v>0</v>
      </c>
      <c r="P92" s="134">
        <v>0</v>
      </c>
      <c r="Q92" s="134">
        <v>0</v>
      </c>
      <c r="R92" s="136">
        <v>12</v>
      </c>
      <c r="S92" s="137">
        <v>63.5</v>
      </c>
      <c r="T92" s="138">
        <v>0.81944444444444442</v>
      </c>
    </row>
    <row r="93" spans="1:20" x14ac:dyDescent="0.25">
      <c r="A93" s="131" t="s">
        <v>94</v>
      </c>
      <c r="B93" s="132" t="s">
        <v>510</v>
      </c>
      <c r="C93" s="133">
        <v>0.89390000000000003</v>
      </c>
      <c r="D93" s="134">
        <v>1</v>
      </c>
      <c r="E93" s="134">
        <v>1</v>
      </c>
      <c r="F93" s="135">
        <v>92.27</v>
      </c>
      <c r="G93" s="134">
        <v>0.17860000000000001</v>
      </c>
      <c r="H93" s="134">
        <v>1</v>
      </c>
      <c r="I93" s="134">
        <v>1</v>
      </c>
      <c r="J93" s="134">
        <v>1</v>
      </c>
      <c r="K93" s="134">
        <v>1</v>
      </c>
      <c r="L93" s="134">
        <v>1</v>
      </c>
      <c r="M93" s="134" t="s">
        <v>596</v>
      </c>
      <c r="N93" s="134">
        <v>0</v>
      </c>
      <c r="O93" s="134">
        <v>0</v>
      </c>
      <c r="P93" s="134">
        <v>0</v>
      </c>
      <c r="Q93" s="134">
        <v>0</v>
      </c>
      <c r="R93" s="140">
        <v>12</v>
      </c>
      <c r="S93" s="137">
        <v>70</v>
      </c>
      <c r="T93" s="138">
        <v>0.80555555555555558</v>
      </c>
    </row>
    <row r="94" spans="1:20" x14ac:dyDescent="0.25">
      <c r="A94" s="131" t="s">
        <v>95</v>
      </c>
      <c r="B94" s="132" t="s">
        <v>510</v>
      </c>
      <c r="C94" s="133">
        <v>0.98629999999999995</v>
      </c>
      <c r="D94" s="134">
        <v>0</v>
      </c>
      <c r="E94" s="134">
        <v>0</v>
      </c>
      <c r="F94" s="135">
        <v>136.47</v>
      </c>
      <c r="G94" s="134">
        <v>0.36359999999999998</v>
      </c>
      <c r="H94" s="134">
        <v>0.7</v>
      </c>
      <c r="I94" s="134">
        <v>0.6</v>
      </c>
      <c r="J94" s="134">
        <v>1</v>
      </c>
      <c r="K94" s="134">
        <v>0</v>
      </c>
      <c r="L94" s="134">
        <v>1</v>
      </c>
      <c r="M94" s="134" t="s">
        <v>596</v>
      </c>
      <c r="N94" s="134">
        <v>0</v>
      </c>
      <c r="O94" s="134">
        <v>2.86E-2</v>
      </c>
      <c r="P94" s="134">
        <v>0</v>
      </c>
      <c r="Q94" s="134">
        <v>0</v>
      </c>
      <c r="R94" s="136">
        <v>12</v>
      </c>
      <c r="S94" s="137">
        <v>61.5</v>
      </c>
      <c r="T94" s="138">
        <v>0.80092592592592593</v>
      </c>
    </row>
    <row r="95" spans="1:20" x14ac:dyDescent="0.25">
      <c r="A95" s="131" t="s">
        <v>96</v>
      </c>
      <c r="B95" s="132" t="s">
        <v>510</v>
      </c>
      <c r="C95" s="133">
        <v>1</v>
      </c>
      <c r="D95" s="134">
        <v>1</v>
      </c>
      <c r="E95" s="134">
        <v>1</v>
      </c>
      <c r="F95" s="135">
        <v>123.16</v>
      </c>
      <c r="G95" s="134">
        <v>0.28949999999999998</v>
      </c>
      <c r="H95" s="134">
        <v>0.55259999999999998</v>
      </c>
      <c r="I95" s="134">
        <v>0.93020000000000003</v>
      </c>
      <c r="J95" s="134">
        <v>1</v>
      </c>
      <c r="K95" s="134">
        <v>0</v>
      </c>
      <c r="L95" s="134">
        <v>1</v>
      </c>
      <c r="M95" s="134" t="s">
        <v>596</v>
      </c>
      <c r="N95" s="134">
        <v>0</v>
      </c>
      <c r="O95" s="134">
        <v>3.0000000000000001E-3</v>
      </c>
      <c r="P95" s="134">
        <v>2.3300000000000001E-2</v>
      </c>
      <c r="Q95" s="134">
        <v>2.3300000000000001E-2</v>
      </c>
      <c r="R95" s="140">
        <v>11</v>
      </c>
      <c r="S95" s="137">
        <v>73.5</v>
      </c>
      <c r="T95" s="138">
        <v>0.92129629629629628</v>
      </c>
    </row>
    <row r="96" spans="1:20" x14ac:dyDescent="0.25">
      <c r="A96" s="131" t="s">
        <v>157</v>
      </c>
      <c r="B96" s="132" t="s">
        <v>507</v>
      </c>
      <c r="C96" s="133">
        <v>0.94</v>
      </c>
      <c r="D96" s="134" t="s">
        <v>596</v>
      </c>
      <c r="E96" s="134">
        <v>1</v>
      </c>
      <c r="F96" s="135">
        <v>5</v>
      </c>
      <c r="G96" s="134">
        <v>0.28000000000000003</v>
      </c>
      <c r="H96" s="146">
        <v>0.48</v>
      </c>
      <c r="I96" s="134">
        <v>0.9</v>
      </c>
      <c r="J96" s="134">
        <v>1</v>
      </c>
      <c r="K96" s="134">
        <v>0.94499999999999995</v>
      </c>
      <c r="L96" s="134" t="s">
        <v>596</v>
      </c>
      <c r="M96" s="134" t="s">
        <v>596</v>
      </c>
      <c r="N96" s="134">
        <v>0.06</v>
      </c>
      <c r="O96" s="134">
        <v>0</v>
      </c>
      <c r="P96" s="134">
        <v>0.02</v>
      </c>
      <c r="Q96" s="134">
        <v>0</v>
      </c>
      <c r="R96" s="136">
        <v>12</v>
      </c>
      <c r="S96" s="137">
        <v>66.5</v>
      </c>
      <c r="T96" s="138">
        <v>0.88834951456310685</v>
      </c>
    </row>
    <row r="97" spans="1:20" x14ac:dyDescent="0.25">
      <c r="A97" s="141" t="s">
        <v>97</v>
      </c>
      <c r="B97" s="132"/>
      <c r="C97" s="134" t="s">
        <v>682</v>
      </c>
      <c r="D97" s="134"/>
      <c r="E97" s="134"/>
      <c r="F97" s="135"/>
      <c r="G97" s="134"/>
      <c r="H97" s="146"/>
      <c r="I97" s="134"/>
      <c r="J97" s="134"/>
      <c r="K97" s="134"/>
      <c r="L97" s="134"/>
      <c r="M97" s="134"/>
      <c r="N97" s="134"/>
      <c r="O97" s="134"/>
      <c r="P97" s="134"/>
      <c r="Q97" s="134"/>
      <c r="R97" s="136"/>
      <c r="S97" s="137"/>
      <c r="T97" s="138"/>
    </row>
    <row r="98" spans="1:20" x14ac:dyDescent="0.25">
      <c r="A98" s="141" t="s">
        <v>98</v>
      </c>
      <c r="B98" s="132" t="s">
        <v>510</v>
      </c>
      <c r="C98" s="134" t="s">
        <v>679</v>
      </c>
      <c r="D98" s="134"/>
      <c r="E98" s="134"/>
      <c r="F98" s="135"/>
      <c r="G98" s="134"/>
      <c r="H98" s="146"/>
      <c r="I98" s="134"/>
      <c r="J98" s="134"/>
      <c r="K98" s="134"/>
      <c r="L98" s="134"/>
      <c r="M98" s="134"/>
      <c r="N98" s="134"/>
      <c r="O98" s="134"/>
      <c r="P98" s="134"/>
      <c r="Q98" s="134"/>
      <c r="R98" s="136"/>
      <c r="S98" s="137"/>
      <c r="T98" s="138"/>
    </row>
    <row r="99" spans="1:20" x14ac:dyDescent="0.25">
      <c r="A99" s="131" t="s">
        <v>158</v>
      </c>
      <c r="B99" s="132" t="s">
        <v>507</v>
      </c>
      <c r="C99" s="142">
        <v>0.95</v>
      </c>
      <c r="D99" s="134" t="s">
        <v>596</v>
      </c>
      <c r="E99" s="134">
        <v>1</v>
      </c>
      <c r="F99" s="135">
        <v>23</v>
      </c>
      <c r="G99" s="134">
        <v>1</v>
      </c>
      <c r="H99" s="134">
        <v>0.92</v>
      </c>
      <c r="I99" s="134">
        <v>0.86</v>
      </c>
      <c r="J99" s="134">
        <v>0.95</v>
      </c>
      <c r="K99" s="134">
        <v>1</v>
      </c>
      <c r="L99" s="134" t="s">
        <v>596</v>
      </c>
      <c r="M99" s="134" t="s">
        <v>596</v>
      </c>
      <c r="N99" s="134">
        <v>0.01</v>
      </c>
      <c r="O99" s="134">
        <v>0.05</v>
      </c>
      <c r="P99" s="134">
        <v>0.04</v>
      </c>
      <c r="Q99" s="134">
        <v>0</v>
      </c>
      <c r="R99" s="136">
        <v>12</v>
      </c>
      <c r="S99" s="137">
        <v>68</v>
      </c>
      <c r="T99" s="138">
        <v>0.89320388349514568</v>
      </c>
    </row>
    <row r="100" spans="1:20" x14ac:dyDescent="0.25">
      <c r="A100" s="131" t="s">
        <v>99</v>
      </c>
      <c r="B100" s="132" t="s">
        <v>510</v>
      </c>
      <c r="C100" s="133">
        <v>0.94299999999999995</v>
      </c>
      <c r="D100" s="134">
        <v>1</v>
      </c>
      <c r="E100" s="134">
        <v>1</v>
      </c>
      <c r="F100" s="135">
        <v>135.36000000000001</v>
      </c>
      <c r="G100" s="134">
        <v>6.25E-2</v>
      </c>
      <c r="H100" s="134">
        <v>0.875</v>
      </c>
      <c r="I100" s="134">
        <v>0.96879999999999999</v>
      </c>
      <c r="J100" s="134">
        <v>0.96879999999999999</v>
      </c>
      <c r="K100" s="134">
        <v>0</v>
      </c>
      <c r="L100" s="134">
        <v>1</v>
      </c>
      <c r="M100" s="134" t="s">
        <v>596</v>
      </c>
      <c r="N100" s="134">
        <v>0</v>
      </c>
      <c r="O100" s="134">
        <v>0</v>
      </c>
      <c r="P100" s="134">
        <v>0</v>
      </c>
      <c r="Q100" s="134">
        <v>0</v>
      </c>
      <c r="R100" s="140">
        <v>12</v>
      </c>
      <c r="S100" s="137">
        <v>71</v>
      </c>
      <c r="T100" s="138">
        <v>0.83796296296296291</v>
      </c>
    </row>
    <row r="101" spans="1:20" x14ac:dyDescent="0.25">
      <c r="A101" s="141" t="s">
        <v>100</v>
      </c>
      <c r="B101" s="132"/>
      <c r="C101" s="134" t="s">
        <v>674</v>
      </c>
      <c r="D101" s="134"/>
      <c r="E101" s="134"/>
      <c r="F101" s="135"/>
      <c r="G101" s="134"/>
      <c r="H101" s="134"/>
      <c r="I101" s="134"/>
      <c r="J101" s="134"/>
      <c r="K101" s="134"/>
      <c r="L101" s="134"/>
      <c r="M101" s="134"/>
      <c r="N101" s="134"/>
      <c r="O101" s="134"/>
      <c r="P101" s="134"/>
      <c r="Q101" s="134"/>
      <c r="R101" s="140"/>
      <c r="S101" s="137"/>
      <c r="T101" s="138"/>
    </row>
    <row r="102" spans="1:20" x14ac:dyDescent="0.25">
      <c r="A102" s="131" t="s">
        <v>101</v>
      </c>
      <c r="B102" s="132" t="s">
        <v>510</v>
      </c>
      <c r="C102" s="133">
        <v>0.95760000000000001</v>
      </c>
      <c r="D102" s="134">
        <v>1</v>
      </c>
      <c r="E102" s="134">
        <v>1</v>
      </c>
      <c r="F102" s="135">
        <v>102.44</v>
      </c>
      <c r="G102" s="134">
        <v>8.6999999999999994E-2</v>
      </c>
      <c r="H102" s="134">
        <v>0.97960000000000003</v>
      </c>
      <c r="I102" s="134">
        <v>1</v>
      </c>
      <c r="J102" s="134">
        <v>1</v>
      </c>
      <c r="K102" s="134">
        <v>1</v>
      </c>
      <c r="L102" s="134">
        <v>1</v>
      </c>
      <c r="M102" s="134" t="s">
        <v>596</v>
      </c>
      <c r="N102" s="134">
        <v>0</v>
      </c>
      <c r="O102" s="134">
        <v>0</v>
      </c>
      <c r="P102" s="134">
        <v>0</v>
      </c>
      <c r="Q102" s="134">
        <v>0</v>
      </c>
      <c r="R102" s="136">
        <v>12</v>
      </c>
      <c r="S102" s="137">
        <v>75</v>
      </c>
      <c r="T102" s="138">
        <v>0.91666666666666663</v>
      </c>
    </row>
    <row r="103" spans="1:20" x14ac:dyDescent="0.25">
      <c r="A103" s="131" t="s">
        <v>103</v>
      </c>
      <c r="B103" s="132" t="s">
        <v>510</v>
      </c>
      <c r="C103" s="133">
        <v>0.71530000000000005</v>
      </c>
      <c r="D103" s="134">
        <v>1</v>
      </c>
      <c r="E103" s="134">
        <v>1</v>
      </c>
      <c r="F103" s="135">
        <v>143.87</v>
      </c>
      <c r="G103" s="134">
        <v>0.26919999999999999</v>
      </c>
      <c r="H103" s="134">
        <v>0.48080000000000001</v>
      </c>
      <c r="I103" s="134">
        <v>0.87039999999999995</v>
      </c>
      <c r="J103" s="134">
        <v>0.93079999999999996</v>
      </c>
      <c r="K103" s="134">
        <v>0</v>
      </c>
      <c r="L103" s="134">
        <v>1</v>
      </c>
      <c r="M103" s="134" t="s">
        <v>596</v>
      </c>
      <c r="N103" s="134">
        <v>0</v>
      </c>
      <c r="O103" s="134">
        <v>6.1000000000000004E-3</v>
      </c>
      <c r="P103" s="134">
        <v>2.2599999999999999E-2</v>
      </c>
      <c r="Q103" s="139">
        <v>7.1400000000000005E-2</v>
      </c>
      <c r="R103" s="140">
        <v>12</v>
      </c>
      <c r="S103" s="137">
        <v>57</v>
      </c>
      <c r="T103" s="138">
        <v>0.76851851851851849</v>
      </c>
    </row>
    <row r="104" spans="1:20" x14ac:dyDescent="0.25">
      <c r="A104" s="131" t="s">
        <v>104</v>
      </c>
      <c r="B104" s="132" t="s">
        <v>510</v>
      </c>
      <c r="C104" s="133">
        <v>0.77869999999999995</v>
      </c>
      <c r="D104" s="134">
        <v>1</v>
      </c>
      <c r="E104" s="134">
        <v>1</v>
      </c>
      <c r="F104" s="135">
        <v>110.53</v>
      </c>
      <c r="G104" s="134">
        <v>0.375</v>
      </c>
      <c r="H104" s="134">
        <v>0.72499999999999998</v>
      </c>
      <c r="I104" s="134">
        <v>0.97670000000000001</v>
      </c>
      <c r="J104" s="134">
        <v>0.97060000000000002</v>
      </c>
      <c r="K104" s="134">
        <v>1</v>
      </c>
      <c r="L104" s="134">
        <v>1</v>
      </c>
      <c r="M104" s="134" t="s">
        <v>596</v>
      </c>
      <c r="N104" s="134">
        <v>0</v>
      </c>
      <c r="O104" s="134">
        <v>0</v>
      </c>
      <c r="P104" s="134">
        <v>2.2499999999999999E-2</v>
      </c>
      <c r="Q104" s="134">
        <v>0</v>
      </c>
      <c r="R104" s="136">
        <v>12</v>
      </c>
      <c r="S104" s="137">
        <v>66</v>
      </c>
      <c r="T104" s="138">
        <v>0.67129629629629628</v>
      </c>
    </row>
    <row r="105" spans="1:20" x14ac:dyDescent="0.25">
      <c r="A105" s="131" t="s">
        <v>105</v>
      </c>
      <c r="B105" s="132" t="s">
        <v>510</v>
      </c>
      <c r="C105" s="142">
        <v>0.97130000000000005</v>
      </c>
      <c r="D105" s="134">
        <v>0</v>
      </c>
      <c r="E105" s="134">
        <v>0</v>
      </c>
      <c r="F105" s="143">
        <v>122.55</v>
      </c>
      <c r="G105" s="139">
        <v>0.26669999999999999</v>
      </c>
      <c r="H105" s="139">
        <v>0.4118</v>
      </c>
      <c r="I105" s="139">
        <v>0.82350000000000001</v>
      </c>
      <c r="J105" s="139">
        <v>0.98629999999999995</v>
      </c>
      <c r="K105" s="139">
        <v>0.66669999999999996</v>
      </c>
      <c r="L105" s="139">
        <v>0.98629999999999995</v>
      </c>
      <c r="M105" s="134" t="s">
        <v>596</v>
      </c>
      <c r="N105" s="134">
        <v>0</v>
      </c>
      <c r="O105" s="134">
        <v>5.4000000000000003E-3</v>
      </c>
      <c r="P105" s="139">
        <v>8.8999999999999999E-3</v>
      </c>
      <c r="Q105" s="139">
        <v>5.7500000000000002E-2</v>
      </c>
      <c r="R105" s="140">
        <v>12</v>
      </c>
      <c r="S105" s="137">
        <v>55</v>
      </c>
      <c r="T105" s="138">
        <v>0.70833333333333337</v>
      </c>
    </row>
    <row r="106" spans="1:20" x14ac:dyDescent="0.25">
      <c r="A106" s="141" t="s">
        <v>106</v>
      </c>
      <c r="B106" s="132"/>
      <c r="C106" s="139" t="s">
        <v>683</v>
      </c>
      <c r="D106" s="134"/>
      <c r="E106" s="134"/>
      <c r="F106" s="143"/>
      <c r="G106" s="139"/>
      <c r="H106" s="139"/>
      <c r="I106" s="139"/>
      <c r="J106" s="139"/>
      <c r="K106" s="139"/>
      <c r="L106" s="139"/>
      <c r="M106" s="134"/>
      <c r="N106" s="134"/>
      <c r="O106" s="134"/>
      <c r="P106" s="139"/>
      <c r="Q106" s="139"/>
      <c r="R106" s="140"/>
      <c r="S106" s="137"/>
      <c r="T106" s="138"/>
    </row>
    <row r="107" spans="1:20" x14ac:dyDescent="0.25">
      <c r="A107" s="131" t="s">
        <v>107</v>
      </c>
      <c r="B107" s="132" t="s">
        <v>510</v>
      </c>
      <c r="C107" s="133">
        <v>0.95930000000000004</v>
      </c>
      <c r="D107" s="134">
        <v>1</v>
      </c>
      <c r="E107" s="134">
        <v>1</v>
      </c>
      <c r="F107" s="135">
        <v>118.78</v>
      </c>
      <c r="G107" s="134">
        <v>0.05</v>
      </c>
      <c r="H107" s="134">
        <v>0.875</v>
      </c>
      <c r="I107" s="134">
        <v>0.83720000000000006</v>
      </c>
      <c r="J107" s="134">
        <v>0.93020000000000003</v>
      </c>
      <c r="K107" s="134">
        <v>1</v>
      </c>
      <c r="L107" s="134">
        <v>1</v>
      </c>
      <c r="M107" s="134" t="s">
        <v>596</v>
      </c>
      <c r="N107" s="134">
        <v>0</v>
      </c>
      <c r="O107" s="134">
        <v>0</v>
      </c>
      <c r="P107" s="134">
        <v>0</v>
      </c>
      <c r="Q107" s="139">
        <v>1.9199999999999998E-2</v>
      </c>
      <c r="R107" s="140">
        <v>12</v>
      </c>
      <c r="S107" s="137">
        <v>68</v>
      </c>
      <c r="T107" s="138">
        <v>0.77777777777777779</v>
      </c>
    </row>
    <row r="108" spans="1:20" x14ac:dyDescent="0.25">
      <c r="A108" s="131" t="s">
        <v>108</v>
      </c>
      <c r="B108" s="132" t="s">
        <v>510</v>
      </c>
      <c r="C108" s="142">
        <v>0.93489999999999995</v>
      </c>
      <c r="D108" s="134">
        <v>1</v>
      </c>
      <c r="E108" s="134">
        <v>1</v>
      </c>
      <c r="F108" s="143">
        <v>102.69</v>
      </c>
      <c r="G108" s="139">
        <v>7.2300000000000003E-2</v>
      </c>
      <c r="H108" s="139">
        <v>0.84340000000000004</v>
      </c>
      <c r="I108" s="139">
        <v>0.96389999999999998</v>
      </c>
      <c r="J108" s="139">
        <v>0.98799999999999999</v>
      </c>
      <c r="K108" s="139">
        <v>1</v>
      </c>
      <c r="L108" s="139">
        <v>1</v>
      </c>
      <c r="M108" s="134" t="s">
        <v>596</v>
      </c>
      <c r="N108" s="139">
        <v>0</v>
      </c>
      <c r="O108" s="139">
        <v>0</v>
      </c>
      <c r="P108" s="139">
        <v>0</v>
      </c>
      <c r="Q108" s="139">
        <v>1.15E-2</v>
      </c>
      <c r="R108" s="140">
        <v>12</v>
      </c>
      <c r="S108" s="137">
        <v>70.5</v>
      </c>
      <c r="T108" s="138">
        <v>0.81944444444444442</v>
      </c>
    </row>
    <row r="109" spans="1:20" x14ac:dyDescent="0.25">
      <c r="A109" s="131" t="s">
        <v>109</v>
      </c>
      <c r="B109" s="132" t="s">
        <v>510</v>
      </c>
      <c r="C109" s="142">
        <v>0.90259999999999996</v>
      </c>
      <c r="D109" s="134">
        <v>1</v>
      </c>
      <c r="E109" s="134">
        <v>1</v>
      </c>
      <c r="F109" s="143">
        <v>145.97</v>
      </c>
      <c r="G109" s="139">
        <v>0.2311</v>
      </c>
      <c r="H109" s="139">
        <v>0.78849999999999998</v>
      </c>
      <c r="I109" s="139">
        <v>0.98080000000000001</v>
      </c>
      <c r="J109" s="139">
        <v>1</v>
      </c>
      <c r="K109" s="139">
        <v>1</v>
      </c>
      <c r="L109" s="139">
        <v>1</v>
      </c>
      <c r="M109" s="134" t="s">
        <v>596</v>
      </c>
      <c r="N109" s="134">
        <v>0</v>
      </c>
      <c r="O109" s="134">
        <v>0</v>
      </c>
      <c r="P109" s="134">
        <v>0</v>
      </c>
      <c r="Q109" s="134">
        <v>0</v>
      </c>
      <c r="R109" s="140">
        <v>12</v>
      </c>
      <c r="S109" s="137">
        <v>71</v>
      </c>
      <c r="T109" s="138">
        <v>0.78703703703703709</v>
      </c>
    </row>
    <row r="110" spans="1:20" x14ac:dyDescent="0.25">
      <c r="A110" s="131" t="s">
        <v>110</v>
      </c>
      <c r="B110" s="132" t="s">
        <v>510</v>
      </c>
      <c r="C110" s="142">
        <v>0.88739999999999997</v>
      </c>
      <c r="D110" s="134">
        <v>1</v>
      </c>
      <c r="E110" s="134">
        <v>1</v>
      </c>
      <c r="F110" s="143">
        <v>116.3</v>
      </c>
      <c r="G110" s="139">
        <v>0.2303</v>
      </c>
      <c r="H110" s="139">
        <v>0.88480000000000003</v>
      </c>
      <c r="I110" s="139">
        <v>0.94550000000000001</v>
      </c>
      <c r="J110" s="139">
        <v>0.9879</v>
      </c>
      <c r="K110" s="139">
        <v>1</v>
      </c>
      <c r="L110" s="139">
        <v>1</v>
      </c>
      <c r="M110" s="134" t="s">
        <v>596</v>
      </c>
      <c r="N110" s="139">
        <v>0</v>
      </c>
      <c r="O110" s="139">
        <v>0</v>
      </c>
      <c r="P110" s="139">
        <v>1.4E-3</v>
      </c>
      <c r="Q110" s="139">
        <v>1.14E-2</v>
      </c>
      <c r="R110" s="140">
        <v>12</v>
      </c>
      <c r="S110" s="137">
        <v>68</v>
      </c>
      <c r="T110" s="138">
        <v>0.77777777777777779</v>
      </c>
    </row>
    <row r="111" spans="1:20" x14ac:dyDescent="0.25">
      <c r="A111" s="131" t="s">
        <v>111</v>
      </c>
      <c r="B111" s="132" t="s">
        <v>510</v>
      </c>
      <c r="C111" s="133">
        <v>0.84250000000000003</v>
      </c>
      <c r="D111" s="134">
        <v>1</v>
      </c>
      <c r="E111" s="134">
        <v>1</v>
      </c>
      <c r="F111" s="135">
        <v>95.8</v>
      </c>
      <c r="G111" s="134">
        <v>0.26319999999999999</v>
      </c>
      <c r="H111" s="134">
        <v>0.75</v>
      </c>
      <c r="I111" s="134">
        <v>0.85709999999999997</v>
      </c>
      <c r="J111" s="134">
        <v>1</v>
      </c>
      <c r="K111" s="134">
        <v>1</v>
      </c>
      <c r="L111" s="134">
        <v>1</v>
      </c>
      <c r="M111" s="134" t="s">
        <v>596</v>
      </c>
      <c r="N111" s="134">
        <v>0</v>
      </c>
      <c r="O111" s="134">
        <v>0</v>
      </c>
      <c r="P111" s="134">
        <v>0</v>
      </c>
      <c r="Q111" s="134">
        <v>5.8799999999999998E-2</v>
      </c>
      <c r="R111" s="140">
        <v>12</v>
      </c>
      <c r="S111" s="137">
        <v>64.5</v>
      </c>
      <c r="T111" s="138">
        <v>0.75462962962962965</v>
      </c>
    </row>
    <row r="112" spans="1:20" x14ac:dyDescent="0.25">
      <c r="A112" s="131" t="s">
        <v>112</v>
      </c>
      <c r="B112" s="132" t="s">
        <v>510</v>
      </c>
      <c r="C112" s="133">
        <v>0.74339999999999995</v>
      </c>
      <c r="D112" s="134">
        <v>1</v>
      </c>
      <c r="E112" s="134">
        <v>1</v>
      </c>
      <c r="F112" s="135">
        <v>98.57</v>
      </c>
      <c r="G112" s="134">
        <v>0.62890000000000001</v>
      </c>
      <c r="H112" s="134">
        <v>0.76290000000000002</v>
      </c>
      <c r="I112" s="134">
        <v>0.77600000000000002</v>
      </c>
      <c r="J112" s="134">
        <v>0.79849999999999999</v>
      </c>
      <c r="K112" s="134">
        <v>0.75</v>
      </c>
      <c r="L112" s="134">
        <v>0.99250000000000005</v>
      </c>
      <c r="M112" s="134" t="s">
        <v>596</v>
      </c>
      <c r="N112" s="134">
        <v>0</v>
      </c>
      <c r="O112" s="134">
        <v>0</v>
      </c>
      <c r="P112" s="139">
        <v>6.1600000000000002E-2</v>
      </c>
      <c r="Q112" s="139">
        <v>7.7999999999999996E-3</v>
      </c>
      <c r="R112" s="140">
        <v>12</v>
      </c>
      <c r="S112" s="137">
        <v>56</v>
      </c>
      <c r="T112" s="138">
        <v>0.62962962962962965</v>
      </c>
    </row>
    <row r="113" spans="1:20" x14ac:dyDescent="0.25">
      <c r="A113" s="131" t="s">
        <v>113</v>
      </c>
      <c r="B113" s="132" t="s">
        <v>510</v>
      </c>
      <c r="C113" s="133">
        <v>1.0698000000000001</v>
      </c>
      <c r="D113" s="134">
        <v>1</v>
      </c>
      <c r="E113" s="134">
        <v>1</v>
      </c>
      <c r="F113" s="135">
        <v>103.78</v>
      </c>
      <c r="G113" s="134">
        <v>0.17860000000000001</v>
      </c>
      <c r="H113" s="134">
        <v>0.71430000000000005</v>
      </c>
      <c r="I113" s="134">
        <v>0.96430000000000005</v>
      </c>
      <c r="J113" s="134">
        <v>0.97299999999999998</v>
      </c>
      <c r="K113" s="134">
        <v>1</v>
      </c>
      <c r="L113" s="134">
        <v>1</v>
      </c>
      <c r="M113" s="134" t="s">
        <v>596</v>
      </c>
      <c r="N113" s="134">
        <v>0</v>
      </c>
      <c r="O113" s="134">
        <v>1.9E-2</v>
      </c>
      <c r="P113" s="134">
        <v>0</v>
      </c>
      <c r="Q113" s="134">
        <v>0</v>
      </c>
      <c r="R113" s="140">
        <v>12</v>
      </c>
      <c r="S113" s="137">
        <v>77.5</v>
      </c>
      <c r="T113" s="138">
        <v>0.90740740740740744</v>
      </c>
    </row>
    <row r="114" spans="1:20" x14ac:dyDescent="0.25">
      <c r="A114" s="141" t="s">
        <v>114</v>
      </c>
      <c r="B114" s="132"/>
      <c r="C114" s="134" t="s">
        <v>684</v>
      </c>
      <c r="D114" s="134"/>
      <c r="E114" s="134"/>
      <c r="F114" s="135"/>
      <c r="G114" s="134"/>
      <c r="H114" s="134"/>
      <c r="I114" s="134"/>
      <c r="J114" s="134"/>
      <c r="K114" s="134"/>
      <c r="L114" s="134"/>
      <c r="M114" s="134"/>
      <c r="N114" s="134"/>
      <c r="O114" s="134"/>
      <c r="P114" s="134"/>
      <c r="Q114" s="134"/>
      <c r="R114" s="140"/>
      <c r="S114" s="137"/>
      <c r="T114" s="138"/>
    </row>
    <row r="115" spans="1:20" x14ac:dyDescent="0.25">
      <c r="A115" s="131" t="s">
        <v>115</v>
      </c>
      <c r="B115" s="132" t="s">
        <v>510</v>
      </c>
      <c r="C115" s="142">
        <v>0.82389999999999997</v>
      </c>
      <c r="D115" s="134">
        <v>1</v>
      </c>
      <c r="E115" s="134">
        <v>1</v>
      </c>
      <c r="F115" s="143">
        <v>96.11</v>
      </c>
      <c r="G115" s="139">
        <v>0.17069999999999999</v>
      </c>
      <c r="H115" s="139">
        <v>0.82930000000000004</v>
      </c>
      <c r="I115" s="139">
        <v>0.95120000000000005</v>
      </c>
      <c r="J115" s="139">
        <v>1</v>
      </c>
      <c r="K115" s="139">
        <v>1</v>
      </c>
      <c r="L115" s="139">
        <v>1</v>
      </c>
      <c r="M115" s="134" t="s">
        <v>596</v>
      </c>
      <c r="N115" s="139">
        <v>0</v>
      </c>
      <c r="O115" s="139">
        <v>0</v>
      </c>
      <c r="P115" s="139">
        <v>0</v>
      </c>
      <c r="Q115" s="139">
        <v>6.9800000000000001E-2</v>
      </c>
      <c r="R115" s="140">
        <v>12</v>
      </c>
      <c r="S115" s="137">
        <v>71</v>
      </c>
      <c r="T115" s="138">
        <v>0.83796296296296291</v>
      </c>
    </row>
    <row r="116" spans="1:20" x14ac:dyDescent="0.25">
      <c r="A116" s="131" t="s">
        <v>116</v>
      </c>
      <c r="B116" s="132" t="s">
        <v>510</v>
      </c>
      <c r="C116" s="142">
        <v>0.99470000000000003</v>
      </c>
      <c r="D116" s="134">
        <v>1</v>
      </c>
      <c r="E116" s="134">
        <v>1</v>
      </c>
      <c r="F116" s="143">
        <v>122.44</v>
      </c>
      <c r="G116" s="139">
        <v>0.2097</v>
      </c>
      <c r="H116" s="139">
        <v>0.92190000000000005</v>
      </c>
      <c r="I116" s="139">
        <v>1</v>
      </c>
      <c r="J116" s="139">
        <v>1</v>
      </c>
      <c r="K116" s="139">
        <v>1</v>
      </c>
      <c r="L116" s="139">
        <v>1</v>
      </c>
      <c r="M116" s="134" t="s">
        <v>596</v>
      </c>
      <c r="N116" s="139">
        <v>0</v>
      </c>
      <c r="O116" s="139">
        <v>0</v>
      </c>
      <c r="P116" s="139">
        <v>0</v>
      </c>
      <c r="Q116" s="139">
        <v>0</v>
      </c>
      <c r="R116" s="140">
        <v>12</v>
      </c>
      <c r="S116" s="137">
        <v>81</v>
      </c>
      <c r="T116" s="138">
        <v>0.97222222222222221</v>
      </c>
    </row>
    <row r="117" spans="1:20" x14ac:dyDescent="0.25">
      <c r="A117" s="131" t="s">
        <v>117</v>
      </c>
      <c r="B117" s="132" t="s">
        <v>510</v>
      </c>
      <c r="C117" s="133">
        <v>0.98509999999999998</v>
      </c>
      <c r="D117" s="134">
        <v>1</v>
      </c>
      <c r="E117" s="134">
        <v>1</v>
      </c>
      <c r="F117" s="135">
        <v>105.09</v>
      </c>
      <c r="G117" s="134">
        <v>0.15790000000000001</v>
      </c>
      <c r="H117" s="134">
        <v>0.75439999999999996</v>
      </c>
      <c r="I117" s="134">
        <v>1</v>
      </c>
      <c r="J117" s="134">
        <v>0.9647</v>
      </c>
      <c r="K117" s="134">
        <v>1</v>
      </c>
      <c r="L117" s="134">
        <v>1</v>
      </c>
      <c r="M117" s="134" t="s">
        <v>596</v>
      </c>
      <c r="N117" s="134">
        <v>0</v>
      </c>
      <c r="O117" s="134">
        <v>0</v>
      </c>
      <c r="P117" s="134">
        <v>0</v>
      </c>
      <c r="Q117" s="134">
        <v>0</v>
      </c>
      <c r="R117" s="136">
        <v>12</v>
      </c>
      <c r="S117" s="137">
        <v>78.5</v>
      </c>
      <c r="T117" s="138">
        <v>0.88888888888888884</v>
      </c>
    </row>
    <row r="118" spans="1:20" x14ac:dyDescent="0.25">
      <c r="A118" s="131" t="s">
        <v>118</v>
      </c>
      <c r="B118" s="132" t="s">
        <v>510</v>
      </c>
      <c r="C118" s="142">
        <v>0.86619999999999997</v>
      </c>
      <c r="D118" s="134">
        <v>1</v>
      </c>
      <c r="E118" s="134">
        <v>1</v>
      </c>
      <c r="F118" s="143">
        <v>106.81</v>
      </c>
      <c r="G118" s="139">
        <v>0.1346</v>
      </c>
      <c r="H118" s="139">
        <v>0.89419999999999999</v>
      </c>
      <c r="I118" s="139">
        <v>0.89570000000000005</v>
      </c>
      <c r="J118" s="139">
        <v>0.90429999999999999</v>
      </c>
      <c r="K118" s="139">
        <v>0.5</v>
      </c>
      <c r="L118" s="139">
        <v>0.97319999999999995</v>
      </c>
      <c r="M118" s="134" t="s">
        <v>596</v>
      </c>
      <c r="N118" s="139">
        <v>0</v>
      </c>
      <c r="O118" s="139">
        <v>1.6999999999999999E-3</v>
      </c>
      <c r="P118" s="139">
        <v>4.5100000000000001E-2</v>
      </c>
      <c r="Q118" s="139">
        <v>8.3000000000000001E-3</v>
      </c>
      <c r="R118" s="140">
        <v>12</v>
      </c>
      <c r="S118" s="137">
        <v>59.5</v>
      </c>
      <c r="T118" s="138">
        <v>0.69907407407407407</v>
      </c>
    </row>
    <row r="119" spans="1:20" x14ac:dyDescent="0.25">
      <c r="A119" s="131" t="s">
        <v>119</v>
      </c>
      <c r="B119" s="132" t="s">
        <v>510</v>
      </c>
      <c r="C119" s="142">
        <v>0.92459999999999998</v>
      </c>
      <c r="D119" s="134">
        <v>1</v>
      </c>
      <c r="E119" s="134">
        <v>1</v>
      </c>
      <c r="F119" s="143">
        <v>112.77</v>
      </c>
      <c r="G119" s="139">
        <v>0.21740000000000001</v>
      </c>
      <c r="H119" s="139">
        <v>0.90629999999999999</v>
      </c>
      <c r="I119" s="139">
        <v>0.96879999999999999</v>
      </c>
      <c r="J119" s="139">
        <v>1</v>
      </c>
      <c r="K119" s="139">
        <v>1</v>
      </c>
      <c r="L119" s="139">
        <v>1</v>
      </c>
      <c r="M119" s="134" t="s">
        <v>596</v>
      </c>
      <c r="N119" s="139">
        <v>0</v>
      </c>
      <c r="O119" s="139">
        <v>0</v>
      </c>
      <c r="P119" s="139">
        <v>0</v>
      </c>
      <c r="Q119" s="139">
        <v>0</v>
      </c>
      <c r="R119" s="140">
        <v>12</v>
      </c>
      <c r="S119" s="137">
        <v>72.5</v>
      </c>
      <c r="T119" s="138">
        <v>0.89814814814814814</v>
      </c>
    </row>
    <row r="120" spans="1:20" x14ac:dyDescent="0.25">
      <c r="A120" s="131" t="s">
        <v>120</v>
      </c>
      <c r="B120" s="132" t="s">
        <v>510</v>
      </c>
      <c r="C120" s="133">
        <v>0.89539999999999997</v>
      </c>
      <c r="D120" s="134">
        <v>1</v>
      </c>
      <c r="E120" s="134">
        <v>1</v>
      </c>
      <c r="F120" s="135">
        <v>105.27</v>
      </c>
      <c r="G120" s="134">
        <v>0.17860000000000001</v>
      </c>
      <c r="H120" s="134">
        <v>0.871</v>
      </c>
      <c r="I120" s="134">
        <v>0.9677</v>
      </c>
      <c r="J120" s="134">
        <v>1</v>
      </c>
      <c r="K120" s="134">
        <v>1</v>
      </c>
      <c r="L120" s="134">
        <v>1</v>
      </c>
      <c r="M120" s="134" t="s">
        <v>596</v>
      </c>
      <c r="N120" s="134">
        <v>0</v>
      </c>
      <c r="O120" s="134">
        <v>0</v>
      </c>
      <c r="P120" s="134">
        <v>0</v>
      </c>
      <c r="Q120" s="134">
        <v>0</v>
      </c>
      <c r="R120" s="140">
        <v>12</v>
      </c>
      <c r="S120" s="137">
        <v>69</v>
      </c>
      <c r="T120" s="138">
        <v>0.79629629629629628</v>
      </c>
    </row>
    <row r="121" spans="1:20" x14ac:dyDescent="0.25">
      <c r="A121" s="131" t="s">
        <v>121</v>
      </c>
      <c r="B121" s="132" t="s">
        <v>510</v>
      </c>
      <c r="C121" s="133">
        <v>1.0175000000000001</v>
      </c>
      <c r="D121" s="134">
        <v>1</v>
      </c>
      <c r="E121" s="134">
        <v>1</v>
      </c>
      <c r="F121" s="135">
        <v>119.66</v>
      </c>
      <c r="G121" s="134">
        <v>0.22450000000000001</v>
      </c>
      <c r="H121" s="134">
        <v>0.73580000000000001</v>
      </c>
      <c r="I121" s="134">
        <v>0.88680000000000003</v>
      </c>
      <c r="J121" s="134">
        <v>0.98799999999999999</v>
      </c>
      <c r="K121" s="134">
        <v>0.875</v>
      </c>
      <c r="L121" s="134">
        <v>0.98809999999999998</v>
      </c>
      <c r="M121" s="134" t="s">
        <v>596</v>
      </c>
      <c r="N121" s="134">
        <v>0</v>
      </c>
      <c r="O121" s="134">
        <v>7.1000000000000004E-3</v>
      </c>
      <c r="P121" s="134">
        <v>3.5700000000000003E-2</v>
      </c>
      <c r="Q121" s="134">
        <v>1.8200000000000001E-2</v>
      </c>
      <c r="R121" s="140">
        <v>12</v>
      </c>
      <c r="S121" s="137">
        <v>75</v>
      </c>
      <c r="T121" s="138">
        <v>0.90740740740740744</v>
      </c>
    </row>
    <row r="122" spans="1:20" x14ac:dyDescent="0.25">
      <c r="A122" s="131" t="s">
        <v>122</v>
      </c>
      <c r="B122" s="132" t="s">
        <v>510</v>
      </c>
      <c r="C122" s="133">
        <v>0.89</v>
      </c>
      <c r="D122" s="134">
        <v>1</v>
      </c>
      <c r="E122" s="134">
        <v>1</v>
      </c>
      <c r="F122" s="135">
        <v>108</v>
      </c>
      <c r="G122" s="134">
        <v>0.32690000000000002</v>
      </c>
      <c r="H122" s="134">
        <v>0.90700000000000003</v>
      </c>
      <c r="I122" s="134">
        <v>1</v>
      </c>
      <c r="J122" s="134">
        <v>1</v>
      </c>
      <c r="K122" s="134">
        <v>0</v>
      </c>
      <c r="L122" s="134">
        <v>0.98819999999999997</v>
      </c>
      <c r="M122" s="134" t="s">
        <v>596</v>
      </c>
      <c r="N122" s="134">
        <v>0</v>
      </c>
      <c r="O122" s="134">
        <v>0</v>
      </c>
      <c r="P122" s="134">
        <v>0</v>
      </c>
      <c r="Q122" s="134">
        <v>0</v>
      </c>
      <c r="R122" s="140">
        <v>12</v>
      </c>
      <c r="S122" s="137">
        <v>67.5</v>
      </c>
      <c r="T122" s="138">
        <v>0.76388888888888884</v>
      </c>
    </row>
    <row r="123" spans="1:20" x14ac:dyDescent="0.25">
      <c r="A123" s="131" t="s">
        <v>123</v>
      </c>
      <c r="B123" s="132" t="s">
        <v>510</v>
      </c>
      <c r="C123" s="133">
        <v>0.98509999999999998</v>
      </c>
      <c r="D123" s="134">
        <v>1</v>
      </c>
      <c r="E123" s="134">
        <v>1</v>
      </c>
      <c r="F123" s="135">
        <v>105.09</v>
      </c>
      <c r="G123" s="134">
        <v>0.15790000000000001</v>
      </c>
      <c r="H123" s="134">
        <v>0.75439999999999996</v>
      </c>
      <c r="I123" s="134">
        <v>1</v>
      </c>
      <c r="J123" s="134">
        <v>0.9647</v>
      </c>
      <c r="K123" s="134">
        <v>1</v>
      </c>
      <c r="L123" s="134">
        <v>1</v>
      </c>
      <c r="M123" s="134" t="s">
        <v>596</v>
      </c>
      <c r="N123" s="134">
        <v>0</v>
      </c>
      <c r="O123" s="134">
        <v>0</v>
      </c>
      <c r="P123" s="134">
        <v>0</v>
      </c>
      <c r="Q123" s="134">
        <v>0</v>
      </c>
      <c r="R123" s="136">
        <v>12</v>
      </c>
      <c r="S123" s="137">
        <v>78.5</v>
      </c>
      <c r="T123" s="138">
        <v>0.94907407407407407</v>
      </c>
    </row>
    <row r="124" spans="1:20" x14ac:dyDescent="0.25">
      <c r="A124" s="131" t="s">
        <v>124</v>
      </c>
      <c r="B124" s="132" t="s">
        <v>510</v>
      </c>
      <c r="C124" s="133">
        <v>0.72619999999999996</v>
      </c>
      <c r="D124" s="134">
        <v>1</v>
      </c>
      <c r="E124" s="134">
        <v>1</v>
      </c>
      <c r="F124" s="135">
        <v>70.069999999999993</v>
      </c>
      <c r="G124" s="134">
        <v>4.5499999999999999E-2</v>
      </c>
      <c r="H124" s="134">
        <v>1</v>
      </c>
      <c r="I124" s="134">
        <v>1</v>
      </c>
      <c r="J124" s="134">
        <v>1</v>
      </c>
      <c r="K124" s="134">
        <v>0</v>
      </c>
      <c r="L124" s="134">
        <v>0.95650000000000002</v>
      </c>
      <c r="M124" s="134" t="s">
        <v>596</v>
      </c>
      <c r="N124" s="134">
        <v>0</v>
      </c>
      <c r="O124" s="134">
        <v>0</v>
      </c>
      <c r="P124" s="134">
        <v>0</v>
      </c>
      <c r="Q124" s="134">
        <v>4.1700000000000001E-2</v>
      </c>
      <c r="R124" s="136">
        <v>12</v>
      </c>
      <c r="S124" s="137">
        <v>56.5</v>
      </c>
      <c r="T124" s="138">
        <v>0.76388888888888884</v>
      </c>
    </row>
    <row r="125" spans="1:20" x14ac:dyDescent="0.25">
      <c r="A125" s="131" t="s">
        <v>125</v>
      </c>
      <c r="B125" s="132" t="s">
        <v>510</v>
      </c>
      <c r="C125" s="133">
        <v>0.94530000000000003</v>
      </c>
      <c r="D125" s="134">
        <v>1</v>
      </c>
      <c r="E125" s="134">
        <v>1</v>
      </c>
      <c r="F125" s="135">
        <v>95.85</v>
      </c>
      <c r="G125" s="134">
        <v>6.4500000000000002E-2</v>
      </c>
      <c r="H125" s="134">
        <v>0.7742</v>
      </c>
      <c r="I125" s="134">
        <v>0.9355</v>
      </c>
      <c r="J125" s="134">
        <v>1</v>
      </c>
      <c r="K125" s="134">
        <v>0.55559999999999998</v>
      </c>
      <c r="L125" s="134">
        <v>0.9506</v>
      </c>
      <c r="M125" s="134" t="s">
        <v>596</v>
      </c>
      <c r="N125" s="134">
        <v>1.1599999999999999E-2</v>
      </c>
      <c r="O125" s="134">
        <v>0</v>
      </c>
      <c r="P125" s="134">
        <v>0</v>
      </c>
      <c r="Q125" s="134">
        <v>0</v>
      </c>
      <c r="R125" s="140">
        <v>12</v>
      </c>
      <c r="S125" s="137">
        <v>67</v>
      </c>
      <c r="T125" s="138">
        <v>0.77777777777777779</v>
      </c>
    </row>
    <row r="126" spans="1:20" x14ac:dyDescent="0.25">
      <c r="A126" s="131" t="s">
        <v>126</v>
      </c>
      <c r="B126" s="132" t="s">
        <v>510</v>
      </c>
      <c r="C126" s="133">
        <v>0.78779999999999994</v>
      </c>
      <c r="D126" s="134">
        <v>1</v>
      </c>
      <c r="E126" s="134">
        <v>1</v>
      </c>
      <c r="F126" s="135">
        <v>69.73</v>
      </c>
      <c r="G126" s="134">
        <v>0.15379999999999999</v>
      </c>
      <c r="H126" s="134">
        <v>0.94740000000000002</v>
      </c>
      <c r="I126" s="134">
        <v>1</v>
      </c>
      <c r="J126" s="134">
        <v>1</v>
      </c>
      <c r="K126" s="134">
        <v>0</v>
      </c>
      <c r="L126" s="134">
        <v>1</v>
      </c>
      <c r="M126" s="134" t="s">
        <v>596</v>
      </c>
      <c r="N126" s="134">
        <v>0</v>
      </c>
      <c r="O126" s="134">
        <v>0</v>
      </c>
      <c r="P126" s="134">
        <v>0</v>
      </c>
      <c r="Q126" s="134">
        <v>0</v>
      </c>
      <c r="R126" s="140">
        <v>12</v>
      </c>
      <c r="S126" s="137">
        <v>65.5</v>
      </c>
      <c r="T126" s="138">
        <v>0.75462962962962965</v>
      </c>
    </row>
    <row r="127" spans="1:20" x14ac:dyDescent="0.25">
      <c r="A127" s="131" t="s">
        <v>127</v>
      </c>
      <c r="B127" s="132" t="s">
        <v>510</v>
      </c>
      <c r="C127" s="133">
        <v>0.95599999999999996</v>
      </c>
      <c r="D127" s="134">
        <v>1</v>
      </c>
      <c r="E127" s="134">
        <v>1</v>
      </c>
      <c r="F127" s="135">
        <v>48.7</v>
      </c>
      <c r="G127" s="134">
        <v>0.58330000000000004</v>
      </c>
      <c r="H127" s="134">
        <v>0.5</v>
      </c>
      <c r="I127" s="134">
        <v>0.58330000000000004</v>
      </c>
      <c r="J127" s="134">
        <v>0.91669999999999996</v>
      </c>
      <c r="K127" s="134">
        <v>0.33329999999999999</v>
      </c>
      <c r="L127" s="134">
        <v>0.83330000000000004</v>
      </c>
      <c r="M127" s="134" t="s">
        <v>596</v>
      </c>
      <c r="N127" s="134">
        <v>0</v>
      </c>
      <c r="O127" s="134">
        <v>0</v>
      </c>
      <c r="P127" s="134">
        <v>0</v>
      </c>
      <c r="Q127" s="134">
        <v>0</v>
      </c>
      <c r="R127" s="136">
        <v>12</v>
      </c>
      <c r="S127" s="137">
        <v>52.5</v>
      </c>
      <c r="T127" s="138">
        <v>0.72685185185185186</v>
      </c>
    </row>
    <row r="128" spans="1:20" x14ac:dyDescent="0.25">
      <c r="A128" s="131" t="s">
        <v>128</v>
      </c>
      <c r="B128" s="132" t="s">
        <v>510</v>
      </c>
      <c r="C128" s="133">
        <v>0.87780000000000002</v>
      </c>
      <c r="D128" s="134">
        <v>1</v>
      </c>
      <c r="E128" s="134">
        <v>1</v>
      </c>
      <c r="F128" s="135">
        <v>103.99</v>
      </c>
      <c r="G128" s="134">
        <v>0.12820000000000001</v>
      </c>
      <c r="H128" s="134">
        <v>0.875</v>
      </c>
      <c r="I128" s="134">
        <v>1</v>
      </c>
      <c r="J128" s="134">
        <v>1</v>
      </c>
      <c r="K128" s="134">
        <v>0</v>
      </c>
      <c r="L128" s="134">
        <v>1</v>
      </c>
      <c r="M128" s="134" t="s">
        <v>596</v>
      </c>
      <c r="N128" s="134">
        <v>0</v>
      </c>
      <c r="O128" s="134">
        <v>0</v>
      </c>
      <c r="P128" s="134">
        <v>0</v>
      </c>
      <c r="Q128" s="134">
        <v>0</v>
      </c>
      <c r="R128" s="140">
        <v>12</v>
      </c>
      <c r="S128" s="137">
        <v>69</v>
      </c>
      <c r="T128" s="138">
        <v>0.78703703703703709</v>
      </c>
    </row>
    <row r="129" spans="1:20" x14ac:dyDescent="0.25">
      <c r="A129" s="131" t="s">
        <v>129</v>
      </c>
      <c r="B129" s="132" t="s">
        <v>510</v>
      </c>
      <c r="C129" s="133">
        <v>0.92259999999999998</v>
      </c>
      <c r="D129" s="134">
        <v>1</v>
      </c>
      <c r="E129" s="134">
        <v>1</v>
      </c>
      <c r="F129" s="135">
        <v>62.86</v>
      </c>
      <c r="G129" s="134">
        <v>4.5499999999999999E-2</v>
      </c>
      <c r="H129" s="134">
        <v>0.90910000000000002</v>
      </c>
      <c r="I129" s="134">
        <v>1</v>
      </c>
      <c r="J129" s="134">
        <v>1</v>
      </c>
      <c r="K129" s="134">
        <v>1</v>
      </c>
      <c r="L129" s="134">
        <v>1</v>
      </c>
      <c r="M129" s="134" t="s">
        <v>596</v>
      </c>
      <c r="N129" s="134">
        <v>0</v>
      </c>
      <c r="O129" s="134">
        <v>0</v>
      </c>
      <c r="P129" s="134">
        <v>0</v>
      </c>
      <c r="Q129" s="134">
        <v>0</v>
      </c>
      <c r="R129" s="136">
        <v>12</v>
      </c>
      <c r="S129" s="137">
        <v>70.5</v>
      </c>
      <c r="T129" s="138">
        <v>0.8842592592592593</v>
      </c>
    </row>
    <row r="130" spans="1:20" x14ac:dyDescent="0.25">
      <c r="A130" s="131" t="s">
        <v>130</v>
      </c>
      <c r="B130" s="132" t="s">
        <v>510</v>
      </c>
      <c r="C130" s="142">
        <v>0.89829999999999999</v>
      </c>
      <c r="D130" s="134">
        <v>1</v>
      </c>
      <c r="E130" s="134">
        <v>1</v>
      </c>
      <c r="F130" s="143">
        <v>75.88</v>
      </c>
      <c r="G130" s="139">
        <v>4.4400000000000002E-2</v>
      </c>
      <c r="H130" s="139">
        <v>0.83050000000000002</v>
      </c>
      <c r="I130" s="139">
        <v>1</v>
      </c>
      <c r="J130" s="139">
        <v>1</v>
      </c>
      <c r="K130" s="139">
        <v>1</v>
      </c>
      <c r="L130" s="139">
        <v>1</v>
      </c>
      <c r="M130" s="134" t="s">
        <v>596</v>
      </c>
      <c r="N130" s="139">
        <v>0</v>
      </c>
      <c r="O130" s="139">
        <v>0</v>
      </c>
      <c r="P130" s="139">
        <v>0</v>
      </c>
      <c r="Q130" s="139">
        <v>0</v>
      </c>
      <c r="R130" s="140">
        <v>12</v>
      </c>
      <c r="S130" s="137">
        <v>68</v>
      </c>
      <c r="T130" s="138">
        <v>0.79629629629629628</v>
      </c>
    </row>
    <row r="131" spans="1:20" x14ac:dyDescent="0.25">
      <c r="A131" s="131" t="s">
        <v>131</v>
      </c>
      <c r="B131" s="132" t="s">
        <v>510</v>
      </c>
      <c r="C131" s="133">
        <v>0.91520000000000001</v>
      </c>
      <c r="D131" s="134">
        <v>1</v>
      </c>
      <c r="E131" s="134">
        <v>1</v>
      </c>
      <c r="F131" s="135">
        <v>115.2</v>
      </c>
      <c r="G131" s="134">
        <v>2.3300000000000001E-2</v>
      </c>
      <c r="H131" s="134">
        <v>0.90700000000000003</v>
      </c>
      <c r="I131" s="134">
        <v>1</v>
      </c>
      <c r="J131" s="134">
        <v>1</v>
      </c>
      <c r="K131" s="134">
        <v>1</v>
      </c>
      <c r="L131" s="134">
        <v>1</v>
      </c>
      <c r="M131" s="134" t="s">
        <v>596</v>
      </c>
      <c r="N131" s="134">
        <v>0</v>
      </c>
      <c r="O131" s="134">
        <v>0</v>
      </c>
      <c r="P131" s="134">
        <v>0</v>
      </c>
      <c r="Q131" s="134">
        <v>0</v>
      </c>
      <c r="R131" s="140">
        <v>12</v>
      </c>
      <c r="S131" s="137">
        <v>70</v>
      </c>
      <c r="T131" s="138">
        <v>0.76851851851851849</v>
      </c>
    </row>
    <row r="132" spans="1:20" x14ac:dyDescent="0.25">
      <c r="A132" s="131" t="s">
        <v>132</v>
      </c>
      <c r="B132" s="132" t="s">
        <v>510</v>
      </c>
      <c r="C132" s="133">
        <v>0.87939999999999996</v>
      </c>
      <c r="D132" s="134">
        <v>1</v>
      </c>
      <c r="E132" s="134">
        <v>1</v>
      </c>
      <c r="F132" s="135">
        <v>91.01</v>
      </c>
      <c r="G132" s="134">
        <v>5.8799999999999998E-2</v>
      </c>
      <c r="H132" s="134">
        <v>0.72</v>
      </c>
      <c r="I132" s="134">
        <v>0.8</v>
      </c>
      <c r="J132" s="134">
        <v>1</v>
      </c>
      <c r="K132" s="134">
        <v>1</v>
      </c>
      <c r="L132" s="134">
        <v>1</v>
      </c>
      <c r="M132" s="134" t="s">
        <v>596</v>
      </c>
      <c r="N132" s="134">
        <v>0</v>
      </c>
      <c r="O132" s="134">
        <v>0</v>
      </c>
      <c r="P132" s="134">
        <v>0</v>
      </c>
      <c r="Q132" s="134">
        <v>0</v>
      </c>
      <c r="R132" s="140">
        <v>12</v>
      </c>
      <c r="S132" s="137">
        <v>60.5</v>
      </c>
      <c r="T132" s="138">
        <v>0.70833333333333337</v>
      </c>
    </row>
    <row r="133" spans="1:20" x14ac:dyDescent="0.25">
      <c r="A133" s="131" t="s">
        <v>133</v>
      </c>
      <c r="B133" s="132" t="s">
        <v>510</v>
      </c>
      <c r="C133" s="133">
        <v>0.87660000000000005</v>
      </c>
      <c r="D133" s="134">
        <v>1</v>
      </c>
      <c r="E133" s="134">
        <v>1</v>
      </c>
      <c r="F133" s="135">
        <v>101.76</v>
      </c>
      <c r="G133" s="134">
        <v>0</v>
      </c>
      <c r="H133" s="134">
        <v>0.83330000000000004</v>
      </c>
      <c r="I133" s="134">
        <v>1</v>
      </c>
      <c r="J133" s="134">
        <v>1</v>
      </c>
      <c r="K133" s="134">
        <v>0</v>
      </c>
      <c r="L133" s="134">
        <v>0.94440000000000002</v>
      </c>
      <c r="M133" s="134" t="s">
        <v>596</v>
      </c>
      <c r="N133" s="134">
        <v>0</v>
      </c>
      <c r="O133" s="134">
        <v>0</v>
      </c>
      <c r="P133" s="134">
        <v>0</v>
      </c>
      <c r="Q133" s="134">
        <v>0</v>
      </c>
      <c r="R133" s="140">
        <v>11</v>
      </c>
      <c r="S133" s="137">
        <v>57.5</v>
      </c>
      <c r="T133" s="138">
        <v>0.64351851851851849</v>
      </c>
    </row>
    <row r="134" spans="1:20" x14ac:dyDescent="0.25">
      <c r="A134" s="152" t="s">
        <v>134</v>
      </c>
      <c r="B134" s="153" t="s">
        <v>510</v>
      </c>
      <c r="C134" s="154">
        <v>0.95399999999999996</v>
      </c>
      <c r="D134" s="155">
        <v>1</v>
      </c>
      <c r="E134" s="155">
        <v>1</v>
      </c>
      <c r="F134" s="156">
        <v>98.98</v>
      </c>
      <c r="G134" s="155">
        <v>8.8200000000000001E-2</v>
      </c>
      <c r="H134" s="155">
        <v>0.91180000000000005</v>
      </c>
      <c r="I134" s="155">
        <v>0.91180000000000005</v>
      </c>
      <c r="J134" s="155">
        <v>0.97060000000000002</v>
      </c>
      <c r="K134" s="155">
        <v>1</v>
      </c>
      <c r="L134" s="155">
        <v>1</v>
      </c>
      <c r="M134" s="155" t="s">
        <v>596</v>
      </c>
      <c r="N134" s="155">
        <v>0</v>
      </c>
      <c r="O134" s="155">
        <v>0</v>
      </c>
      <c r="P134" s="155">
        <v>0</v>
      </c>
      <c r="Q134" s="155">
        <v>0</v>
      </c>
      <c r="R134" s="157">
        <v>12</v>
      </c>
      <c r="S134" s="158">
        <v>70.5</v>
      </c>
      <c r="T134" s="138">
        <v>0.89351851851851849</v>
      </c>
    </row>
    <row r="135" spans="1:20" x14ac:dyDescent="0.25">
      <c r="A135" s="141" t="s">
        <v>135</v>
      </c>
      <c r="B135" s="162"/>
      <c r="C135" s="163" t="s">
        <v>680</v>
      </c>
      <c r="D135" s="163"/>
      <c r="E135" s="163"/>
      <c r="F135" s="164"/>
      <c r="G135" s="163"/>
      <c r="H135" s="163"/>
      <c r="I135" s="163"/>
      <c r="J135" s="163"/>
      <c r="K135" s="163"/>
      <c r="L135" s="163"/>
      <c r="M135" s="163"/>
      <c r="N135" s="163"/>
      <c r="O135" s="163"/>
      <c r="P135" s="163"/>
      <c r="Q135" s="163"/>
      <c r="R135" s="165"/>
      <c r="S135" s="166"/>
      <c r="T135" s="138"/>
    </row>
    <row r="136" spans="1:20" x14ac:dyDescent="0.25">
      <c r="A136" s="144" t="s">
        <v>136</v>
      </c>
      <c r="B136" s="145" t="s">
        <v>510</v>
      </c>
      <c r="C136" s="167">
        <v>0.96509999999999996</v>
      </c>
      <c r="D136" s="146">
        <v>1</v>
      </c>
      <c r="E136" s="146">
        <v>0.96550000000000002</v>
      </c>
      <c r="F136" s="168">
        <v>94.42</v>
      </c>
      <c r="G136" s="169">
        <v>3.0300000000000001E-2</v>
      </c>
      <c r="H136" s="169">
        <v>0.88260000000000005</v>
      </c>
      <c r="I136" s="169">
        <v>0.90710000000000002</v>
      </c>
      <c r="J136" s="169">
        <v>0.96279999999999999</v>
      </c>
      <c r="K136" s="169">
        <v>0.44440000000000002</v>
      </c>
      <c r="L136" s="169">
        <v>0.98260000000000003</v>
      </c>
      <c r="M136" s="146" t="s">
        <v>596</v>
      </c>
      <c r="N136" s="169">
        <v>3.3999999999999998E-3</v>
      </c>
      <c r="O136" s="169">
        <v>0</v>
      </c>
      <c r="P136" s="169">
        <v>5.0000000000000001E-3</v>
      </c>
      <c r="Q136" s="169">
        <v>3.3999999999999998E-3</v>
      </c>
      <c r="R136" s="147">
        <v>12</v>
      </c>
      <c r="S136" s="148">
        <v>67</v>
      </c>
      <c r="T136" s="138">
        <v>0.78703703703703709</v>
      </c>
    </row>
    <row r="137" spans="1:20" x14ac:dyDescent="0.25">
      <c r="A137" s="131" t="s">
        <v>137</v>
      </c>
      <c r="B137" s="132" t="s">
        <v>510</v>
      </c>
      <c r="C137" s="133">
        <v>0.76080000000000003</v>
      </c>
      <c r="D137" s="134">
        <v>1</v>
      </c>
      <c r="E137" s="134">
        <v>1</v>
      </c>
      <c r="F137" s="135">
        <v>67.59</v>
      </c>
      <c r="G137" s="134">
        <v>0.1176</v>
      </c>
      <c r="H137" s="134">
        <v>0.73529999999999995</v>
      </c>
      <c r="I137" s="134">
        <v>1</v>
      </c>
      <c r="J137" s="134">
        <v>0.97870000000000001</v>
      </c>
      <c r="K137" s="134">
        <v>0</v>
      </c>
      <c r="L137" s="134">
        <v>1</v>
      </c>
      <c r="M137" s="134" t="s">
        <v>596</v>
      </c>
      <c r="N137" s="134">
        <v>0</v>
      </c>
      <c r="O137" s="134">
        <v>0</v>
      </c>
      <c r="P137" s="134">
        <v>1.41E-2</v>
      </c>
      <c r="Q137" s="134">
        <v>2.7799999999999998E-2</v>
      </c>
      <c r="R137" s="140">
        <v>12</v>
      </c>
      <c r="S137" s="137">
        <v>64</v>
      </c>
      <c r="T137" s="138">
        <v>0.7407407407407407</v>
      </c>
    </row>
    <row r="138" spans="1:20" x14ac:dyDescent="0.25">
      <c r="A138" s="131" t="s">
        <v>138</v>
      </c>
      <c r="B138" s="132" t="s">
        <v>510</v>
      </c>
      <c r="C138" s="133">
        <v>1</v>
      </c>
      <c r="D138" s="134">
        <v>1</v>
      </c>
      <c r="E138" s="134">
        <v>1</v>
      </c>
      <c r="F138" s="135">
        <v>69.67</v>
      </c>
      <c r="G138" s="134">
        <v>0.4667</v>
      </c>
      <c r="H138" s="134">
        <v>0.93330000000000002</v>
      </c>
      <c r="I138" s="134">
        <v>1</v>
      </c>
      <c r="J138" s="134">
        <v>1</v>
      </c>
      <c r="K138" s="134">
        <v>0</v>
      </c>
      <c r="L138" s="134">
        <v>1</v>
      </c>
      <c r="M138" s="134" t="s">
        <v>596</v>
      </c>
      <c r="N138" s="134">
        <v>0</v>
      </c>
      <c r="O138" s="134">
        <v>0</v>
      </c>
      <c r="P138" s="134">
        <v>0</v>
      </c>
      <c r="Q138" s="134">
        <v>0</v>
      </c>
      <c r="R138" s="136">
        <v>12</v>
      </c>
      <c r="S138" s="137">
        <v>84</v>
      </c>
      <c r="T138" s="138">
        <v>0.84722222222222221</v>
      </c>
    </row>
    <row r="139" spans="1:20" x14ac:dyDescent="0.25">
      <c r="A139" s="131" t="s">
        <v>139</v>
      </c>
      <c r="B139" s="132" t="s">
        <v>510</v>
      </c>
      <c r="C139" s="133">
        <v>0.96179999999999999</v>
      </c>
      <c r="D139" s="134">
        <v>1</v>
      </c>
      <c r="E139" s="134">
        <v>1</v>
      </c>
      <c r="F139" s="135">
        <v>65.02</v>
      </c>
      <c r="G139" s="134">
        <v>0</v>
      </c>
      <c r="H139" s="134">
        <v>0.8</v>
      </c>
      <c r="I139" s="134">
        <v>0.9667</v>
      </c>
      <c r="J139" s="134">
        <v>1</v>
      </c>
      <c r="K139" s="134">
        <v>0</v>
      </c>
      <c r="L139" s="134">
        <v>0.96550000000000002</v>
      </c>
      <c r="M139" s="134" t="s">
        <v>596</v>
      </c>
      <c r="N139" s="134">
        <v>0</v>
      </c>
      <c r="O139" s="134">
        <v>0</v>
      </c>
      <c r="P139" s="134">
        <v>0</v>
      </c>
      <c r="Q139" s="134">
        <v>0</v>
      </c>
      <c r="R139" s="140">
        <v>12</v>
      </c>
      <c r="S139" s="137">
        <v>67</v>
      </c>
      <c r="T139" s="138">
        <v>0.80555555555555558</v>
      </c>
    </row>
    <row r="140" spans="1:20" x14ac:dyDescent="0.25">
      <c r="A140" s="131" t="s">
        <v>140</v>
      </c>
      <c r="B140" s="132" t="s">
        <v>510</v>
      </c>
      <c r="C140" s="142">
        <v>0.85399999999999998</v>
      </c>
      <c r="D140" s="134">
        <v>1</v>
      </c>
      <c r="E140" s="134">
        <v>1</v>
      </c>
      <c r="F140" s="143">
        <v>70.819999999999993</v>
      </c>
      <c r="G140" s="139">
        <v>0</v>
      </c>
      <c r="H140" s="139">
        <v>0.97670000000000001</v>
      </c>
      <c r="I140" s="139">
        <v>1</v>
      </c>
      <c r="J140" s="139">
        <v>1</v>
      </c>
      <c r="K140" s="139">
        <v>1</v>
      </c>
      <c r="L140" s="139">
        <v>1</v>
      </c>
      <c r="M140" s="134" t="s">
        <v>596</v>
      </c>
      <c r="N140" s="139">
        <v>0</v>
      </c>
      <c r="O140" s="139">
        <v>0</v>
      </c>
      <c r="P140" s="139">
        <v>0</v>
      </c>
      <c r="Q140" s="139">
        <v>0</v>
      </c>
      <c r="R140" s="140">
        <v>12</v>
      </c>
      <c r="S140" s="137">
        <v>66</v>
      </c>
      <c r="T140" s="138">
        <v>0.7592592592592593</v>
      </c>
    </row>
    <row r="141" spans="1:20" x14ac:dyDescent="0.25">
      <c r="A141" s="141" t="s">
        <v>141</v>
      </c>
      <c r="B141" s="132"/>
      <c r="C141" s="142"/>
      <c r="D141" s="134"/>
      <c r="E141" s="134"/>
      <c r="F141" s="143"/>
      <c r="G141" s="139"/>
      <c r="H141" s="139"/>
      <c r="I141" s="139"/>
      <c r="J141" s="139"/>
      <c r="K141" s="139"/>
      <c r="L141" s="139"/>
      <c r="M141" s="134"/>
      <c r="N141" s="139"/>
      <c r="O141" s="139"/>
      <c r="P141" s="139"/>
      <c r="Q141" s="139"/>
      <c r="R141" s="140"/>
      <c r="S141" s="137"/>
      <c r="T141" s="138"/>
    </row>
    <row r="142" spans="1:20" x14ac:dyDescent="0.25">
      <c r="A142" s="131" t="s">
        <v>142</v>
      </c>
      <c r="B142" s="132" t="s">
        <v>510</v>
      </c>
      <c r="C142" s="133">
        <v>0.94210000000000005</v>
      </c>
      <c r="D142" s="134">
        <v>1</v>
      </c>
      <c r="E142" s="134">
        <v>1</v>
      </c>
      <c r="F142" s="135">
        <v>60.23</v>
      </c>
      <c r="G142" s="134">
        <v>0.40539999999999998</v>
      </c>
      <c r="H142" s="134">
        <v>0.83779999999999999</v>
      </c>
      <c r="I142" s="134">
        <v>0.94589999999999996</v>
      </c>
      <c r="J142" s="134">
        <v>1</v>
      </c>
      <c r="K142" s="134">
        <v>0</v>
      </c>
      <c r="L142" s="134">
        <v>1</v>
      </c>
      <c r="M142" s="134" t="s">
        <v>596</v>
      </c>
      <c r="N142" s="134">
        <v>0</v>
      </c>
      <c r="O142" s="134">
        <v>0</v>
      </c>
      <c r="P142" s="134">
        <v>0</v>
      </c>
      <c r="Q142" s="134">
        <v>0</v>
      </c>
      <c r="R142" s="140">
        <v>12</v>
      </c>
      <c r="S142" s="137">
        <v>76.5</v>
      </c>
      <c r="T142" s="138">
        <v>0.84722222222222221</v>
      </c>
    </row>
    <row r="143" spans="1:20" x14ac:dyDescent="0.25">
      <c r="A143" s="131" t="s">
        <v>145</v>
      </c>
      <c r="B143" s="132" t="s">
        <v>510</v>
      </c>
      <c r="C143" s="133">
        <v>0.92620000000000002</v>
      </c>
      <c r="D143" s="134">
        <v>1</v>
      </c>
      <c r="E143" s="134">
        <v>1</v>
      </c>
      <c r="F143" s="135">
        <v>73.92</v>
      </c>
      <c r="G143" s="134">
        <v>0.1154</v>
      </c>
      <c r="H143" s="134">
        <v>0.871</v>
      </c>
      <c r="I143" s="134">
        <v>0.9677</v>
      </c>
      <c r="J143" s="134">
        <v>1</v>
      </c>
      <c r="K143" s="134">
        <v>1</v>
      </c>
      <c r="L143" s="134">
        <v>1</v>
      </c>
      <c r="M143" s="134" t="s">
        <v>596</v>
      </c>
      <c r="N143" s="134">
        <v>0</v>
      </c>
      <c r="O143" s="134">
        <v>0</v>
      </c>
      <c r="P143" s="134">
        <v>0</v>
      </c>
      <c r="Q143" s="134">
        <v>6.25E-2</v>
      </c>
      <c r="R143" s="140">
        <v>12</v>
      </c>
      <c r="S143" s="137">
        <v>70.5</v>
      </c>
      <c r="T143" s="138">
        <v>0.83796296296296291</v>
      </c>
    </row>
    <row r="144" spans="1:20" x14ac:dyDescent="0.25">
      <c r="A144" s="131" t="s">
        <v>146</v>
      </c>
      <c r="B144" s="132" t="s">
        <v>510</v>
      </c>
      <c r="C144" s="133">
        <v>0.92179999999999995</v>
      </c>
      <c r="D144" s="134">
        <v>1</v>
      </c>
      <c r="E144" s="134">
        <v>1</v>
      </c>
      <c r="F144" s="135">
        <v>55.56</v>
      </c>
      <c r="G144" s="134">
        <v>0.1053</v>
      </c>
      <c r="H144" s="134">
        <v>0.89470000000000005</v>
      </c>
      <c r="I144" s="134">
        <v>0.97370000000000001</v>
      </c>
      <c r="J144" s="134">
        <v>1</v>
      </c>
      <c r="K144" s="134">
        <v>1</v>
      </c>
      <c r="L144" s="134">
        <v>1</v>
      </c>
      <c r="M144" s="134" t="s">
        <v>596</v>
      </c>
      <c r="N144" s="134">
        <v>0</v>
      </c>
      <c r="O144" s="134">
        <v>0</v>
      </c>
      <c r="P144" s="134">
        <v>0</v>
      </c>
      <c r="Q144" s="134">
        <v>0</v>
      </c>
      <c r="R144" s="136">
        <v>12</v>
      </c>
      <c r="S144" s="137">
        <v>71.5</v>
      </c>
      <c r="T144" s="138">
        <v>0.81481481481481477</v>
      </c>
    </row>
    <row r="145" spans="1:20" x14ac:dyDescent="0.25">
      <c r="A145" s="131" t="s">
        <v>147</v>
      </c>
      <c r="B145" s="132" t="s">
        <v>510</v>
      </c>
      <c r="C145" s="133">
        <v>0.97109999999999996</v>
      </c>
      <c r="D145" s="134">
        <v>1</v>
      </c>
      <c r="E145" s="134">
        <v>1</v>
      </c>
      <c r="F145" s="135">
        <v>63.72</v>
      </c>
      <c r="G145" s="134">
        <v>0.314</v>
      </c>
      <c r="H145" s="134">
        <v>0.77690000000000003</v>
      </c>
      <c r="I145" s="134">
        <v>0.85950000000000004</v>
      </c>
      <c r="J145" s="134">
        <v>0.98609999999999998</v>
      </c>
      <c r="K145" s="134">
        <v>0.71430000000000005</v>
      </c>
      <c r="L145" s="134">
        <v>0.98660000000000003</v>
      </c>
      <c r="M145" s="134" t="s">
        <v>596</v>
      </c>
      <c r="N145" s="134">
        <v>3.2099999999999997E-2</v>
      </c>
      <c r="O145" s="134">
        <v>0</v>
      </c>
      <c r="P145" s="134">
        <v>8.2000000000000007E-3</v>
      </c>
      <c r="Q145" s="134">
        <v>1.49E-2</v>
      </c>
      <c r="R145" s="140">
        <v>11</v>
      </c>
      <c r="S145" s="137">
        <v>70</v>
      </c>
      <c r="T145" s="138">
        <v>0.88888888888888884</v>
      </c>
    </row>
    <row r="146" spans="1:20" x14ac:dyDescent="0.25">
      <c r="A146" s="159" t="s">
        <v>148</v>
      </c>
      <c r="B146" s="132" t="s">
        <v>510</v>
      </c>
      <c r="C146" s="133">
        <v>0.99729999999999996</v>
      </c>
      <c r="D146" s="134">
        <v>1</v>
      </c>
      <c r="E146" s="134">
        <v>1</v>
      </c>
      <c r="F146" s="135">
        <v>59.88</v>
      </c>
      <c r="G146" s="134">
        <v>0.15</v>
      </c>
      <c r="H146" s="134">
        <v>0.8</v>
      </c>
      <c r="I146" s="134">
        <v>1</v>
      </c>
      <c r="J146" s="134">
        <v>1</v>
      </c>
      <c r="K146" s="134">
        <v>1</v>
      </c>
      <c r="L146" s="134">
        <v>1</v>
      </c>
      <c r="M146" s="134" t="s">
        <v>596</v>
      </c>
      <c r="N146" s="134">
        <v>0</v>
      </c>
      <c r="O146" s="134">
        <v>0</v>
      </c>
      <c r="P146" s="134">
        <v>0</v>
      </c>
      <c r="Q146" s="134">
        <v>0</v>
      </c>
      <c r="R146" s="140">
        <v>12</v>
      </c>
      <c r="S146" s="137">
        <v>80.5</v>
      </c>
      <c r="T146" s="138">
        <v>0.8842592592592593</v>
      </c>
    </row>
    <row r="147" spans="1:20" x14ac:dyDescent="0.25">
      <c r="A147" s="131" t="s">
        <v>149</v>
      </c>
      <c r="B147" s="132" t="s">
        <v>510</v>
      </c>
      <c r="C147" s="133">
        <v>0.90839999999999999</v>
      </c>
      <c r="D147" s="134">
        <v>1</v>
      </c>
      <c r="E147" s="134">
        <v>1</v>
      </c>
      <c r="F147" s="135">
        <v>43.86</v>
      </c>
      <c r="G147" s="134">
        <v>0.36840000000000001</v>
      </c>
      <c r="H147" s="134">
        <v>0.89470000000000005</v>
      </c>
      <c r="I147" s="134">
        <v>1</v>
      </c>
      <c r="J147" s="134">
        <v>1</v>
      </c>
      <c r="K147" s="134">
        <v>0</v>
      </c>
      <c r="L147" s="134">
        <v>1</v>
      </c>
      <c r="M147" s="134" t="s">
        <v>596</v>
      </c>
      <c r="N147" s="134">
        <v>0</v>
      </c>
      <c r="O147" s="134">
        <v>0</v>
      </c>
      <c r="P147" s="134">
        <v>0</v>
      </c>
      <c r="Q147" s="134">
        <v>0</v>
      </c>
      <c r="R147" s="140">
        <v>12</v>
      </c>
      <c r="S147" s="137">
        <v>74.5</v>
      </c>
      <c r="T147" s="138">
        <v>0.84722222222222221</v>
      </c>
    </row>
    <row r="148" spans="1:20" x14ac:dyDescent="0.25">
      <c r="A148" s="159" t="s">
        <v>150</v>
      </c>
      <c r="B148" s="132" t="s">
        <v>510</v>
      </c>
      <c r="C148" s="133">
        <v>0.92359999999999998</v>
      </c>
      <c r="D148" s="134">
        <v>1</v>
      </c>
      <c r="E148" s="134">
        <v>1</v>
      </c>
      <c r="F148" s="135">
        <v>65.02</v>
      </c>
      <c r="G148" s="134">
        <v>0.28000000000000003</v>
      </c>
      <c r="H148" s="134">
        <v>0.92</v>
      </c>
      <c r="I148" s="134">
        <v>0.88</v>
      </c>
      <c r="J148" s="134">
        <v>0.96</v>
      </c>
      <c r="K148" s="134">
        <v>1</v>
      </c>
      <c r="L148" s="134">
        <v>1</v>
      </c>
      <c r="M148" s="134" t="s">
        <v>596</v>
      </c>
      <c r="N148" s="134">
        <v>0</v>
      </c>
      <c r="O148" s="134">
        <v>0</v>
      </c>
      <c r="P148" s="134">
        <v>0</v>
      </c>
      <c r="Q148" s="134">
        <v>0</v>
      </c>
      <c r="R148" s="140">
        <v>12</v>
      </c>
      <c r="S148" s="137">
        <v>69.5</v>
      </c>
      <c r="T148" s="138">
        <v>0.80092592592592593</v>
      </c>
    </row>
    <row r="149" spans="1:20" x14ac:dyDescent="0.25">
      <c r="A149" s="131" t="s">
        <v>152</v>
      </c>
      <c r="B149" s="132" t="s">
        <v>510</v>
      </c>
      <c r="C149" s="133">
        <v>0.7419</v>
      </c>
      <c r="D149" s="134">
        <v>1</v>
      </c>
      <c r="E149" s="134">
        <v>1</v>
      </c>
      <c r="F149" s="135">
        <v>74.069999999999993</v>
      </c>
      <c r="G149" s="134">
        <v>0.83330000000000004</v>
      </c>
      <c r="H149" s="134">
        <v>0.89470000000000005</v>
      </c>
      <c r="I149" s="134">
        <v>1</v>
      </c>
      <c r="J149" s="134">
        <v>1</v>
      </c>
      <c r="K149" s="134">
        <v>0</v>
      </c>
      <c r="L149" s="134">
        <v>1</v>
      </c>
      <c r="M149" s="134" t="s">
        <v>596</v>
      </c>
      <c r="N149" s="134">
        <v>0</v>
      </c>
      <c r="O149" s="134">
        <v>8.3000000000000001E-3</v>
      </c>
      <c r="P149" s="134">
        <v>0.21690000000000001</v>
      </c>
      <c r="Q149" s="134">
        <v>2.5600000000000001E-2</v>
      </c>
      <c r="R149" s="136">
        <v>12</v>
      </c>
      <c r="S149" s="137">
        <v>69</v>
      </c>
      <c r="T149" s="138">
        <v>0.8657407407407407</v>
      </c>
    </row>
    <row r="150" spans="1:20" x14ac:dyDescent="0.25">
      <c r="A150" s="131" t="s">
        <v>153</v>
      </c>
      <c r="B150" s="132" t="s">
        <v>510</v>
      </c>
      <c r="C150" s="133">
        <v>0.82609999999999995</v>
      </c>
      <c r="D150" s="134">
        <v>1</v>
      </c>
      <c r="E150" s="134">
        <v>1</v>
      </c>
      <c r="F150" s="135">
        <v>67.08</v>
      </c>
      <c r="G150" s="134">
        <v>0.2727</v>
      </c>
      <c r="H150" s="134">
        <v>0.86670000000000003</v>
      </c>
      <c r="I150" s="134">
        <v>0.93330000000000002</v>
      </c>
      <c r="J150" s="134">
        <v>1</v>
      </c>
      <c r="K150" s="134">
        <v>1</v>
      </c>
      <c r="L150" s="134">
        <v>1</v>
      </c>
      <c r="M150" s="134" t="s">
        <v>596</v>
      </c>
      <c r="N150" s="134">
        <v>0</v>
      </c>
      <c r="O150" s="134">
        <v>0</v>
      </c>
      <c r="P150" s="134">
        <v>0</v>
      </c>
      <c r="Q150" s="134">
        <v>0</v>
      </c>
      <c r="R150" s="140">
        <v>12</v>
      </c>
      <c r="S150" s="137">
        <v>66.5</v>
      </c>
      <c r="T150" s="138">
        <v>0.74537037037037035</v>
      </c>
    </row>
    <row r="151" spans="1:20" x14ac:dyDescent="0.25">
      <c r="A151" s="141" t="s">
        <v>154</v>
      </c>
      <c r="B151" s="132"/>
      <c r="C151" s="134" t="s">
        <v>685</v>
      </c>
      <c r="D151" s="134"/>
      <c r="E151" s="134"/>
      <c r="F151" s="135"/>
      <c r="G151" s="134"/>
      <c r="H151" s="134"/>
      <c r="I151" s="134"/>
      <c r="J151" s="134"/>
      <c r="K151" s="134"/>
      <c r="L151" s="134"/>
      <c r="M151" s="134"/>
      <c r="N151" s="134"/>
      <c r="O151" s="134"/>
      <c r="P151" s="134"/>
      <c r="Q151" s="134"/>
      <c r="R151" s="140"/>
      <c r="S151" s="137"/>
      <c r="T151" s="138"/>
    </row>
    <row r="152" spans="1:20" x14ac:dyDescent="0.25">
      <c r="A152" s="131" t="s">
        <v>155</v>
      </c>
      <c r="B152" s="132" t="s">
        <v>510</v>
      </c>
      <c r="C152" s="133">
        <v>0.97729999999999995</v>
      </c>
      <c r="D152" s="134">
        <v>1</v>
      </c>
      <c r="E152" s="134">
        <v>1</v>
      </c>
      <c r="F152" s="135">
        <v>54.01</v>
      </c>
      <c r="G152" s="134">
        <v>0</v>
      </c>
      <c r="H152" s="134">
        <v>0.94440000000000002</v>
      </c>
      <c r="I152" s="134">
        <v>0.94440000000000002</v>
      </c>
      <c r="J152" s="134">
        <v>1</v>
      </c>
      <c r="K152" s="134">
        <v>0</v>
      </c>
      <c r="L152" s="134">
        <v>0.9375</v>
      </c>
      <c r="M152" s="134" t="s">
        <v>596</v>
      </c>
      <c r="N152" s="134">
        <v>0</v>
      </c>
      <c r="O152" s="134">
        <v>0</v>
      </c>
      <c r="P152" s="134">
        <v>0</v>
      </c>
      <c r="Q152" s="134">
        <v>0</v>
      </c>
      <c r="R152" s="136">
        <v>12</v>
      </c>
      <c r="S152" s="137">
        <v>66.5</v>
      </c>
      <c r="T152" s="138">
        <v>0.81944444444444442</v>
      </c>
    </row>
    <row r="153" spans="1:20" x14ac:dyDescent="0.25">
      <c r="A153" s="170" t="s">
        <v>156</v>
      </c>
      <c r="B153" s="132" t="s">
        <v>510</v>
      </c>
      <c r="C153" s="133">
        <v>0.96020000000000005</v>
      </c>
      <c r="D153" s="134">
        <v>1</v>
      </c>
      <c r="E153" s="134">
        <v>1</v>
      </c>
      <c r="F153" s="135">
        <v>52.75</v>
      </c>
      <c r="G153" s="134">
        <v>0.27029999999999998</v>
      </c>
      <c r="H153" s="134">
        <v>0.72970000000000002</v>
      </c>
      <c r="I153" s="134">
        <v>0.94669999999999999</v>
      </c>
      <c r="J153" s="134">
        <v>1</v>
      </c>
      <c r="K153" s="134">
        <v>0.6</v>
      </c>
      <c r="L153" s="134">
        <v>0.97799999999999998</v>
      </c>
      <c r="M153" s="134" t="s">
        <v>596</v>
      </c>
      <c r="N153" s="134">
        <v>0</v>
      </c>
      <c r="O153" s="134">
        <v>0</v>
      </c>
      <c r="P153" s="134">
        <v>3.2000000000000002E-3</v>
      </c>
      <c r="Q153" s="134">
        <v>0</v>
      </c>
      <c r="R153" s="136">
        <v>12</v>
      </c>
      <c r="S153" s="137">
        <v>72.5</v>
      </c>
      <c r="T153" s="138">
        <v>0.87962962962962965</v>
      </c>
    </row>
    <row r="154" spans="1:20" x14ac:dyDescent="0.25">
      <c r="A154" s="131" t="s">
        <v>159</v>
      </c>
      <c r="B154" s="132" t="s">
        <v>510</v>
      </c>
      <c r="C154" s="133">
        <v>0.90869999999999995</v>
      </c>
      <c r="D154" s="134">
        <v>1</v>
      </c>
      <c r="E154" s="134">
        <v>1</v>
      </c>
      <c r="F154" s="135">
        <v>31.59</v>
      </c>
      <c r="G154" s="134">
        <v>0.44440000000000002</v>
      </c>
      <c r="H154" s="134">
        <v>0.5</v>
      </c>
      <c r="I154" s="134">
        <v>0.78949999999999998</v>
      </c>
      <c r="J154" s="134">
        <v>1</v>
      </c>
      <c r="K154" s="134">
        <v>0.66669999999999996</v>
      </c>
      <c r="L154" s="134">
        <v>0.95240000000000002</v>
      </c>
      <c r="M154" s="134" t="s">
        <v>596</v>
      </c>
      <c r="N154" s="134">
        <v>4.5499999999999999E-2</v>
      </c>
      <c r="O154" s="134">
        <v>0</v>
      </c>
      <c r="P154" s="134">
        <v>2.5000000000000001E-3</v>
      </c>
      <c r="Q154" s="134">
        <v>0</v>
      </c>
      <c r="R154" s="136">
        <v>12</v>
      </c>
      <c r="S154" s="137">
        <v>59.5</v>
      </c>
      <c r="T154" s="138">
        <v>0.7407407407407407</v>
      </c>
    </row>
    <row r="155" spans="1:20" x14ac:dyDescent="0.25">
      <c r="A155" s="131" t="s">
        <v>160</v>
      </c>
      <c r="B155" s="132" t="s">
        <v>510</v>
      </c>
      <c r="C155" s="133">
        <v>0.96319999999999995</v>
      </c>
      <c r="D155" s="134">
        <v>1</v>
      </c>
      <c r="E155" s="134">
        <v>1</v>
      </c>
      <c r="F155" s="135">
        <v>58.4</v>
      </c>
      <c r="G155" s="134">
        <v>6.2100000000000002E-2</v>
      </c>
      <c r="H155" s="134">
        <v>0.75860000000000005</v>
      </c>
      <c r="I155" s="134">
        <v>0.84560000000000002</v>
      </c>
      <c r="J155" s="134">
        <v>0.97650000000000003</v>
      </c>
      <c r="K155" s="134">
        <v>0.85709999999999997</v>
      </c>
      <c r="L155" s="134">
        <v>0.99439999999999995</v>
      </c>
      <c r="M155" s="134" t="s">
        <v>596</v>
      </c>
      <c r="N155" s="134">
        <v>0</v>
      </c>
      <c r="O155" s="134">
        <v>1.1000000000000001E-3</v>
      </c>
      <c r="P155" s="134">
        <v>7.0000000000000001E-3</v>
      </c>
      <c r="Q155" s="139">
        <v>1.9400000000000001E-2</v>
      </c>
      <c r="R155" s="140">
        <v>12</v>
      </c>
      <c r="S155" s="137">
        <v>68</v>
      </c>
      <c r="T155" s="138">
        <v>0.76851851851851849</v>
      </c>
    </row>
    <row r="156" spans="1:20" x14ac:dyDescent="0.25">
      <c r="A156" s="141" t="s">
        <v>161</v>
      </c>
      <c r="B156" s="132"/>
      <c r="C156" s="134" t="s">
        <v>681</v>
      </c>
      <c r="D156" s="134"/>
      <c r="E156" s="134"/>
      <c r="F156" s="135"/>
      <c r="G156" s="134"/>
      <c r="H156" s="134"/>
      <c r="I156" s="134"/>
      <c r="J156" s="134"/>
      <c r="K156" s="134"/>
      <c r="L156" s="134"/>
      <c r="M156" s="134"/>
      <c r="N156" s="134"/>
      <c r="O156" s="134"/>
      <c r="P156" s="134"/>
      <c r="Q156" s="139"/>
      <c r="R156" s="140"/>
      <c r="S156" s="137"/>
      <c r="T156" s="138"/>
    </row>
    <row r="157" spans="1:20" x14ac:dyDescent="0.25">
      <c r="A157" s="131" t="s">
        <v>162</v>
      </c>
      <c r="B157" s="132" t="s">
        <v>510</v>
      </c>
      <c r="C157" s="133">
        <v>0.86040000000000005</v>
      </c>
      <c r="D157" s="134">
        <v>1</v>
      </c>
      <c r="E157" s="134">
        <v>1</v>
      </c>
      <c r="F157" s="135">
        <v>46.25</v>
      </c>
      <c r="G157" s="134">
        <v>0.43480000000000002</v>
      </c>
      <c r="H157" s="134">
        <v>0.83330000000000004</v>
      </c>
      <c r="I157" s="134">
        <v>0.96</v>
      </c>
      <c r="J157" s="134">
        <v>0.96</v>
      </c>
      <c r="K157" s="134">
        <v>0.4</v>
      </c>
      <c r="L157" s="134">
        <v>0.86360000000000003</v>
      </c>
      <c r="M157" s="134" t="s">
        <v>596</v>
      </c>
      <c r="N157" s="134">
        <v>0</v>
      </c>
      <c r="O157" s="134">
        <v>0</v>
      </c>
      <c r="P157" s="134">
        <v>7.7200000000000005E-2</v>
      </c>
      <c r="Q157" s="134">
        <v>0</v>
      </c>
      <c r="R157" s="140">
        <v>12</v>
      </c>
      <c r="S157" s="137">
        <v>60</v>
      </c>
      <c r="T157" s="138">
        <v>0.68518518518518523</v>
      </c>
    </row>
    <row r="158" spans="1:20" x14ac:dyDescent="0.25">
      <c r="A158" s="131" t="s">
        <v>163</v>
      </c>
      <c r="B158" s="132" t="s">
        <v>510</v>
      </c>
      <c r="C158" s="133">
        <v>0.72109999999999996</v>
      </c>
      <c r="D158" s="134">
        <v>1</v>
      </c>
      <c r="E158" s="134">
        <v>1</v>
      </c>
      <c r="F158" s="135">
        <v>45.46</v>
      </c>
      <c r="G158" s="134">
        <v>0.35289999999999999</v>
      </c>
      <c r="H158" s="134">
        <v>0.81079999999999997</v>
      </c>
      <c r="I158" s="134">
        <v>0.97299999999999998</v>
      </c>
      <c r="J158" s="134">
        <v>1</v>
      </c>
      <c r="K158" s="134">
        <v>1</v>
      </c>
      <c r="L158" s="134">
        <v>1</v>
      </c>
      <c r="M158" s="134" t="s">
        <v>596</v>
      </c>
      <c r="N158" s="134">
        <v>0</v>
      </c>
      <c r="O158" s="134">
        <v>0</v>
      </c>
      <c r="P158" s="134">
        <v>8.6E-3</v>
      </c>
      <c r="Q158" s="134">
        <v>0</v>
      </c>
      <c r="R158" s="136">
        <v>12</v>
      </c>
      <c r="S158" s="137">
        <v>67.5</v>
      </c>
      <c r="T158" s="138">
        <v>0.77314814814814814</v>
      </c>
    </row>
    <row r="159" spans="1:20" x14ac:dyDescent="0.25">
      <c r="A159" s="131" t="s">
        <v>164</v>
      </c>
      <c r="B159" s="132" t="s">
        <v>510</v>
      </c>
      <c r="C159" s="133">
        <v>0.6915</v>
      </c>
      <c r="D159" s="134">
        <v>1</v>
      </c>
      <c r="E159" s="134">
        <v>1</v>
      </c>
      <c r="F159" s="135">
        <v>40.07</v>
      </c>
      <c r="G159" s="134">
        <v>2.86E-2</v>
      </c>
      <c r="H159" s="134">
        <v>0.62860000000000005</v>
      </c>
      <c r="I159" s="134">
        <v>1</v>
      </c>
      <c r="J159" s="134">
        <v>1</v>
      </c>
      <c r="K159" s="134">
        <v>0.8</v>
      </c>
      <c r="L159" s="134">
        <v>0.94289999999999996</v>
      </c>
      <c r="M159" s="134" t="s">
        <v>596</v>
      </c>
      <c r="N159" s="134">
        <v>0</v>
      </c>
      <c r="O159" s="134">
        <v>0</v>
      </c>
      <c r="P159" s="134">
        <v>0</v>
      </c>
      <c r="Q159" s="134">
        <v>0</v>
      </c>
      <c r="R159" s="140">
        <v>12</v>
      </c>
      <c r="S159" s="137">
        <v>57</v>
      </c>
      <c r="T159" s="138">
        <v>0.66666666666666663</v>
      </c>
    </row>
    <row r="160" spans="1:20" x14ac:dyDescent="0.25">
      <c r="A160" s="171" t="s">
        <v>168</v>
      </c>
      <c r="B160" s="172" t="s">
        <v>510</v>
      </c>
      <c r="C160" s="133">
        <v>1.0152000000000001</v>
      </c>
      <c r="D160" s="134">
        <v>1</v>
      </c>
      <c r="E160" s="134">
        <v>1</v>
      </c>
      <c r="F160" s="135">
        <v>39.43</v>
      </c>
      <c r="G160" s="134">
        <v>0.1154</v>
      </c>
      <c r="H160" s="134">
        <v>0.90380000000000005</v>
      </c>
      <c r="I160" s="134">
        <v>0.94230000000000003</v>
      </c>
      <c r="J160" s="134">
        <v>1</v>
      </c>
      <c r="K160" s="134">
        <v>1</v>
      </c>
      <c r="L160" s="134">
        <v>1</v>
      </c>
      <c r="M160" s="134" t="s">
        <v>596</v>
      </c>
      <c r="N160" s="134">
        <v>0</v>
      </c>
      <c r="O160" s="134">
        <v>0</v>
      </c>
      <c r="P160" s="134">
        <v>0</v>
      </c>
      <c r="Q160" s="134">
        <v>0</v>
      </c>
      <c r="R160" s="136">
        <v>9</v>
      </c>
      <c r="S160" s="137">
        <v>73</v>
      </c>
      <c r="T160" s="138">
        <v>0.8842592592592593</v>
      </c>
    </row>
    <row r="161" spans="1:20" x14ac:dyDescent="0.25">
      <c r="A161" s="131" t="s">
        <v>165</v>
      </c>
      <c r="B161" s="132" t="s">
        <v>510</v>
      </c>
      <c r="C161" s="133">
        <v>0.84799999999999998</v>
      </c>
      <c r="D161" s="134">
        <v>1</v>
      </c>
      <c r="E161" s="134">
        <v>1</v>
      </c>
      <c r="F161" s="135">
        <v>58.33</v>
      </c>
      <c r="G161" s="134">
        <v>0</v>
      </c>
      <c r="H161" s="134">
        <v>0.92110000000000003</v>
      </c>
      <c r="I161" s="134">
        <v>0.97370000000000001</v>
      </c>
      <c r="J161" s="134">
        <v>1</v>
      </c>
      <c r="K161" s="134">
        <v>0.8</v>
      </c>
      <c r="L161" s="134">
        <v>0.97140000000000004</v>
      </c>
      <c r="M161" s="134" t="s">
        <v>596</v>
      </c>
      <c r="N161" s="134">
        <v>0</v>
      </c>
      <c r="O161" s="134">
        <v>0</v>
      </c>
      <c r="P161" s="134">
        <v>0</v>
      </c>
      <c r="Q161" s="134">
        <v>0</v>
      </c>
      <c r="R161" s="140">
        <v>12</v>
      </c>
      <c r="S161" s="137">
        <v>62</v>
      </c>
      <c r="T161" s="138">
        <v>0.72222222222222221</v>
      </c>
    </row>
    <row r="162" spans="1:20" x14ac:dyDescent="0.25">
      <c r="A162" s="131" t="s">
        <v>166</v>
      </c>
      <c r="B162" s="132" t="s">
        <v>510</v>
      </c>
      <c r="C162" s="133">
        <v>0.87690000000000001</v>
      </c>
      <c r="D162" s="134">
        <v>1</v>
      </c>
      <c r="E162" s="134">
        <v>1</v>
      </c>
      <c r="F162" s="135">
        <v>56.58</v>
      </c>
      <c r="G162" s="134">
        <v>0.13789999999999999</v>
      </c>
      <c r="H162" s="134">
        <v>0.84850000000000003</v>
      </c>
      <c r="I162" s="134">
        <v>0.96970000000000001</v>
      </c>
      <c r="J162" s="134">
        <v>1</v>
      </c>
      <c r="K162" s="134">
        <v>0</v>
      </c>
      <c r="L162" s="134">
        <v>0.93940000000000001</v>
      </c>
      <c r="M162" s="134" t="s">
        <v>596</v>
      </c>
      <c r="N162" s="134">
        <v>0</v>
      </c>
      <c r="O162" s="134">
        <v>0</v>
      </c>
      <c r="P162" s="134">
        <v>0</v>
      </c>
      <c r="Q162" s="134">
        <v>0</v>
      </c>
      <c r="R162" s="140">
        <v>12</v>
      </c>
      <c r="S162" s="137">
        <v>60</v>
      </c>
      <c r="T162" s="138">
        <v>0.70370370370370372</v>
      </c>
    </row>
    <row r="163" spans="1:20" x14ac:dyDescent="0.25">
      <c r="A163" s="131" t="s">
        <v>170</v>
      </c>
      <c r="B163" s="132" t="s">
        <v>510</v>
      </c>
      <c r="C163" s="133">
        <v>0.98319999999999996</v>
      </c>
      <c r="D163" s="134">
        <v>1</v>
      </c>
      <c r="E163" s="134">
        <v>1</v>
      </c>
      <c r="F163" s="135">
        <v>40.57</v>
      </c>
      <c r="G163" s="134">
        <v>0.1739</v>
      </c>
      <c r="H163" s="134">
        <v>0.8478</v>
      </c>
      <c r="I163" s="134">
        <v>0.97829999999999995</v>
      </c>
      <c r="J163" s="134">
        <v>1</v>
      </c>
      <c r="K163" s="134">
        <v>0</v>
      </c>
      <c r="L163" s="134">
        <v>1</v>
      </c>
      <c r="M163" s="134" t="s">
        <v>596</v>
      </c>
      <c r="N163" s="134">
        <v>0</v>
      </c>
      <c r="O163" s="134">
        <v>0</v>
      </c>
      <c r="P163" s="134">
        <v>0</v>
      </c>
      <c r="Q163" s="134">
        <v>0</v>
      </c>
      <c r="R163" s="140">
        <v>12</v>
      </c>
      <c r="S163" s="137">
        <v>78</v>
      </c>
      <c r="T163" s="138">
        <v>0.87962962962962965</v>
      </c>
    </row>
    <row r="164" spans="1:20" x14ac:dyDescent="0.25">
      <c r="A164" s="141" t="s">
        <v>174</v>
      </c>
      <c r="B164" s="132"/>
      <c r="C164" s="134" t="s">
        <v>686</v>
      </c>
      <c r="D164" s="134"/>
      <c r="E164" s="134"/>
      <c r="F164" s="135"/>
      <c r="G164" s="134"/>
      <c r="H164" s="134"/>
      <c r="I164" s="134"/>
      <c r="J164" s="134"/>
      <c r="K164" s="134"/>
      <c r="L164" s="134"/>
      <c r="M164" s="134"/>
      <c r="N164" s="134"/>
      <c r="O164" s="134"/>
      <c r="P164" s="134"/>
      <c r="Q164" s="134"/>
      <c r="R164" s="136"/>
      <c r="S164" s="137"/>
      <c r="T164" s="138"/>
    </row>
    <row r="165" spans="1:20" x14ac:dyDescent="0.25">
      <c r="A165" s="131" t="s">
        <v>177</v>
      </c>
      <c r="B165" s="132" t="s">
        <v>510</v>
      </c>
      <c r="C165" s="133">
        <v>0.93799999999999994</v>
      </c>
      <c r="D165" s="134">
        <v>1</v>
      </c>
      <c r="E165" s="134">
        <v>1</v>
      </c>
      <c r="F165" s="135">
        <v>21.5</v>
      </c>
      <c r="G165" s="134">
        <v>0</v>
      </c>
      <c r="H165" s="134">
        <v>0.97499999999999998</v>
      </c>
      <c r="I165" s="134">
        <v>0.97499999999999998</v>
      </c>
      <c r="J165" s="134">
        <v>1</v>
      </c>
      <c r="K165" s="134">
        <v>0</v>
      </c>
      <c r="L165" s="134">
        <v>1</v>
      </c>
      <c r="M165" s="134" t="s">
        <v>596</v>
      </c>
      <c r="N165" s="134">
        <v>0</v>
      </c>
      <c r="O165" s="134">
        <v>0</v>
      </c>
      <c r="P165" s="134">
        <v>0</v>
      </c>
      <c r="Q165" s="134">
        <v>0</v>
      </c>
      <c r="R165" s="140">
        <v>12</v>
      </c>
      <c r="S165" s="137">
        <v>70</v>
      </c>
      <c r="T165" s="138">
        <v>0.79629629629629628</v>
      </c>
    </row>
  </sheetData>
  <autoFilter ref="A1:T165" xr:uid="{C079808B-FFE8-4C40-AE1B-0E27404D4C42}"/>
  <conditionalFormatting sqref="A19">
    <cfRule type="expression" dxfId="4" priority="1">
      <formula>(#REF!&gt;1)</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E62DF-F50B-F944-A07B-7BC8998C1A78}">
  <sheetPr codeName="Sheet13"/>
  <dimension ref="A1:T8"/>
  <sheetViews>
    <sheetView workbookViewId="0">
      <selection activeCell="D14" sqref="D14"/>
    </sheetView>
  </sheetViews>
  <sheetFormatPr defaultColWidth="11" defaultRowHeight="15.75" x14ac:dyDescent="0.25"/>
  <sheetData>
    <row r="1" spans="1:20" x14ac:dyDescent="0.25">
      <c r="A1" t="s">
        <v>0</v>
      </c>
      <c r="B1" t="s">
        <v>577</v>
      </c>
      <c r="C1" t="s">
        <v>578</v>
      </c>
      <c r="D1" t="s">
        <v>579</v>
      </c>
      <c r="E1" t="s">
        <v>580</v>
      </c>
      <c r="F1" t="s">
        <v>581</v>
      </c>
      <c r="G1" t="s">
        <v>582</v>
      </c>
      <c r="H1" t="s">
        <v>583</v>
      </c>
      <c r="I1" t="s">
        <v>584</v>
      </c>
      <c r="J1" t="s">
        <v>585</v>
      </c>
      <c r="K1" t="s">
        <v>586</v>
      </c>
      <c r="L1" t="s">
        <v>587</v>
      </c>
      <c r="M1" t="s">
        <v>588</v>
      </c>
      <c r="N1" t="s">
        <v>589</v>
      </c>
      <c r="O1" t="s">
        <v>590</v>
      </c>
      <c r="P1" t="s">
        <v>591</v>
      </c>
      <c r="Q1" t="s">
        <v>592</v>
      </c>
      <c r="R1" t="s">
        <v>593</v>
      </c>
      <c r="S1" t="s">
        <v>594</v>
      </c>
      <c r="T1" t="s">
        <v>595</v>
      </c>
    </row>
    <row r="2" spans="1:20" x14ac:dyDescent="0.25">
      <c r="A2" s="131" t="s">
        <v>167</v>
      </c>
      <c r="B2" s="173" t="s">
        <v>508</v>
      </c>
      <c r="C2" s="134">
        <v>0.67700000000000005</v>
      </c>
      <c r="D2" s="134" t="s">
        <v>596</v>
      </c>
      <c r="E2" s="134">
        <v>1</v>
      </c>
      <c r="F2" s="135">
        <v>14.08</v>
      </c>
      <c r="G2" s="134">
        <v>0.54249999999999998</v>
      </c>
      <c r="H2" s="134">
        <v>0.4118</v>
      </c>
      <c r="I2" s="134">
        <v>0.68179999999999996</v>
      </c>
      <c r="J2" s="134">
        <v>0.93120000000000003</v>
      </c>
      <c r="K2" s="134">
        <v>0.87960000000000005</v>
      </c>
      <c r="L2" s="134">
        <v>0.95489999999999997</v>
      </c>
      <c r="M2" s="134">
        <v>5.2600000000000001E-2</v>
      </c>
      <c r="N2" s="134">
        <v>3.5000000000000001E-3</v>
      </c>
      <c r="O2" s="134">
        <v>0</v>
      </c>
      <c r="P2" s="134">
        <v>0</v>
      </c>
      <c r="Q2" s="134">
        <v>8.3000000000000001E-3</v>
      </c>
      <c r="R2" s="172">
        <v>10</v>
      </c>
      <c r="S2" s="137">
        <v>54.5</v>
      </c>
      <c r="T2" s="174">
        <v>0.7009803921568627</v>
      </c>
    </row>
    <row r="3" spans="1:20" x14ac:dyDescent="0.25">
      <c r="A3" s="131" t="s">
        <v>171</v>
      </c>
      <c r="B3" s="173" t="s">
        <v>509</v>
      </c>
      <c r="C3" s="134">
        <v>0.22839999999999999</v>
      </c>
      <c r="D3" s="134" t="s">
        <v>596</v>
      </c>
      <c r="E3" s="134">
        <v>0.85</v>
      </c>
      <c r="F3" s="135">
        <v>14.58</v>
      </c>
      <c r="G3" s="134">
        <v>0.5333</v>
      </c>
      <c r="H3" s="134">
        <v>0.28889999999999999</v>
      </c>
      <c r="I3" s="134">
        <v>0.55320000000000003</v>
      </c>
      <c r="J3" s="134">
        <v>0.98080000000000001</v>
      </c>
      <c r="K3" s="134">
        <v>0.79410000000000003</v>
      </c>
      <c r="L3" s="134">
        <v>0.89859999999999995</v>
      </c>
      <c r="M3" s="134">
        <v>0.1111</v>
      </c>
      <c r="N3" s="134">
        <v>7.2499999999999995E-2</v>
      </c>
      <c r="O3" s="134">
        <v>2.8999999999999998E-3</v>
      </c>
      <c r="P3" s="134">
        <v>3.1399999999999997E-2</v>
      </c>
      <c r="Q3" s="134">
        <v>7.8100000000000003E-2</v>
      </c>
      <c r="R3" s="172">
        <v>12</v>
      </c>
      <c r="S3" s="137">
        <v>42.5</v>
      </c>
      <c r="T3" s="174">
        <v>0.53431372549019607</v>
      </c>
    </row>
    <row r="4" spans="1:20" x14ac:dyDescent="0.25">
      <c r="A4" s="131" t="s">
        <v>172</v>
      </c>
      <c r="B4" s="173" t="s">
        <v>509</v>
      </c>
      <c r="C4" s="134">
        <v>0.80759999999999998</v>
      </c>
      <c r="D4" s="134" t="s">
        <v>596</v>
      </c>
      <c r="E4" s="134">
        <v>1</v>
      </c>
      <c r="F4" s="135">
        <v>13.99</v>
      </c>
      <c r="G4" s="134">
        <v>0.18179999999999999</v>
      </c>
      <c r="H4" s="134">
        <v>0.72729999999999995</v>
      </c>
      <c r="I4" s="134">
        <v>0.8085</v>
      </c>
      <c r="J4" s="134">
        <v>0.79200000000000004</v>
      </c>
      <c r="K4" s="134">
        <v>0.78180000000000005</v>
      </c>
      <c r="L4" s="134">
        <v>0.85629999999999995</v>
      </c>
      <c r="M4" s="134">
        <v>0</v>
      </c>
      <c r="N4" s="134">
        <v>0</v>
      </c>
      <c r="O4" s="134">
        <v>4.4999999999999997E-3</v>
      </c>
      <c r="P4" s="134">
        <v>3.3700000000000001E-2</v>
      </c>
      <c r="Q4" s="134">
        <v>0.73019999999999996</v>
      </c>
      <c r="R4" s="172" t="s">
        <v>596</v>
      </c>
      <c r="S4" s="137">
        <v>63.5</v>
      </c>
      <c r="T4" s="174">
        <v>0.81862745098039214</v>
      </c>
    </row>
    <row r="5" spans="1:20" x14ac:dyDescent="0.25">
      <c r="A5" s="131" t="s">
        <v>173</v>
      </c>
      <c r="B5" s="173" t="s">
        <v>508</v>
      </c>
      <c r="C5" s="134">
        <v>1.56</v>
      </c>
      <c r="D5" s="134" t="s">
        <v>596</v>
      </c>
      <c r="E5" s="134">
        <v>0.99</v>
      </c>
      <c r="F5" s="135">
        <v>434</v>
      </c>
      <c r="G5" s="134">
        <v>0.51</v>
      </c>
      <c r="H5" s="134">
        <v>0.87</v>
      </c>
      <c r="I5" s="134">
        <v>0.46</v>
      </c>
      <c r="J5" s="134">
        <v>0.82</v>
      </c>
      <c r="K5" s="134">
        <v>0.61</v>
      </c>
      <c r="L5" s="134">
        <v>1</v>
      </c>
      <c r="M5" s="134">
        <v>0.05</v>
      </c>
      <c r="N5" s="134">
        <v>0.32</v>
      </c>
      <c r="O5" s="134">
        <v>0.03</v>
      </c>
      <c r="P5" s="134">
        <v>0.01</v>
      </c>
      <c r="Q5" s="134">
        <v>0.06</v>
      </c>
      <c r="R5" s="172" t="s">
        <v>604</v>
      </c>
      <c r="S5" s="137">
        <v>65</v>
      </c>
      <c r="T5" s="174">
        <v>0.80392156862745101</v>
      </c>
    </row>
    <row r="6" spans="1:20" x14ac:dyDescent="0.25">
      <c r="A6" s="141" t="s">
        <v>174</v>
      </c>
      <c r="B6" s="173" t="s">
        <v>508</v>
      </c>
      <c r="C6" s="134">
        <v>0.78400000000000003</v>
      </c>
      <c r="D6" s="134" t="s">
        <v>596</v>
      </c>
      <c r="E6" s="134">
        <v>1</v>
      </c>
      <c r="F6" s="135">
        <v>7.89</v>
      </c>
      <c r="G6" s="134">
        <v>0.37930000000000003</v>
      </c>
      <c r="H6" s="134">
        <v>0.37930000000000003</v>
      </c>
      <c r="I6" s="134">
        <v>0.6552</v>
      </c>
      <c r="J6" s="134">
        <v>0.96550000000000002</v>
      </c>
      <c r="K6" s="134">
        <v>0.96</v>
      </c>
      <c r="L6" s="134">
        <v>0.9839</v>
      </c>
      <c r="M6" s="134">
        <v>0</v>
      </c>
      <c r="N6" s="134">
        <v>1.61E-2</v>
      </c>
      <c r="O6" s="134">
        <v>3.2000000000000002E-3</v>
      </c>
      <c r="P6" s="134">
        <v>0</v>
      </c>
      <c r="Q6" s="134">
        <v>0</v>
      </c>
      <c r="R6" s="172">
        <v>3</v>
      </c>
      <c r="S6" s="137">
        <v>64</v>
      </c>
      <c r="T6" s="174">
        <v>0.83333333333333337</v>
      </c>
    </row>
    <row r="7" spans="1:20" x14ac:dyDescent="0.25">
      <c r="A7" s="131" t="s">
        <v>175</v>
      </c>
      <c r="B7" s="173" t="s">
        <v>508</v>
      </c>
      <c r="C7" s="134">
        <v>0.88719999999999999</v>
      </c>
      <c r="D7" s="134" t="s">
        <v>596</v>
      </c>
      <c r="E7" s="134">
        <v>1</v>
      </c>
      <c r="F7" s="134">
        <v>0.16880000000000001</v>
      </c>
      <c r="G7" s="134">
        <v>0.42859999999999998</v>
      </c>
      <c r="H7" s="134">
        <v>0.67859999999999998</v>
      </c>
      <c r="I7" s="134">
        <v>0.83330000000000004</v>
      </c>
      <c r="J7" s="134">
        <v>0.98180000000000001</v>
      </c>
      <c r="K7" s="134">
        <v>1</v>
      </c>
      <c r="L7" s="134">
        <v>1</v>
      </c>
      <c r="M7" s="134">
        <v>0</v>
      </c>
      <c r="N7" s="134">
        <v>5.1700000000000003E-2</v>
      </c>
      <c r="O7" s="134">
        <v>1.38E-2</v>
      </c>
      <c r="P7" s="134">
        <v>9.1399999999999995E-2</v>
      </c>
      <c r="Q7" s="134">
        <v>0.3226</v>
      </c>
      <c r="R7" s="175">
        <v>8</v>
      </c>
      <c r="S7" s="137">
        <v>73</v>
      </c>
      <c r="T7" s="174">
        <v>0.78431372549019607</v>
      </c>
    </row>
    <row r="8" spans="1:20" x14ac:dyDescent="0.25">
      <c r="A8" s="131" t="s">
        <v>176</v>
      </c>
      <c r="B8" s="173" t="s">
        <v>509</v>
      </c>
      <c r="C8" s="134"/>
      <c r="D8" s="134" t="s">
        <v>596</v>
      </c>
      <c r="E8" s="134"/>
      <c r="F8" s="135"/>
      <c r="G8" s="134"/>
      <c r="H8" s="134"/>
      <c r="I8" s="134"/>
      <c r="J8" s="134"/>
      <c r="K8" s="134"/>
      <c r="L8" s="134"/>
      <c r="M8" s="134"/>
      <c r="N8" s="134"/>
      <c r="O8" s="134"/>
      <c r="P8" s="134"/>
      <c r="Q8" s="134"/>
      <c r="R8" s="172" t="s">
        <v>596</v>
      </c>
      <c r="S8" s="137">
        <v>0</v>
      </c>
      <c r="T8" s="174">
        <v>6.8627450980392163E-2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ADD2B-0EA5-3C4B-94B1-D5907BC8F1F7}">
  <sheetPr codeName="Sheet14"/>
  <dimension ref="A1:T8"/>
  <sheetViews>
    <sheetView workbookViewId="0">
      <selection activeCell="B8" sqref="B8"/>
    </sheetView>
  </sheetViews>
  <sheetFormatPr defaultColWidth="11" defaultRowHeight="15.75" x14ac:dyDescent="0.25"/>
  <sheetData>
    <row r="1" spans="1:20" x14ac:dyDescent="0.25">
      <c r="A1" t="s">
        <v>0</v>
      </c>
      <c r="B1" t="s">
        <v>577</v>
      </c>
      <c r="C1" s="17" t="s">
        <v>578</v>
      </c>
      <c r="D1" t="s">
        <v>579</v>
      </c>
      <c r="E1" t="s">
        <v>580</v>
      </c>
      <c r="F1" t="s">
        <v>581</v>
      </c>
      <c r="G1" t="s">
        <v>582</v>
      </c>
      <c r="H1" t="s">
        <v>583</v>
      </c>
      <c r="I1" t="s">
        <v>584</v>
      </c>
      <c r="J1" t="s">
        <v>585</v>
      </c>
      <c r="K1" t="s">
        <v>586</v>
      </c>
      <c r="L1" t="s">
        <v>587</v>
      </c>
      <c r="M1" t="s">
        <v>588</v>
      </c>
      <c r="N1" t="s">
        <v>589</v>
      </c>
      <c r="O1" t="s">
        <v>590</v>
      </c>
      <c r="P1" t="s">
        <v>591</v>
      </c>
      <c r="Q1" t="s">
        <v>592</v>
      </c>
      <c r="R1" t="s">
        <v>593</v>
      </c>
      <c r="S1" t="s">
        <v>594</v>
      </c>
      <c r="T1" t="s">
        <v>595</v>
      </c>
    </row>
    <row r="2" spans="1:20" ht="51.75" x14ac:dyDescent="0.25">
      <c r="A2" s="131" t="s">
        <v>167</v>
      </c>
      <c r="B2" s="132" t="s">
        <v>508</v>
      </c>
      <c r="C2" s="133" t="s">
        <v>597</v>
      </c>
      <c r="D2" s="134" t="s">
        <v>596</v>
      </c>
      <c r="E2" s="134">
        <v>1</v>
      </c>
      <c r="F2" s="135">
        <v>6.1</v>
      </c>
      <c r="G2" s="134">
        <v>0.63400000000000001</v>
      </c>
      <c r="H2" s="134">
        <v>0.32029999999999997</v>
      </c>
      <c r="I2" s="134">
        <v>0.7712</v>
      </c>
      <c r="J2" s="134">
        <v>0.92179999999999995</v>
      </c>
      <c r="K2" s="134" t="s">
        <v>596</v>
      </c>
      <c r="L2" s="134">
        <v>0.94440000000000002</v>
      </c>
      <c r="M2" s="134">
        <v>0.13789999999999999</v>
      </c>
      <c r="N2" s="134">
        <v>0</v>
      </c>
      <c r="O2" s="134">
        <v>0</v>
      </c>
      <c r="P2" s="134">
        <v>0</v>
      </c>
      <c r="Q2" s="134">
        <v>1.2E-2</v>
      </c>
      <c r="R2" s="136">
        <v>12</v>
      </c>
      <c r="S2" s="137">
        <v>62.5</v>
      </c>
      <c r="T2" s="138">
        <v>0.82178217821782173</v>
      </c>
    </row>
    <row r="3" spans="1:20" ht="51.75" x14ac:dyDescent="0.25">
      <c r="A3" s="131" t="s">
        <v>169</v>
      </c>
      <c r="B3" s="132" t="s">
        <v>508</v>
      </c>
      <c r="C3" s="133" t="s">
        <v>598</v>
      </c>
      <c r="D3" s="134" t="s">
        <v>596</v>
      </c>
      <c r="E3" s="134">
        <v>0.85450000000000004</v>
      </c>
      <c r="F3" s="135">
        <v>9</v>
      </c>
      <c r="G3" s="134">
        <v>0.64</v>
      </c>
      <c r="H3" s="134">
        <v>0.1</v>
      </c>
      <c r="I3" s="134">
        <v>0.98</v>
      </c>
      <c r="J3" s="134">
        <v>0.92</v>
      </c>
      <c r="K3" s="134" t="s">
        <v>596</v>
      </c>
      <c r="L3" s="134">
        <v>0.9889</v>
      </c>
      <c r="M3" s="134">
        <v>5.7099999999999998E-2</v>
      </c>
      <c r="N3" s="134">
        <v>2.1999999999999999E-2</v>
      </c>
      <c r="O3" s="134">
        <v>6.6E-3</v>
      </c>
      <c r="P3" s="134">
        <v>1.7999999999999999E-2</v>
      </c>
      <c r="Q3" s="134">
        <v>1.0999999999999999E-2</v>
      </c>
      <c r="R3" s="136">
        <v>12</v>
      </c>
      <c r="S3" s="137">
        <v>65.5</v>
      </c>
      <c r="T3" s="138">
        <v>0.79702970297029707</v>
      </c>
    </row>
    <row r="4" spans="1:20" ht="39" x14ac:dyDescent="0.25">
      <c r="A4" s="131" t="s">
        <v>171</v>
      </c>
      <c r="B4" s="132" t="s">
        <v>509</v>
      </c>
      <c r="C4" s="133" t="s">
        <v>599</v>
      </c>
      <c r="D4" s="134" t="s">
        <v>596</v>
      </c>
      <c r="E4" s="134">
        <v>0.96909999999999996</v>
      </c>
      <c r="F4" s="135">
        <v>9.24</v>
      </c>
      <c r="G4" s="134">
        <v>0.48370000000000002</v>
      </c>
      <c r="H4" s="134">
        <v>0.46050000000000002</v>
      </c>
      <c r="I4" s="134">
        <v>0.56479999999999997</v>
      </c>
      <c r="J4" s="134">
        <v>0.97740000000000005</v>
      </c>
      <c r="K4" s="134">
        <v>0.5</v>
      </c>
      <c r="L4" s="134">
        <v>0.77529999999999999</v>
      </c>
      <c r="M4" s="134">
        <v>4.3499999999999997E-2</v>
      </c>
      <c r="N4" s="134">
        <v>0.1</v>
      </c>
      <c r="O4" s="134">
        <v>1E-4</v>
      </c>
      <c r="P4" s="134">
        <v>0</v>
      </c>
      <c r="Q4" s="134">
        <v>5.9999999999999995E-4</v>
      </c>
      <c r="R4" s="136">
        <v>12</v>
      </c>
      <c r="S4" s="137">
        <v>36</v>
      </c>
      <c r="T4" s="138">
        <v>0.5</v>
      </c>
    </row>
    <row r="5" spans="1:20" ht="51.75" x14ac:dyDescent="0.25">
      <c r="A5" s="131" t="s">
        <v>172</v>
      </c>
      <c r="B5" s="132" t="s">
        <v>509</v>
      </c>
      <c r="C5" s="133" t="s">
        <v>600</v>
      </c>
      <c r="D5" s="134" t="s">
        <v>596</v>
      </c>
      <c r="E5" s="134">
        <v>1</v>
      </c>
      <c r="F5" s="135">
        <v>8.5500000000000007</v>
      </c>
      <c r="G5" s="134">
        <v>0.21060000000000001</v>
      </c>
      <c r="H5" s="134">
        <v>0.84209999999999996</v>
      </c>
      <c r="I5" s="134">
        <v>0.86</v>
      </c>
      <c r="J5" s="134">
        <v>0.76759999999999995</v>
      </c>
      <c r="K5" s="134">
        <v>0.74070000000000003</v>
      </c>
      <c r="L5" s="134">
        <v>0.83699999999999997</v>
      </c>
      <c r="M5" s="134">
        <v>0.36</v>
      </c>
      <c r="N5" s="134">
        <v>1</v>
      </c>
      <c r="O5" s="134">
        <v>1E-4</v>
      </c>
      <c r="P5" s="134">
        <v>1.1999999999999999E-3</v>
      </c>
      <c r="Q5" s="134">
        <v>8.0000000000000002E-3</v>
      </c>
      <c r="R5" s="136">
        <v>12</v>
      </c>
      <c r="S5" s="137">
        <v>51.5</v>
      </c>
      <c r="T5" s="138">
        <v>0.7009803921568627</v>
      </c>
    </row>
    <row r="6" spans="1:20" ht="51.75" x14ac:dyDescent="0.25">
      <c r="A6" s="131" t="s">
        <v>173</v>
      </c>
      <c r="B6" s="132" t="s">
        <v>508</v>
      </c>
      <c r="C6" s="133" t="s">
        <v>601</v>
      </c>
      <c r="D6" s="134" t="s">
        <v>596</v>
      </c>
      <c r="E6" s="134">
        <v>1</v>
      </c>
      <c r="F6" s="135">
        <v>14</v>
      </c>
      <c r="G6" s="134">
        <v>0.83819999999999995</v>
      </c>
      <c r="H6" s="134">
        <v>0.89929999999999999</v>
      </c>
      <c r="I6" s="134">
        <v>0.56040000000000001</v>
      </c>
      <c r="J6" s="134">
        <v>0.98040000000000005</v>
      </c>
      <c r="K6" s="134" t="s">
        <v>596</v>
      </c>
      <c r="L6" s="134">
        <v>0.95079999999999998</v>
      </c>
      <c r="M6" s="134">
        <v>0.02</v>
      </c>
      <c r="N6" s="134">
        <v>8.6999999999999994E-2</v>
      </c>
      <c r="O6" s="134">
        <v>2.3999999999999998E-3</v>
      </c>
      <c r="P6" s="134">
        <v>9.7000000000000003E-3</v>
      </c>
      <c r="Q6" s="134">
        <v>0</v>
      </c>
      <c r="R6" s="136">
        <v>12</v>
      </c>
      <c r="S6" s="137">
        <v>64.5</v>
      </c>
      <c r="T6" s="138">
        <v>0.84158415841584155</v>
      </c>
    </row>
    <row r="7" spans="1:20" ht="51.75" x14ac:dyDescent="0.25">
      <c r="A7" s="131" t="s">
        <v>175</v>
      </c>
      <c r="B7" s="132" t="s">
        <v>508</v>
      </c>
      <c r="C7" s="133" t="s">
        <v>602</v>
      </c>
      <c r="D7" s="134" t="s">
        <v>596</v>
      </c>
      <c r="E7" s="134">
        <v>1</v>
      </c>
      <c r="F7" s="135">
        <v>17.149999999999999</v>
      </c>
      <c r="G7" s="134">
        <v>0.25</v>
      </c>
      <c r="H7" s="134">
        <v>0.57140000000000002</v>
      </c>
      <c r="I7" s="134">
        <v>0.89659999999999995</v>
      </c>
      <c r="J7" s="134">
        <v>0.96360000000000001</v>
      </c>
      <c r="K7" s="134" t="s">
        <v>596</v>
      </c>
      <c r="L7" s="134">
        <v>0.99019999999999997</v>
      </c>
      <c r="M7" s="134">
        <v>0.22220000000000001</v>
      </c>
      <c r="N7" s="134">
        <v>3.9199999999999999E-2</v>
      </c>
      <c r="O7" s="134">
        <v>0</v>
      </c>
      <c r="P7" s="134">
        <v>4.7000000000000002E-3</v>
      </c>
      <c r="Q7" s="134">
        <v>0</v>
      </c>
      <c r="R7" s="136">
        <v>12</v>
      </c>
      <c r="S7" s="137">
        <v>58.5</v>
      </c>
      <c r="T7" s="138">
        <v>0.73762376237623761</v>
      </c>
    </row>
    <row r="8" spans="1:20" ht="39" x14ac:dyDescent="0.25">
      <c r="A8" s="131" t="s">
        <v>176</v>
      </c>
      <c r="B8" s="132" t="s">
        <v>509</v>
      </c>
      <c r="C8" s="133" t="s">
        <v>603</v>
      </c>
      <c r="D8" s="134" t="s">
        <v>596</v>
      </c>
      <c r="E8" s="134">
        <v>1</v>
      </c>
      <c r="F8" s="135">
        <v>7.5</v>
      </c>
      <c r="G8" s="134">
        <v>0.32</v>
      </c>
      <c r="H8" s="134">
        <v>0.3</v>
      </c>
      <c r="I8" s="134">
        <v>0.91</v>
      </c>
      <c r="J8" s="134">
        <v>0.93</v>
      </c>
      <c r="K8" s="134">
        <v>0.84</v>
      </c>
      <c r="L8" s="134">
        <v>7.6E-3</v>
      </c>
      <c r="M8" s="134">
        <v>0</v>
      </c>
      <c r="N8" s="134">
        <v>0.315</v>
      </c>
      <c r="O8" s="134">
        <v>0</v>
      </c>
      <c r="P8" s="134">
        <v>0</v>
      </c>
      <c r="Q8" s="134">
        <v>0</v>
      </c>
      <c r="R8" s="136">
        <v>12</v>
      </c>
      <c r="S8" s="137">
        <v>59.25</v>
      </c>
      <c r="T8" s="138">
        <v>0.7279411764705882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LookUp Tool</vt:lpstr>
      <vt:lpstr>Program Information</vt:lpstr>
      <vt:lpstr>HMIS Questions</vt:lpstr>
      <vt:lpstr>adjusted_scores</vt:lpstr>
      <vt:lpstr>performance_scores</vt:lpstr>
      <vt:lpstr>proj_perform</vt:lpstr>
      <vt:lpstr>project_info</vt:lpstr>
      <vt:lpstr>question_table</vt:lpstr>
      <vt:lpstr>scores_2020</vt:lpstr>
      <vt:lpstr>scores_2021</vt:lpstr>
      <vt:lpstr>scores_2022</vt:lpstr>
      <vt:lpstr>scores_2023</vt:lpstr>
      <vt:lpstr>scores_23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Robinson, Leah</dc:creator>
  <cp:lastModifiedBy>Winkler, Charles</cp:lastModifiedBy>
  <dcterms:created xsi:type="dcterms:W3CDTF">2023-03-28T16:13:19Z</dcterms:created>
  <dcterms:modified xsi:type="dcterms:W3CDTF">2024-06-05T19:40:51Z</dcterms:modified>
</cp:coreProperties>
</file>