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03\Desktop\VA\"/>
    </mc:Choice>
  </mc:AlternateContent>
  <bookViews>
    <workbookView xWindow="0" yWindow="0" windowWidth="23655" windowHeight="11835" firstSheet="3" activeTab="3"/>
  </bookViews>
  <sheets>
    <sheet name="totals" sheetId="11" r:id="rId1"/>
    <sheet name="sector1" sheetId="1" r:id="rId2"/>
    <sheet name="sector2" sheetId="2" r:id="rId3"/>
    <sheet name="sector3" sheetId="3" r:id="rId4"/>
    <sheet name="sector4" sheetId="4" r:id="rId5"/>
    <sheet name="sector5" sheetId="5" r:id="rId6"/>
    <sheet name="sector6" sheetId="6" r:id="rId7"/>
    <sheet name="sector7" sheetId="7" r:id="rId8"/>
    <sheet name="sector8" sheetId="8" r:id="rId9"/>
    <sheet name="sector9" sheetId="9" r:id="rId10"/>
    <sheet name="sector10" sheetId="10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1" l="1"/>
  <c r="D5" i="11"/>
  <c r="B5" i="11"/>
  <c r="F5" i="11" s="1"/>
  <c r="L5" i="11"/>
  <c r="M11" i="11" s="1"/>
  <c r="F10" i="10"/>
  <c r="F9" i="10"/>
  <c r="F8" i="10"/>
  <c r="F7" i="10"/>
  <c r="F3" i="10"/>
  <c r="F10" i="9"/>
  <c r="F9" i="9"/>
  <c r="F8" i="9"/>
  <c r="F7" i="9"/>
  <c r="F3" i="9"/>
  <c r="F14" i="8"/>
  <c r="F13" i="8"/>
  <c r="F12" i="8"/>
  <c r="F11" i="8"/>
  <c r="F3" i="8"/>
  <c r="F11" i="7"/>
  <c r="F10" i="7"/>
  <c r="F9" i="7"/>
  <c r="F8" i="7"/>
  <c r="F3" i="7"/>
  <c r="F10" i="6"/>
  <c r="F9" i="6"/>
  <c r="F8" i="6"/>
  <c r="F7" i="6"/>
  <c r="F3" i="6"/>
  <c r="F10" i="5"/>
  <c r="F9" i="5"/>
  <c r="F8" i="5"/>
  <c r="F7" i="5"/>
  <c r="F3" i="5"/>
  <c r="F10" i="4"/>
  <c r="F9" i="4"/>
  <c r="F8" i="4"/>
  <c r="F7" i="4"/>
  <c r="F11" i="3"/>
  <c r="F10" i="3"/>
  <c r="F9" i="3"/>
  <c r="F8" i="3"/>
  <c r="F7" i="2"/>
  <c r="F8" i="2"/>
  <c r="F9" i="2"/>
  <c r="F10" i="2"/>
  <c r="F12" i="1"/>
  <c r="F11" i="1"/>
  <c r="F9" i="1"/>
  <c r="F10" i="1"/>
  <c r="M10" i="11" l="1"/>
  <c r="M12" i="11"/>
  <c r="M13" i="11"/>
  <c r="L10" i="10"/>
  <c r="L9" i="10"/>
  <c r="L8" i="10"/>
  <c r="L7" i="10"/>
  <c r="L3" i="10"/>
  <c r="J3" i="10"/>
  <c r="H3" i="10"/>
  <c r="D3" i="10"/>
  <c r="E9" i="10" s="1"/>
  <c r="B3" i="10"/>
  <c r="C10" i="10" s="1"/>
  <c r="K10" i="9"/>
  <c r="K9" i="9"/>
  <c r="K8" i="9"/>
  <c r="K7" i="9"/>
  <c r="I7" i="9"/>
  <c r="L10" i="9"/>
  <c r="L9" i="9"/>
  <c r="L8" i="9"/>
  <c r="L7" i="9"/>
  <c r="J3" i="9"/>
  <c r="L3" i="9" s="1"/>
  <c r="H3" i="9"/>
  <c r="I10" i="9" s="1"/>
  <c r="D3" i="9"/>
  <c r="E7" i="9" s="1"/>
  <c r="B3" i="9"/>
  <c r="C9" i="9" s="1"/>
  <c r="L10" i="7"/>
  <c r="L9" i="7"/>
  <c r="K10" i="7"/>
  <c r="K9" i="7"/>
  <c r="J3" i="8"/>
  <c r="L3" i="8" s="1"/>
  <c r="H3" i="8"/>
  <c r="E13" i="8"/>
  <c r="D3" i="8"/>
  <c r="E14" i="8" s="1"/>
  <c r="B3" i="8"/>
  <c r="C14" i="8" s="1"/>
  <c r="J3" i="7"/>
  <c r="K11" i="7" s="1"/>
  <c r="H3" i="7"/>
  <c r="I11" i="7" s="1"/>
  <c r="N10" i="1"/>
  <c r="N9" i="1"/>
  <c r="D3" i="7"/>
  <c r="E9" i="7" s="1"/>
  <c r="B3" i="7"/>
  <c r="C11" i="7" s="1"/>
  <c r="M3" i="2"/>
  <c r="J3" i="6"/>
  <c r="K8" i="6" s="1"/>
  <c r="H3" i="6"/>
  <c r="I8" i="6" s="1"/>
  <c r="D3" i="6"/>
  <c r="E10" i="6" s="1"/>
  <c r="B3" i="6"/>
  <c r="C10" i="6" s="1"/>
  <c r="L10" i="5"/>
  <c r="L9" i="5"/>
  <c r="L8" i="5"/>
  <c r="L7" i="5"/>
  <c r="J3" i="5"/>
  <c r="K10" i="5" s="1"/>
  <c r="H3" i="5"/>
  <c r="I9" i="5" s="1"/>
  <c r="D3" i="5"/>
  <c r="E9" i="5" s="1"/>
  <c r="B3" i="5"/>
  <c r="C9" i="5" s="1"/>
  <c r="L7" i="4"/>
  <c r="J3" i="4"/>
  <c r="H3" i="4"/>
  <c r="I8" i="4" s="1"/>
  <c r="D3" i="4"/>
  <c r="E10" i="4" s="1"/>
  <c r="B3" i="4"/>
  <c r="F3" i="4" s="1"/>
  <c r="L10" i="3"/>
  <c r="L9" i="3"/>
  <c r="L8" i="3"/>
  <c r="J4" i="3"/>
  <c r="L4" i="3" s="1"/>
  <c r="H4" i="3"/>
  <c r="I10" i="3" s="1"/>
  <c r="D4" i="3"/>
  <c r="E11" i="3" s="1"/>
  <c r="B4" i="3"/>
  <c r="M9" i="2"/>
  <c r="M10" i="2"/>
  <c r="M8" i="2"/>
  <c r="M7" i="2"/>
  <c r="L7" i="2"/>
  <c r="L8" i="2"/>
  <c r="L9" i="2"/>
  <c r="L10" i="2"/>
  <c r="K9" i="2"/>
  <c r="K8" i="2"/>
  <c r="J3" i="2"/>
  <c r="K7" i="2" s="1"/>
  <c r="H3" i="2"/>
  <c r="I10" i="2" s="1"/>
  <c r="D3" i="2"/>
  <c r="E10" i="2" s="1"/>
  <c r="B3" i="2"/>
  <c r="M12" i="1"/>
  <c r="M11" i="1"/>
  <c r="M9" i="1"/>
  <c r="L12" i="1"/>
  <c r="L11" i="1"/>
  <c r="L10" i="1"/>
  <c r="L9" i="1"/>
  <c r="K3" i="1"/>
  <c r="J12" i="1"/>
  <c r="J11" i="1"/>
  <c r="J10" i="1"/>
  <c r="J9" i="1"/>
  <c r="I3" i="1"/>
  <c r="E12" i="1"/>
  <c r="E11" i="1"/>
  <c r="E10" i="1"/>
  <c r="E9" i="1"/>
  <c r="C12" i="1"/>
  <c r="C11" i="1"/>
  <c r="C10" i="1"/>
  <c r="C9" i="1"/>
  <c r="D3" i="1"/>
  <c r="B3" i="1"/>
  <c r="F3" i="1" s="1"/>
  <c r="I9" i="9" l="1"/>
  <c r="E10" i="9"/>
  <c r="I8" i="9"/>
  <c r="I8" i="7"/>
  <c r="I9" i="7"/>
  <c r="I10" i="7"/>
  <c r="K8" i="7"/>
  <c r="L3" i="7"/>
  <c r="K9" i="6"/>
  <c r="I9" i="6"/>
  <c r="K10" i="6"/>
  <c r="I7" i="6"/>
  <c r="I10" i="6"/>
  <c r="K7" i="6"/>
  <c r="E7" i="6"/>
  <c r="L3" i="5"/>
  <c r="I10" i="5"/>
  <c r="K7" i="5"/>
  <c r="K8" i="5"/>
  <c r="K9" i="5"/>
  <c r="I7" i="5"/>
  <c r="C7" i="5"/>
  <c r="C10" i="5"/>
  <c r="I8" i="5"/>
  <c r="C8" i="5"/>
  <c r="L3" i="4"/>
  <c r="K7" i="4"/>
  <c r="I9" i="4"/>
  <c r="I10" i="4"/>
  <c r="K8" i="4"/>
  <c r="K9" i="4"/>
  <c r="K10" i="4"/>
  <c r="I7" i="4"/>
  <c r="I11" i="3"/>
  <c r="C8" i="3"/>
  <c r="F4" i="3"/>
  <c r="I9" i="3"/>
  <c r="K8" i="3"/>
  <c r="K9" i="3"/>
  <c r="K10" i="3"/>
  <c r="I8" i="3"/>
  <c r="K11" i="3"/>
  <c r="C7" i="2"/>
  <c r="F3" i="2"/>
  <c r="M3" i="1"/>
  <c r="N3" i="1"/>
  <c r="C7" i="10"/>
  <c r="C8" i="10"/>
  <c r="E10" i="10"/>
  <c r="C9" i="10"/>
  <c r="E7" i="10"/>
  <c r="E8" i="10"/>
  <c r="E8" i="9"/>
  <c r="C8" i="9"/>
  <c r="C10" i="9"/>
  <c r="E9" i="9"/>
  <c r="C7" i="9"/>
  <c r="C11" i="8"/>
  <c r="E12" i="8"/>
  <c r="C12" i="8"/>
  <c r="C13" i="8"/>
  <c r="E11" i="8"/>
  <c r="E10" i="7"/>
  <c r="E11" i="7"/>
  <c r="C8" i="7"/>
  <c r="C9" i="7"/>
  <c r="C10" i="7"/>
  <c r="E8" i="7"/>
  <c r="E9" i="6"/>
  <c r="E8" i="6"/>
  <c r="C7" i="6"/>
  <c r="C8" i="6"/>
  <c r="C9" i="6"/>
  <c r="E10" i="5"/>
  <c r="E7" i="5"/>
  <c r="E8" i="5"/>
  <c r="E7" i="4"/>
  <c r="E8" i="4"/>
  <c r="E9" i="4"/>
  <c r="C9" i="3"/>
  <c r="C10" i="3"/>
  <c r="C11" i="3"/>
  <c r="E10" i="3"/>
  <c r="E8" i="3"/>
  <c r="E9" i="3"/>
  <c r="I7" i="2"/>
  <c r="K10" i="2"/>
  <c r="I8" i="2"/>
  <c r="L3" i="2"/>
  <c r="I9" i="2"/>
  <c r="C9" i="2"/>
  <c r="C10" i="2"/>
  <c r="C8" i="2"/>
  <c r="E9" i="2"/>
  <c r="E7" i="2"/>
  <c r="E8" i="2"/>
</calcChain>
</file>

<file path=xl/sharedStrings.xml><?xml version="1.0" encoding="utf-8"?>
<sst xmlns="http://schemas.openxmlformats.org/spreadsheetml/2006/main" count="285" uniqueCount="27">
  <si>
    <t>Number</t>
  </si>
  <si>
    <t>Percent</t>
  </si>
  <si>
    <t>Population 3 years and over enrolled in school</t>
  </si>
  <si>
    <t>Nursery school, preschool</t>
  </si>
  <si>
    <t>Kindergarten</t>
  </si>
  <si>
    <t>Elementary school (grades 1-8)</t>
  </si>
  <si>
    <t>High school (grades 9-12)</t>
  </si>
  <si>
    <t>2006-2010</t>
  </si>
  <si>
    <t>2012-2016</t>
  </si>
  <si>
    <t>Change, 2006-2010 to 2012-2016</t>
  </si>
  <si>
    <t>Percent </t>
  </si>
  <si>
    <t>Sector 1</t>
  </si>
  <si>
    <t>"comparison area"= CD 3</t>
  </si>
  <si>
    <t xml:space="preserve">Sector as % of CD 3 </t>
  </si>
  <si>
    <t>Pctg. Pt.</t>
  </si>
  <si>
    <t>DISTRICT 3</t>
  </si>
  <si>
    <t>Sector 2</t>
  </si>
  <si>
    <t>Sector 3</t>
  </si>
  <si>
    <t>Sector 4</t>
  </si>
  <si>
    <t>Sector 5</t>
  </si>
  <si>
    <t>Sector 6</t>
  </si>
  <si>
    <t>Sector 7</t>
  </si>
  <si>
    <t>Sector 8</t>
  </si>
  <si>
    <t>Sector 9</t>
  </si>
  <si>
    <t>Sector 10</t>
  </si>
  <si>
    <t>CD 3 Total</t>
  </si>
  <si>
    <t>District 3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</si>
</sst>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CACACA"/>
      </right>
      <top style="medium">
        <color rgb="FFCACACA"/>
      </top>
      <bottom style="medium">
        <color rgb="FFCACACA"/>
      </bottom>
      <diagonal/>
    </border>
    <border>
      <left/>
      <right style="medium">
        <color rgb="FFCACACA"/>
      </right>
      <top style="medium">
        <color rgb="FFCACACA"/>
      </top>
      <bottom/>
      <diagonal/>
    </border>
    <border>
      <left/>
      <right style="medium">
        <color rgb="FFCACACA"/>
      </right>
      <top/>
      <bottom style="medium">
        <color rgb="FFCACACA"/>
      </bottom>
      <diagonal/>
    </border>
    <border>
      <left style="medium">
        <color rgb="FFCACACA"/>
      </left>
      <right style="medium">
        <color rgb="FFCACACA"/>
      </right>
      <top style="medium">
        <color rgb="FFCACACA"/>
      </top>
      <bottom style="medium">
        <color rgb="FFCACACA"/>
      </bottom>
      <diagonal/>
    </border>
    <border>
      <left style="medium">
        <color rgb="FFCACACA"/>
      </left>
      <right/>
      <top style="medium">
        <color rgb="FFCACACA"/>
      </top>
      <bottom style="medium">
        <color rgb="FFCACACA"/>
      </bottom>
      <diagonal/>
    </border>
    <border>
      <left style="medium">
        <color rgb="FFCACACA"/>
      </left>
      <right/>
      <top/>
      <bottom/>
      <diagonal/>
    </border>
    <border>
      <left/>
      <right/>
      <top style="medium">
        <color rgb="FFCACACA"/>
      </top>
      <bottom style="medium">
        <color rgb="FFCACACA"/>
      </bottom>
      <diagonal/>
    </border>
    <border>
      <left style="medium">
        <color rgb="FFCACACA"/>
      </left>
      <right style="medium">
        <color rgb="FFCACACA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4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3" fillId="0" borderId="0" xfId="0" applyFont="1" applyAlignment="1">
      <alignment vertical="center" wrapText="1"/>
    </xf>
    <xf numFmtId="3" fontId="3" fillId="0" borderId="6" xfId="0" applyNumberFormat="1" applyFont="1" applyBorder="1" applyAlignment="1">
      <alignment horizontal="right" vertical="center" wrapText="1"/>
    </xf>
    <xf numFmtId="10" fontId="3" fillId="0" borderId="0" xfId="0" applyNumberFormat="1" applyFont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10" fontId="3" fillId="2" borderId="0" xfId="0" applyNumberFormat="1" applyFont="1" applyFill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9" fontId="0" fillId="0" borderId="0" xfId="1" applyFont="1"/>
    <xf numFmtId="0" fontId="2" fillId="0" borderId="8" xfId="0" applyFont="1" applyFill="1" applyBorder="1" applyAlignment="1">
      <alignment horizontal="right" wrapText="1"/>
    </xf>
    <xf numFmtId="9" fontId="0" fillId="0" borderId="0" xfId="1" applyFont="1" applyFill="1" applyBorder="1"/>
    <xf numFmtId="0" fontId="3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6" fillId="0" borderId="0" xfId="0" applyFont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H5" sqref="H5"/>
    </sheetView>
  </sheetViews>
  <sheetFormatPr defaultRowHeight="15" x14ac:dyDescent="0.25"/>
  <cols>
    <col min="1" max="1" width="14.5703125" bestFit="1" customWidth="1"/>
    <col min="12" max="13" width="9.28515625" bestFit="1" customWidth="1"/>
  </cols>
  <sheetData>
    <row r="1" spans="1:13" ht="40.5" customHeight="1" x14ac:dyDescent="0.3">
      <c r="A1" s="18" t="s">
        <v>26</v>
      </c>
    </row>
    <row r="2" spans="1:13" ht="0.75" customHeight="1" thickBot="1" x14ac:dyDescent="0.3"/>
    <row r="3" spans="1:13" ht="30" customHeight="1" thickBot="1" x14ac:dyDescent="0.3">
      <c r="A3" s="19"/>
      <c r="B3" s="21" t="s">
        <v>7</v>
      </c>
      <c r="C3" s="22"/>
      <c r="D3" s="21" t="s">
        <v>8</v>
      </c>
      <c r="E3" s="22"/>
      <c r="F3" s="21" t="s">
        <v>9</v>
      </c>
      <c r="G3" s="23"/>
      <c r="H3" s="22"/>
      <c r="K3" s="19"/>
      <c r="L3" s="21" t="s">
        <v>15</v>
      </c>
      <c r="M3" s="22"/>
    </row>
    <row r="4" spans="1:13" ht="30.75" thickBot="1" x14ac:dyDescent="0.3">
      <c r="A4" s="20"/>
      <c r="B4" s="2" t="s">
        <v>0</v>
      </c>
      <c r="C4" s="2" t="s">
        <v>1</v>
      </c>
      <c r="D4" s="2" t="s">
        <v>0</v>
      </c>
      <c r="E4" s="2" t="s">
        <v>1</v>
      </c>
      <c r="F4" s="2" t="s">
        <v>0</v>
      </c>
      <c r="G4" s="2" t="s">
        <v>10</v>
      </c>
      <c r="H4" s="2" t="s">
        <v>14</v>
      </c>
      <c r="K4" s="20"/>
      <c r="L4" s="2" t="s">
        <v>0</v>
      </c>
      <c r="M4" s="2" t="s">
        <v>1</v>
      </c>
    </row>
    <row r="5" spans="1:13" ht="99.75" x14ac:dyDescent="0.25">
      <c r="A5" s="3" t="s">
        <v>2</v>
      </c>
      <c r="B5" s="4">
        <f>SUM(B10:B13)</f>
        <v>19046</v>
      </c>
      <c r="C5" s="5">
        <v>1</v>
      </c>
      <c r="D5" s="4">
        <f>SUM(D10:D13)</f>
        <v>15309</v>
      </c>
      <c r="E5" s="5">
        <v>1</v>
      </c>
      <c r="F5" s="4">
        <f>D5-B5</f>
        <v>-3737</v>
      </c>
      <c r="G5" s="5">
        <v>-0.19600000000000001</v>
      </c>
      <c r="H5" s="16">
        <v>0</v>
      </c>
      <c r="K5" s="3" t="s">
        <v>2</v>
      </c>
      <c r="L5" s="4">
        <f>SUM(L10:L13)</f>
        <v>15309</v>
      </c>
      <c r="M5" s="5">
        <v>1</v>
      </c>
    </row>
    <row r="10" spans="1:13" ht="57" x14ac:dyDescent="0.25">
      <c r="A10" s="6" t="s">
        <v>3</v>
      </c>
      <c r="B10" s="9">
        <v>1942</v>
      </c>
      <c r="C10" s="8">
        <v>5.7000000000000002E-2</v>
      </c>
      <c r="D10" s="9">
        <v>1724</v>
      </c>
      <c r="E10" s="8">
        <v>5.6000000000000001E-2</v>
      </c>
      <c r="F10" s="9">
        <f>D10-B10</f>
        <v>-218</v>
      </c>
      <c r="G10" s="8">
        <v>-0.112</v>
      </c>
      <c r="H10" s="17">
        <v>-0.1</v>
      </c>
      <c r="K10" s="6" t="s">
        <v>3</v>
      </c>
      <c r="L10" s="9">
        <v>1724</v>
      </c>
      <c r="M10" s="8">
        <f>L10/L5</f>
        <v>0.11261349532954472</v>
      </c>
    </row>
    <row r="11" spans="1:13" ht="28.5" x14ac:dyDescent="0.25">
      <c r="A11" s="3" t="s">
        <v>4</v>
      </c>
      <c r="B11" s="4">
        <v>1424</v>
      </c>
      <c r="C11" s="5">
        <v>4.2000000000000003E-2</v>
      </c>
      <c r="D11" s="4">
        <v>1024</v>
      </c>
      <c r="E11" s="5">
        <v>3.3000000000000002E-2</v>
      </c>
      <c r="F11" s="10">
        <v>-400</v>
      </c>
      <c r="G11" s="5">
        <v>-0.28100000000000003</v>
      </c>
      <c r="H11" s="16">
        <v>-0.9</v>
      </c>
      <c r="K11" s="3" t="s">
        <v>4</v>
      </c>
      <c r="L11" s="4">
        <v>1024</v>
      </c>
      <c r="M11" s="8">
        <f>L11/L5</f>
        <v>6.6888758246782934E-2</v>
      </c>
    </row>
    <row r="12" spans="1:13" ht="71.25" x14ac:dyDescent="0.25">
      <c r="A12" s="6" t="s">
        <v>5</v>
      </c>
      <c r="B12" s="9">
        <v>9363</v>
      </c>
      <c r="C12" s="8">
        <v>0.27400000000000002</v>
      </c>
      <c r="D12" s="9">
        <v>8133</v>
      </c>
      <c r="E12" s="8">
        <v>0.26200000000000001</v>
      </c>
      <c r="F12" s="9">
        <v>-1230</v>
      </c>
      <c r="G12" s="8">
        <v>-0.13100000000000001</v>
      </c>
      <c r="H12" s="17">
        <v>-1.2</v>
      </c>
      <c r="K12" s="6" t="s">
        <v>5</v>
      </c>
      <c r="L12" s="9">
        <v>8133</v>
      </c>
      <c r="M12" s="8">
        <f>L12/L5</f>
        <v>0.53125612384871645</v>
      </c>
    </row>
    <row r="13" spans="1:13" ht="57" x14ac:dyDescent="0.25">
      <c r="A13" s="3" t="s">
        <v>6</v>
      </c>
      <c r="B13" s="4">
        <v>6317</v>
      </c>
      <c r="C13" s="5">
        <v>0.185</v>
      </c>
      <c r="D13" s="4">
        <v>4428</v>
      </c>
      <c r="E13" s="5">
        <v>0.14299999999999999</v>
      </c>
      <c r="F13" s="4">
        <v>-1889</v>
      </c>
      <c r="G13" s="5">
        <v>-0.29899999999999999</v>
      </c>
      <c r="H13" s="16">
        <v>-4.2</v>
      </c>
      <c r="K13" s="3" t="s">
        <v>6</v>
      </c>
      <c r="L13" s="4">
        <v>4428</v>
      </c>
      <c r="M13" s="8">
        <f>L13/L5</f>
        <v>0.28924162257495589</v>
      </c>
    </row>
  </sheetData>
  <mergeCells count="6">
    <mergeCell ref="K3:K4"/>
    <mergeCell ref="L3:M3"/>
    <mergeCell ref="A3:A4"/>
    <mergeCell ref="B3:C3"/>
    <mergeCell ref="D3:E3"/>
    <mergeCell ref="F3:H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activeCell="M3" sqref="M3"/>
    </sheetView>
  </sheetViews>
  <sheetFormatPr defaultRowHeight="15" x14ac:dyDescent="0.25"/>
  <sheetData>
    <row r="1" spans="1:14" ht="30" customHeight="1" thickBot="1" x14ac:dyDescent="0.3">
      <c r="A1" s="19"/>
      <c r="B1" s="21" t="s">
        <v>23</v>
      </c>
      <c r="C1" s="22"/>
      <c r="D1" s="21" t="s">
        <v>25</v>
      </c>
      <c r="E1" s="22"/>
      <c r="G1" s="19"/>
      <c r="H1" s="21" t="s">
        <v>7</v>
      </c>
      <c r="I1" s="22"/>
      <c r="J1" s="21" t="s">
        <v>8</v>
      </c>
      <c r="K1" s="22"/>
      <c r="L1" s="21" t="s">
        <v>9</v>
      </c>
      <c r="M1" s="23"/>
      <c r="N1" s="22"/>
    </row>
    <row r="2" spans="1:14" ht="45.75" thickBot="1" x14ac:dyDescent="0.3">
      <c r="A2" s="20"/>
      <c r="B2" s="2" t="s">
        <v>0</v>
      </c>
      <c r="C2" s="2" t="s">
        <v>1</v>
      </c>
      <c r="D2" s="2" t="s">
        <v>0</v>
      </c>
      <c r="E2" s="2" t="s">
        <v>1</v>
      </c>
      <c r="F2" s="14" t="s">
        <v>13</v>
      </c>
      <c r="G2" s="20"/>
      <c r="H2" s="2" t="s">
        <v>0</v>
      </c>
      <c r="I2" s="2" t="s">
        <v>1</v>
      </c>
      <c r="J2" s="2" t="s">
        <v>0</v>
      </c>
      <c r="K2" s="2" t="s">
        <v>1</v>
      </c>
      <c r="L2" s="2" t="s">
        <v>0</v>
      </c>
      <c r="M2" s="2" t="s">
        <v>10</v>
      </c>
      <c r="N2" s="12"/>
    </row>
    <row r="3" spans="1:14" ht="99.75" x14ac:dyDescent="0.25">
      <c r="A3" s="3" t="s">
        <v>2</v>
      </c>
      <c r="B3" s="4">
        <f>SUM(B7:B10)</f>
        <v>941</v>
      </c>
      <c r="C3" s="5">
        <v>1</v>
      </c>
      <c r="D3" s="4">
        <f>SUM(D7:D10)</f>
        <v>15647</v>
      </c>
      <c r="E3" s="5">
        <v>1</v>
      </c>
      <c r="F3" s="13">
        <f>B7/D7</f>
        <v>7.1995464852607716E-2</v>
      </c>
      <c r="G3" s="3" t="s">
        <v>2</v>
      </c>
      <c r="H3" s="4">
        <f>SUM(H7:H10)</f>
        <v>1329</v>
      </c>
      <c r="I3" s="5">
        <v>1</v>
      </c>
      <c r="J3" s="4">
        <f>SUM(J7:J10)</f>
        <v>941</v>
      </c>
      <c r="K3" s="5">
        <v>1</v>
      </c>
      <c r="L3" s="4">
        <f>J3-H3</f>
        <v>-388</v>
      </c>
      <c r="M3" s="5">
        <v>-0.29189999999999999</v>
      </c>
      <c r="N3" s="12"/>
    </row>
    <row r="7" spans="1:14" ht="57" x14ac:dyDescent="0.25">
      <c r="A7" s="6" t="s">
        <v>3</v>
      </c>
      <c r="B7" s="7">
        <v>127</v>
      </c>
      <c r="C7" s="8">
        <f>B7/B3</f>
        <v>0.13496280552603612</v>
      </c>
      <c r="D7" s="9">
        <v>1764</v>
      </c>
      <c r="E7" s="8">
        <f>D7/D3</f>
        <v>0.11273726592957116</v>
      </c>
      <c r="F7" s="13">
        <f>B8/D8</f>
        <v>0.11665098777046096</v>
      </c>
      <c r="G7" s="6" t="s">
        <v>3</v>
      </c>
      <c r="H7" s="7">
        <v>90</v>
      </c>
      <c r="I7" s="8">
        <f>H7/H3</f>
        <v>6.772009029345373E-2</v>
      </c>
      <c r="J7" s="7">
        <v>127</v>
      </c>
      <c r="K7" s="8">
        <f>J7/J3</f>
        <v>0.13496280552603612</v>
      </c>
      <c r="L7" s="7">
        <f>J7-H7</f>
        <v>37</v>
      </c>
      <c r="M7" s="8">
        <v>0.41099999999999998</v>
      </c>
      <c r="N7" s="12"/>
    </row>
    <row r="8" spans="1:14" ht="28.5" x14ac:dyDescent="0.25">
      <c r="A8" s="3" t="s">
        <v>4</v>
      </c>
      <c r="B8" s="10">
        <v>124</v>
      </c>
      <c r="C8" s="5">
        <f>B8/B3</f>
        <v>0.13177470775770456</v>
      </c>
      <c r="D8" s="4">
        <v>1063</v>
      </c>
      <c r="E8" s="5">
        <f>D8/D3</f>
        <v>6.7936345625359496E-2</v>
      </c>
      <c r="F8" s="13">
        <f>B9/D9</f>
        <v>5.2567829457364344E-2</v>
      </c>
      <c r="G8" s="3" t="s">
        <v>4</v>
      </c>
      <c r="H8" s="10">
        <v>174</v>
      </c>
      <c r="I8" s="5">
        <f>H8/H3</f>
        <v>0.1309255079006772</v>
      </c>
      <c r="J8" s="10">
        <v>124</v>
      </c>
      <c r="K8" s="5">
        <f>J8/J3</f>
        <v>0.13177470775770456</v>
      </c>
      <c r="L8" s="10">
        <f>J8-H8</f>
        <v>-50</v>
      </c>
      <c r="M8" s="5">
        <v>-0.28699999999999998</v>
      </c>
      <c r="N8" s="12"/>
    </row>
    <row r="9" spans="1:14" ht="71.25" x14ac:dyDescent="0.25">
      <c r="A9" s="6" t="s">
        <v>5</v>
      </c>
      <c r="B9" s="7">
        <v>434</v>
      </c>
      <c r="C9" s="8">
        <f>B9/B3</f>
        <v>0.46121147715196598</v>
      </c>
      <c r="D9" s="9">
        <v>8256</v>
      </c>
      <c r="E9" s="8">
        <f>D9/D3</f>
        <v>0.52764108135744869</v>
      </c>
      <c r="F9" s="13">
        <f>B10/D10</f>
        <v>5.6091148115687994E-2</v>
      </c>
      <c r="G9" s="6" t="s">
        <v>5</v>
      </c>
      <c r="H9" s="7">
        <v>687</v>
      </c>
      <c r="I9" s="8">
        <f>H9/H3</f>
        <v>0.5169300225733634</v>
      </c>
      <c r="J9" s="7">
        <v>434</v>
      </c>
      <c r="K9" s="8">
        <f>J9/J3</f>
        <v>0.46121147715196598</v>
      </c>
      <c r="L9" s="7">
        <f>J9-H9</f>
        <v>-253</v>
      </c>
      <c r="M9" s="8">
        <v>-0.36799999999999999</v>
      </c>
      <c r="N9" s="12"/>
    </row>
    <row r="10" spans="1:14" ht="57" x14ac:dyDescent="0.25">
      <c r="A10" s="3" t="s">
        <v>6</v>
      </c>
      <c r="B10" s="10">
        <v>256</v>
      </c>
      <c r="C10" s="5">
        <f>B10/B3</f>
        <v>0.27205100956429329</v>
      </c>
      <c r="D10" s="4">
        <v>4564</v>
      </c>
      <c r="E10" s="5">
        <f>D10/D3</f>
        <v>0.29168530708762064</v>
      </c>
      <c r="F10" s="13">
        <f>B10/D10</f>
        <v>5.6091148115687994E-2</v>
      </c>
      <c r="G10" s="3" t="s">
        <v>6</v>
      </c>
      <c r="H10" s="10">
        <v>378</v>
      </c>
      <c r="I10" s="5">
        <f>H10/H3</f>
        <v>0.28442437923250563</v>
      </c>
      <c r="J10" s="10">
        <v>256</v>
      </c>
      <c r="K10" s="5">
        <f>J10/J3</f>
        <v>0.27205100956429329</v>
      </c>
      <c r="L10" s="10">
        <f>J10-H10</f>
        <v>-122</v>
      </c>
      <c r="M10" s="5">
        <v>-0.32300000000000001</v>
      </c>
      <c r="N10" s="12"/>
    </row>
  </sheetData>
  <mergeCells count="7">
    <mergeCell ref="J1:K1"/>
    <mergeCell ref="L1:N1"/>
    <mergeCell ref="A1:A2"/>
    <mergeCell ref="B1:C1"/>
    <mergeCell ref="D1:E1"/>
    <mergeCell ref="G1:G2"/>
    <mergeCell ref="H1:I1"/>
  </mergeCells>
  <pageMargins left="0.7" right="0.7" top="0.75" bottom="0.75" header="0.3" footer="0.3"/>
  <pageSetup scale="9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activeCell="N3" sqref="N3"/>
    </sheetView>
  </sheetViews>
  <sheetFormatPr defaultRowHeight="15" x14ac:dyDescent="0.25"/>
  <sheetData>
    <row r="1" spans="1:14" ht="30" customHeight="1" thickBot="1" x14ac:dyDescent="0.3">
      <c r="A1" s="19"/>
      <c r="B1" s="21" t="s">
        <v>24</v>
      </c>
      <c r="C1" s="22"/>
      <c r="D1" s="21" t="s">
        <v>25</v>
      </c>
      <c r="E1" s="22"/>
      <c r="G1" s="19"/>
      <c r="H1" s="21" t="s">
        <v>7</v>
      </c>
      <c r="I1" s="22"/>
      <c r="J1" s="21" t="s">
        <v>8</v>
      </c>
      <c r="K1" s="22"/>
      <c r="L1" s="21" t="s">
        <v>9</v>
      </c>
      <c r="M1" s="23"/>
      <c r="N1" s="22"/>
    </row>
    <row r="2" spans="1:14" ht="45.75" thickBot="1" x14ac:dyDescent="0.3">
      <c r="A2" s="20"/>
      <c r="B2" s="2" t="s">
        <v>0</v>
      </c>
      <c r="C2" s="2" t="s">
        <v>1</v>
      </c>
      <c r="D2" s="2" t="s">
        <v>0</v>
      </c>
      <c r="E2" s="2" t="s">
        <v>1</v>
      </c>
      <c r="F2" s="14" t="s">
        <v>13</v>
      </c>
      <c r="G2" s="20"/>
      <c r="H2" s="2" t="s">
        <v>0</v>
      </c>
      <c r="I2" s="2" t="s">
        <v>1</v>
      </c>
      <c r="J2" s="2" t="s">
        <v>0</v>
      </c>
      <c r="K2" s="2" t="s">
        <v>1</v>
      </c>
      <c r="L2" s="2" t="s">
        <v>0</v>
      </c>
      <c r="M2" s="2" t="s">
        <v>10</v>
      </c>
      <c r="N2" s="12"/>
    </row>
    <row r="3" spans="1:14" ht="99.75" x14ac:dyDescent="0.25">
      <c r="A3" s="3" t="s">
        <v>2</v>
      </c>
      <c r="B3" s="4">
        <f>SUM(B7:B10)</f>
        <v>2494</v>
      </c>
      <c r="C3" s="5">
        <v>1</v>
      </c>
      <c r="D3" s="4">
        <f>SUM(D7:D10)</f>
        <v>15647</v>
      </c>
      <c r="E3" s="5">
        <v>1</v>
      </c>
      <c r="F3" s="13">
        <f>B7/D7</f>
        <v>0.1145124716553288</v>
      </c>
      <c r="G3" s="3" t="s">
        <v>2</v>
      </c>
      <c r="H3" s="4">
        <f>SUM(H7:H10)</f>
        <v>3442</v>
      </c>
      <c r="I3" s="5">
        <v>1</v>
      </c>
      <c r="J3" s="4">
        <f>SUM(J7:J10)</f>
        <v>2494</v>
      </c>
      <c r="K3" s="5">
        <v>1</v>
      </c>
      <c r="L3" s="4">
        <f>J3-H3</f>
        <v>-948</v>
      </c>
      <c r="M3" s="5">
        <v>-0.27500000000000002</v>
      </c>
      <c r="N3" s="12"/>
    </row>
    <row r="7" spans="1:14" ht="57" x14ac:dyDescent="0.25">
      <c r="A7" s="6" t="s">
        <v>3</v>
      </c>
      <c r="B7" s="7">
        <v>202</v>
      </c>
      <c r="C7" s="8">
        <f>B7/B3</f>
        <v>8.0994386527666398E-2</v>
      </c>
      <c r="D7" s="9">
        <v>1764</v>
      </c>
      <c r="E7" s="8">
        <f>D7/D3</f>
        <v>0.11273726592957116</v>
      </c>
      <c r="F7" s="13">
        <f>B8/D8</f>
        <v>0.23706491063029161</v>
      </c>
      <c r="G7" s="6" t="s">
        <v>3</v>
      </c>
      <c r="H7" s="7">
        <v>146</v>
      </c>
      <c r="I7" s="8">
        <v>3.2000000000000001E-2</v>
      </c>
      <c r="J7" s="7">
        <v>202</v>
      </c>
      <c r="K7" s="8">
        <v>5.5E-2</v>
      </c>
      <c r="L7" s="7">
        <f>J7-H7</f>
        <v>56</v>
      </c>
      <c r="M7" s="8">
        <v>0.38400000000000001</v>
      </c>
      <c r="N7" s="12"/>
    </row>
    <row r="8" spans="1:14" ht="28.5" x14ac:dyDescent="0.25">
      <c r="A8" s="3" t="s">
        <v>4</v>
      </c>
      <c r="B8" s="10">
        <v>252</v>
      </c>
      <c r="C8" s="5">
        <f>B8/B3</f>
        <v>0.10104250200481155</v>
      </c>
      <c r="D8" s="4">
        <v>1063</v>
      </c>
      <c r="E8" s="5">
        <f>D8/D3</f>
        <v>6.7936345625359496E-2</v>
      </c>
      <c r="F8" s="13">
        <f>B9/D9</f>
        <v>0.16048934108527133</v>
      </c>
      <c r="G8" s="3" t="s">
        <v>4</v>
      </c>
      <c r="H8" s="10">
        <v>172</v>
      </c>
      <c r="I8" s="5">
        <v>3.7999999999999999E-2</v>
      </c>
      <c r="J8" s="10">
        <v>252</v>
      </c>
      <c r="K8" s="5">
        <v>6.9000000000000006E-2</v>
      </c>
      <c r="L8" s="10">
        <f>J8-H8</f>
        <v>80</v>
      </c>
      <c r="M8" s="5">
        <v>0.46500000000000002</v>
      </c>
      <c r="N8" s="12"/>
    </row>
    <row r="9" spans="1:14" ht="71.25" x14ac:dyDescent="0.25">
      <c r="A9" s="6" t="s">
        <v>5</v>
      </c>
      <c r="B9" s="9">
        <v>1325</v>
      </c>
      <c r="C9" s="8">
        <f>B9/B3</f>
        <v>0.53127506014434644</v>
      </c>
      <c r="D9" s="9">
        <v>8256</v>
      </c>
      <c r="E9" s="8">
        <f>D9/D3</f>
        <v>0.52764108135744869</v>
      </c>
      <c r="F9" s="13">
        <f>B10/D10</f>
        <v>0.15666082383873794</v>
      </c>
      <c r="G9" s="6" t="s">
        <v>5</v>
      </c>
      <c r="H9" s="9">
        <v>1807</v>
      </c>
      <c r="I9" s="8">
        <v>0.40100000000000002</v>
      </c>
      <c r="J9" s="9">
        <v>1325</v>
      </c>
      <c r="K9" s="8">
        <v>0.36299999999999999</v>
      </c>
      <c r="L9" s="9">
        <f>J9-H9</f>
        <v>-482</v>
      </c>
      <c r="M9" s="8">
        <v>-0.26700000000000002</v>
      </c>
      <c r="N9" s="12"/>
    </row>
    <row r="10" spans="1:14" ht="57" x14ac:dyDescent="0.25">
      <c r="A10" s="3" t="s">
        <v>6</v>
      </c>
      <c r="B10" s="10">
        <v>715</v>
      </c>
      <c r="C10" s="5">
        <f>B10/B3</f>
        <v>0.2866880513231756</v>
      </c>
      <c r="D10" s="4">
        <v>4564</v>
      </c>
      <c r="E10" s="5">
        <f>D10/D3</f>
        <v>0.29168530708762064</v>
      </c>
      <c r="F10" s="13">
        <f>B10/D10</f>
        <v>0.15666082383873794</v>
      </c>
      <c r="G10" s="3" t="s">
        <v>6</v>
      </c>
      <c r="H10" s="4">
        <v>1317</v>
      </c>
      <c r="I10" s="5">
        <v>0.29199999999999998</v>
      </c>
      <c r="J10" s="10">
        <v>715</v>
      </c>
      <c r="K10" s="5">
        <v>0.19600000000000001</v>
      </c>
      <c r="L10" s="4">
        <f>J10-H10</f>
        <v>-602</v>
      </c>
      <c r="M10" s="5">
        <v>-0.45700000000000002</v>
      </c>
      <c r="N10" s="12"/>
    </row>
  </sheetData>
  <mergeCells count="7">
    <mergeCell ref="J1:K1"/>
    <mergeCell ref="L1:N1"/>
    <mergeCell ref="A1:A2"/>
    <mergeCell ref="B1:C1"/>
    <mergeCell ref="D1:E1"/>
    <mergeCell ref="G1:G2"/>
    <mergeCell ref="H1:I1"/>
  </mergeCells>
  <pageMargins left="0.7" right="0.7" top="0.75" bottom="0.75" header="0.3" footer="0.3"/>
  <pageSetup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workbookViewId="0">
      <selection activeCell="H7" sqref="H7"/>
    </sheetView>
  </sheetViews>
  <sheetFormatPr defaultRowHeight="15" x14ac:dyDescent="0.25"/>
  <cols>
    <col min="14" max="14" width="13.85546875" bestFit="1" customWidth="1"/>
  </cols>
  <sheetData>
    <row r="1" spans="1:16" ht="30" customHeight="1" thickBot="1" x14ac:dyDescent="0.3">
      <c r="A1" s="19"/>
      <c r="B1" s="21" t="s">
        <v>11</v>
      </c>
      <c r="C1" s="22"/>
      <c r="D1" s="21" t="s">
        <v>25</v>
      </c>
      <c r="E1" s="22"/>
      <c r="H1" s="19"/>
      <c r="I1" s="21" t="s">
        <v>7</v>
      </c>
      <c r="J1" s="22"/>
      <c r="K1" s="21" t="s">
        <v>8</v>
      </c>
      <c r="L1" s="22"/>
      <c r="M1" s="21" t="s">
        <v>9</v>
      </c>
      <c r="N1" s="23"/>
      <c r="O1" s="22"/>
    </row>
    <row r="2" spans="1:16" ht="45.75" thickBot="1" x14ac:dyDescent="0.3">
      <c r="A2" s="20"/>
      <c r="B2" s="2" t="s">
        <v>0</v>
      </c>
      <c r="C2" s="2" t="s">
        <v>1</v>
      </c>
      <c r="D2" s="2" t="s">
        <v>0</v>
      </c>
      <c r="E2" s="2" t="s">
        <v>1</v>
      </c>
      <c r="F2" s="14" t="s">
        <v>13</v>
      </c>
      <c r="H2" s="20"/>
      <c r="I2" s="2" t="s">
        <v>0</v>
      </c>
      <c r="J2" s="2" t="s">
        <v>1</v>
      </c>
      <c r="K2" s="2" t="s">
        <v>0</v>
      </c>
      <c r="L2" s="2" t="s">
        <v>1</v>
      </c>
      <c r="M2" s="2" t="s">
        <v>0</v>
      </c>
      <c r="N2" s="2" t="s">
        <v>10</v>
      </c>
    </row>
    <row r="3" spans="1:16" ht="99.75" x14ac:dyDescent="0.25">
      <c r="A3" s="3" t="s">
        <v>2</v>
      </c>
      <c r="B3" s="4">
        <f>SUM(B9:B12)</f>
        <v>687</v>
      </c>
      <c r="C3" s="5">
        <v>1</v>
      </c>
      <c r="D3" s="4">
        <f>SUM(D9:D12)</f>
        <v>15647</v>
      </c>
      <c r="E3" s="5">
        <v>1</v>
      </c>
      <c r="F3" s="13">
        <f>B3/D3</f>
        <v>4.390618009842142E-2</v>
      </c>
      <c r="H3" s="3" t="s">
        <v>2</v>
      </c>
      <c r="I3" s="4">
        <f>SUM(I9:I12)</f>
        <v>939</v>
      </c>
      <c r="J3" s="5">
        <v>1</v>
      </c>
      <c r="K3" s="4">
        <f>SUM(K9:K12)</f>
        <v>687</v>
      </c>
      <c r="L3" s="5">
        <v>1</v>
      </c>
      <c r="M3" s="4">
        <f>K3-I3</f>
        <v>-252</v>
      </c>
      <c r="N3" s="5">
        <f>((K3-I3)/I3)</f>
        <v>-0.26837060702875398</v>
      </c>
      <c r="P3" t="s">
        <v>12</v>
      </c>
    </row>
    <row r="8" spans="1:16" x14ac:dyDescent="0.25">
      <c r="A8" s="6"/>
    </row>
    <row r="9" spans="1:16" ht="57" x14ac:dyDescent="0.25">
      <c r="A9" s="6" t="s">
        <v>3</v>
      </c>
      <c r="B9" s="7">
        <v>153</v>
      </c>
      <c r="C9" s="8">
        <f>153/687</f>
        <v>0.22270742358078602</v>
      </c>
      <c r="D9" s="9">
        <v>1764</v>
      </c>
      <c r="E9" s="8">
        <f>1764/15647</f>
        <v>0.11273726592957116</v>
      </c>
      <c r="F9" s="13">
        <f>B9/D9</f>
        <v>8.673469387755102E-2</v>
      </c>
      <c r="H9" s="6" t="s">
        <v>3</v>
      </c>
      <c r="I9" s="7">
        <v>129</v>
      </c>
      <c r="J9" s="8">
        <f>129/939</f>
        <v>0.13738019169329074</v>
      </c>
      <c r="K9" s="7">
        <v>153</v>
      </c>
      <c r="L9" s="8">
        <f>153/687</f>
        <v>0.22270742358078602</v>
      </c>
      <c r="M9" s="7">
        <f>K9-I9</f>
        <v>24</v>
      </c>
      <c r="N9" s="8">
        <f>((K9-I9)/I9)</f>
        <v>0.18604651162790697</v>
      </c>
    </row>
    <row r="10" spans="1:16" ht="28.5" x14ac:dyDescent="0.25">
      <c r="A10" s="3" t="s">
        <v>4</v>
      </c>
      <c r="B10" s="10">
        <v>17</v>
      </c>
      <c r="C10" s="5">
        <f>17/687</f>
        <v>2.4745269286754003E-2</v>
      </c>
      <c r="D10" s="4">
        <v>1063</v>
      </c>
      <c r="E10" s="5">
        <f>1063/15647</f>
        <v>6.7936345625359496E-2</v>
      </c>
      <c r="F10" s="13">
        <f>B10/D10</f>
        <v>1.5992474129821261E-2</v>
      </c>
      <c r="H10" s="3" t="s">
        <v>4</v>
      </c>
      <c r="I10" s="10">
        <v>94</v>
      </c>
      <c r="J10" s="5">
        <f>94/939</f>
        <v>0.10010649627263046</v>
      </c>
      <c r="K10" s="10">
        <v>17</v>
      </c>
      <c r="L10" s="5">
        <f>17/687</f>
        <v>2.4745269286754003E-2</v>
      </c>
      <c r="M10" s="10">
        <v>-77</v>
      </c>
      <c r="N10" s="5">
        <f>((K10-I10)/I10)</f>
        <v>-0.81914893617021278</v>
      </c>
    </row>
    <row r="11" spans="1:16" ht="71.25" x14ac:dyDescent="0.25">
      <c r="A11" s="6" t="s">
        <v>5</v>
      </c>
      <c r="B11" s="7">
        <v>367</v>
      </c>
      <c r="C11" s="8">
        <f>367/687</f>
        <v>0.53420669577874813</v>
      </c>
      <c r="D11" s="9">
        <v>8256</v>
      </c>
      <c r="E11" s="8">
        <f>8256/15647</f>
        <v>0.52764108135744869</v>
      </c>
      <c r="F11" s="13">
        <f>B11/D11</f>
        <v>4.4452519379844964E-2</v>
      </c>
      <c r="H11" s="6" t="s">
        <v>5</v>
      </c>
      <c r="I11" s="7">
        <v>382</v>
      </c>
      <c r="J11" s="8">
        <f>382/939</f>
        <v>0.4068157614483493</v>
      </c>
      <c r="K11" s="7">
        <v>367</v>
      </c>
      <c r="L11" s="8">
        <f>367/687</f>
        <v>0.53420669577874813</v>
      </c>
      <c r="M11" s="7">
        <f>K11-I11</f>
        <v>-15</v>
      </c>
      <c r="N11" s="8">
        <v>-3.9E-2</v>
      </c>
    </row>
    <row r="12" spans="1:16" ht="57" x14ac:dyDescent="0.25">
      <c r="A12" s="3" t="s">
        <v>6</v>
      </c>
      <c r="B12" s="10">
        <v>150</v>
      </c>
      <c r="C12" s="5">
        <f>150/687</f>
        <v>0.2183406113537118</v>
      </c>
      <c r="D12" s="4">
        <v>4564</v>
      </c>
      <c r="E12" s="5">
        <f>4564/15647</f>
        <v>0.29168530708762064</v>
      </c>
      <c r="F12" s="15">
        <f>B12/D12</f>
        <v>3.2865907099035932E-2</v>
      </c>
      <c r="H12" s="3" t="s">
        <v>6</v>
      </c>
      <c r="I12" s="10">
        <v>334</v>
      </c>
      <c r="J12" s="5">
        <f>334/939</f>
        <v>0.35569755058572949</v>
      </c>
      <c r="K12" s="10">
        <v>150</v>
      </c>
      <c r="L12" s="5">
        <f>150/687</f>
        <v>0.2183406113537118</v>
      </c>
      <c r="M12" s="10">
        <f>K12-I12</f>
        <v>-184</v>
      </c>
      <c r="N12" s="5">
        <v>-0.55100000000000005</v>
      </c>
    </row>
  </sheetData>
  <mergeCells count="7">
    <mergeCell ref="K1:L1"/>
    <mergeCell ref="M1:O1"/>
    <mergeCell ref="A1:A2"/>
    <mergeCell ref="B1:C1"/>
    <mergeCell ref="D1:E1"/>
    <mergeCell ref="H1:H2"/>
    <mergeCell ref="I1:J1"/>
  </mergeCells>
  <pageMargins left="0.7" right="0.7" top="0.75" bottom="0.75" header="0.3" footer="0.3"/>
  <pageSetup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activeCell="G14" sqref="G14"/>
    </sheetView>
  </sheetViews>
  <sheetFormatPr defaultRowHeight="15" x14ac:dyDescent="0.25"/>
  <sheetData>
    <row r="1" spans="1:14" ht="30" customHeight="1" thickBot="1" x14ac:dyDescent="0.3">
      <c r="A1" s="19"/>
      <c r="B1" s="21" t="s">
        <v>16</v>
      </c>
      <c r="C1" s="22"/>
      <c r="D1" s="21" t="s">
        <v>25</v>
      </c>
      <c r="E1" s="22"/>
      <c r="G1" s="19"/>
      <c r="H1" s="21" t="s">
        <v>7</v>
      </c>
      <c r="I1" s="22"/>
      <c r="J1" s="21" t="s">
        <v>8</v>
      </c>
      <c r="K1" s="22"/>
      <c r="L1" s="21" t="s">
        <v>9</v>
      </c>
      <c r="M1" s="23"/>
      <c r="N1" s="22"/>
    </row>
    <row r="2" spans="1:14" ht="45.75" thickBot="1" x14ac:dyDescent="0.3">
      <c r="A2" s="20"/>
      <c r="B2" s="2" t="s">
        <v>0</v>
      </c>
      <c r="C2" s="2" t="s">
        <v>1</v>
      </c>
      <c r="D2" s="2" t="s">
        <v>0</v>
      </c>
      <c r="E2" s="2" t="s">
        <v>1</v>
      </c>
      <c r="F2" s="14" t="s">
        <v>13</v>
      </c>
      <c r="G2" s="20"/>
      <c r="H2" s="2" t="s">
        <v>0</v>
      </c>
      <c r="I2" s="2" t="s">
        <v>1</v>
      </c>
      <c r="J2" s="2" t="s">
        <v>0</v>
      </c>
      <c r="K2" s="2" t="s">
        <v>1</v>
      </c>
      <c r="L2" s="2" t="s">
        <v>0</v>
      </c>
      <c r="M2" s="2" t="s">
        <v>10</v>
      </c>
    </row>
    <row r="3" spans="1:14" ht="99.75" x14ac:dyDescent="0.25">
      <c r="A3" s="3" t="s">
        <v>2</v>
      </c>
      <c r="B3" s="4">
        <f>SUM(B7:B10)</f>
        <v>684</v>
      </c>
      <c r="C3" s="5">
        <v>1</v>
      </c>
      <c r="D3" s="4">
        <f>SUM(D7:D10)</f>
        <v>15647</v>
      </c>
      <c r="E3" s="5">
        <v>1</v>
      </c>
      <c r="F3" s="13">
        <f>B3/D3</f>
        <v>4.3714450054323513E-2</v>
      </c>
      <c r="G3" s="3" t="s">
        <v>2</v>
      </c>
      <c r="H3" s="4">
        <f>SUM(H7:H10)</f>
        <v>1193</v>
      </c>
      <c r="I3" s="5">
        <v>1</v>
      </c>
      <c r="J3" s="4">
        <f>SUM(J7:J10)</f>
        <v>684</v>
      </c>
      <c r="K3" s="5">
        <v>1</v>
      </c>
      <c r="L3" s="4">
        <f>J3-H3</f>
        <v>-509</v>
      </c>
      <c r="M3" s="5">
        <f>((J3-H3)/H3)</f>
        <v>-0.42665549036043587</v>
      </c>
    </row>
    <row r="7" spans="1:14" ht="57" x14ac:dyDescent="0.25">
      <c r="A7" s="6" t="s">
        <v>3</v>
      </c>
      <c r="B7" s="7">
        <v>33</v>
      </c>
      <c r="C7" s="8">
        <f>B7/B3</f>
        <v>4.8245614035087717E-2</v>
      </c>
      <c r="D7" s="9">
        <v>1764</v>
      </c>
      <c r="E7" s="8">
        <f>D7/D3</f>
        <v>0.11273726592957116</v>
      </c>
      <c r="F7" s="13">
        <f t="shared" ref="F7:F10" si="0">B7/D7</f>
        <v>1.8707482993197279E-2</v>
      </c>
      <c r="G7" s="6" t="s">
        <v>3</v>
      </c>
      <c r="H7" s="7">
        <v>232</v>
      </c>
      <c r="I7" s="8">
        <f>H7/H3</f>
        <v>0.1944677284157586</v>
      </c>
      <c r="J7" s="7">
        <v>33</v>
      </c>
      <c r="K7" s="8">
        <f>J7/J3</f>
        <v>4.8245614035087717E-2</v>
      </c>
      <c r="L7" s="4">
        <f>J7-H7</f>
        <v>-199</v>
      </c>
      <c r="M7" s="5">
        <f>((J7-H7)/H7)</f>
        <v>-0.85775862068965514</v>
      </c>
    </row>
    <row r="8" spans="1:14" ht="28.5" x14ac:dyDescent="0.25">
      <c r="A8" s="3" t="s">
        <v>4</v>
      </c>
      <c r="B8" s="10">
        <v>100</v>
      </c>
      <c r="C8" s="5">
        <f>B8/B3</f>
        <v>0.14619883040935672</v>
      </c>
      <c r="D8" s="4">
        <v>1063</v>
      </c>
      <c r="E8" s="5">
        <f>D8/D3</f>
        <v>6.7936345625359496E-2</v>
      </c>
      <c r="F8" s="13">
        <f t="shared" si="0"/>
        <v>9.4073377234242708E-2</v>
      </c>
      <c r="G8" s="3" t="s">
        <v>4</v>
      </c>
      <c r="H8" s="10">
        <v>81</v>
      </c>
      <c r="I8" s="5">
        <f>H8/H3</f>
        <v>6.7896060352053644E-2</v>
      </c>
      <c r="J8" s="10">
        <v>100</v>
      </c>
      <c r="K8" s="5">
        <f>J8/J3</f>
        <v>0.14619883040935672</v>
      </c>
      <c r="L8" s="4">
        <f t="shared" ref="L8:L10" si="1">J8-H8</f>
        <v>19</v>
      </c>
      <c r="M8" s="5">
        <f>((J8-H8)/H8)</f>
        <v>0.23456790123456789</v>
      </c>
    </row>
    <row r="9" spans="1:14" ht="71.25" x14ac:dyDescent="0.25">
      <c r="A9" s="6" t="s">
        <v>5</v>
      </c>
      <c r="B9" s="7">
        <v>397</v>
      </c>
      <c r="C9" s="8">
        <f>B9/B3</f>
        <v>0.58040935672514615</v>
      </c>
      <c r="D9" s="9">
        <v>8256</v>
      </c>
      <c r="E9" s="8">
        <f>D9/D3</f>
        <v>0.52764108135744869</v>
      </c>
      <c r="F9" s="13">
        <f t="shared" si="0"/>
        <v>4.8086240310077522E-2</v>
      </c>
      <c r="G9" s="6" t="s">
        <v>5</v>
      </c>
      <c r="H9" s="7">
        <v>737</v>
      </c>
      <c r="I9" s="8">
        <f>H9/H3</f>
        <v>0.61777032690695721</v>
      </c>
      <c r="J9" s="7">
        <v>397</v>
      </c>
      <c r="K9" s="8">
        <f>J9/J3</f>
        <v>0.58040935672514615</v>
      </c>
      <c r="L9" s="4">
        <f t="shared" si="1"/>
        <v>-340</v>
      </c>
      <c r="M9" s="5">
        <f t="shared" ref="M9:M10" si="2">((J9-H9)/H9)</f>
        <v>-0.46132971506105835</v>
      </c>
    </row>
    <row r="10" spans="1:14" ht="57" x14ac:dyDescent="0.25">
      <c r="A10" s="3" t="s">
        <v>6</v>
      </c>
      <c r="B10" s="10">
        <v>154</v>
      </c>
      <c r="C10" s="5">
        <f>B10/B3</f>
        <v>0.22514619883040934</v>
      </c>
      <c r="D10" s="4">
        <v>4564</v>
      </c>
      <c r="E10" s="5">
        <f>D10/D3</f>
        <v>0.29168530708762064</v>
      </c>
      <c r="F10" s="13">
        <f t="shared" si="0"/>
        <v>3.3742331288343558E-2</v>
      </c>
      <c r="G10" s="3" t="s">
        <v>6</v>
      </c>
      <c r="H10" s="10">
        <v>143</v>
      </c>
      <c r="I10" s="5">
        <f>H10/H3</f>
        <v>0.11986588432523052</v>
      </c>
      <c r="J10" s="10">
        <v>154</v>
      </c>
      <c r="K10" s="5">
        <f>J10/J3</f>
        <v>0.22514619883040934</v>
      </c>
      <c r="L10" s="4">
        <f t="shared" si="1"/>
        <v>11</v>
      </c>
      <c r="M10" s="5">
        <f t="shared" si="2"/>
        <v>7.6923076923076927E-2</v>
      </c>
    </row>
  </sheetData>
  <mergeCells count="7">
    <mergeCell ref="J1:K1"/>
    <mergeCell ref="L1:N1"/>
    <mergeCell ref="A1:A2"/>
    <mergeCell ref="B1:C1"/>
    <mergeCell ref="D1:E1"/>
    <mergeCell ref="G1:G2"/>
    <mergeCell ref="H1:I1"/>
  </mergeCells>
  <pageMargins left="0.7" right="0.7" top="0.75" bottom="0.75" header="0.3" footer="0.3"/>
  <pageSetup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activeCell="M5" sqref="M5"/>
    </sheetView>
  </sheetViews>
  <sheetFormatPr defaultRowHeight="15" x14ac:dyDescent="0.25"/>
  <cols>
    <col min="1" max="16384" width="9.140625" style="12"/>
  </cols>
  <sheetData>
    <row r="1" spans="1:14" ht="15.75" customHeight="1" thickBot="1" x14ac:dyDescent="0.3"/>
    <row r="2" spans="1:14" ht="30" customHeight="1" thickBot="1" x14ac:dyDescent="0.3">
      <c r="A2" s="19"/>
      <c r="B2" s="21" t="s">
        <v>17</v>
      </c>
      <c r="C2" s="22"/>
      <c r="D2" s="21" t="s">
        <v>25</v>
      </c>
      <c r="E2" s="22"/>
      <c r="G2" s="24"/>
      <c r="H2" s="26" t="s">
        <v>7</v>
      </c>
      <c r="I2" s="27"/>
      <c r="J2" s="26" t="s">
        <v>8</v>
      </c>
      <c r="K2" s="27"/>
      <c r="L2" s="26" t="s">
        <v>9</v>
      </c>
      <c r="M2" s="28"/>
      <c r="N2" s="27"/>
    </row>
    <row r="3" spans="1:14" ht="45.75" thickBot="1" x14ac:dyDescent="0.3">
      <c r="A3" s="20"/>
      <c r="B3" s="2" t="s">
        <v>0</v>
      </c>
      <c r="C3" s="2" t="s">
        <v>1</v>
      </c>
      <c r="D3" s="2" t="s">
        <v>0</v>
      </c>
      <c r="E3" s="2" t="s">
        <v>1</v>
      </c>
      <c r="F3" s="14" t="s">
        <v>13</v>
      </c>
      <c r="G3" s="25"/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10</v>
      </c>
    </row>
    <row r="4" spans="1:14" ht="99.75" x14ac:dyDescent="0.25">
      <c r="A4" s="3" t="s">
        <v>2</v>
      </c>
      <c r="B4" s="4">
        <f>SUM(B8:B11)</f>
        <v>2090</v>
      </c>
      <c r="C4" s="5">
        <v>1</v>
      </c>
      <c r="D4" s="4">
        <f>SUM(D8:D11)</f>
        <v>15647</v>
      </c>
      <c r="E4" s="5">
        <v>1</v>
      </c>
      <c r="F4" s="13">
        <f>B4/D4</f>
        <v>0.13357193072154405</v>
      </c>
      <c r="G4" s="3" t="s">
        <v>2</v>
      </c>
      <c r="H4" s="4">
        <f>SUM(H8:H11)</f>
        <v>1940</v>
      </c>
      <c r="I4" s="5">
        <v>1</v>
      </c>
      <c r="J4" s="4">
        <f>SUM(J8:J11)</f>
        <v>2090</v>
      </c>
      <c r="K4" s="5">
        <v>1</v>
      </c>
      <c r="L4" s="4">
        <f>J4-H4</f>
        <v>150</v>
      </c>
      <c r="M4" s="5">
        <v>7.7299999999999994E-2</v>
      </c>
    </row>
    <row r="8" spans="1:14" ht="57" x14ac:dyDescent="0.25">
      <c r="A8" s="6" t="s">
        <v>3</v>
      </c>
      <c r="B8" s="7">
        <v>138</v>
      </c>
      <c r="C8" s="8">
        <f>B8/B4</f>
        <v>6.6028708133971298E-2</v>
      </c>
      <c r="D8" s="9">
        <v>1764</v>
      </c>
      <c r="E8" s="8">
        <f>D8/D4</f>
        <v>0.11273726592957116</v>
      </c>
      <c r="F8" s="13">
        <f t="shared" ref="F8:F11" si="0">B8/D8</f>
        <v>7.8231292517006806E-2</v>
      </c>
      <c r="G8" s="6" t="s">
        <v>3</v>
      </c>
      <c r="H8" s="7">
        <v>254</v>
      </c>
      <c r="I8" s="8">
        <f>H8/H4</f>
        <v>0.1309278350515464</v>
      </c>
      <c r="J8" s="7">
        <v>138</v>
      </c>
      <c r="K8" s="8">
        <f>J8/J4</f>
        <v>6.6028708133971298E-2</v>
      </c>
      <c r="L8" s="7">
        <f>J8-H8</f>
        <v>-116</v>
      </c>
      <c r="M8" s="8">
        <v>-0.45700000000000002</v>
      </c>
    </row>
    <row r="9" spans="1:14" ht="28.5" x14ac:dyDescent="0.25">
      <c r="A9" s="3" t="s">
        <v>4</v>
      </c>
      <c r="B9" s="10">
        <v>120</v>
      </c>
      <c r="C9" s="8">
        <f>B9/B4</f>
        <v>5.7416267942583733E-2</v>
      </c>
      <c r="D9" s="4">
        <v>1063</v>
      </c>
      <c r="E9" s="5">
        <f>D9/D4</f>
        <v>6.7936345625359496E-2</v>
      </c>
      <c r="F9" s="13">
        <f t="shared" si="0"/>
        <v>0.11288805268109126</v>
      </c>
      <c r="G9" s="3" t="s">
        <v>4</v>
      </c>
      <c r="H9" s="10">
        <v>45</v>
      </c>
      <c r="I9" s="5">
        <f>H9/H4</f>
        <v>2.3195876288659795E-2</v>
      </c>
      <c r="J9" s="10">
        <v>120</v>
      </c>
      <c r="K9" s="5">
        <f>J9/J4</f>
        <v>5.7416267942583733E-2</v>
      </c>
      <c r="L9" s="10">
        <f>J9-H9</f>
        <v>75</v>
      </c>
      <c r="M9" s="5">
        <v>1.667</v>
      </c>
    </row>
    <row r="10" spans="1:14" ht="71.25" x14ac:dyDescent="0.25">
      <c r="A10" s="6" t="s">
        <v>5</v>
      </c>
      <c r="B10" s="9">
        <v>1148</v>
      </c>
      <c r="C10" s="8">
        <f>B10/B4</f>
        <v>0.54928229665071771</v>
      </c>
      <c r="D10" s="9">
        <v>8256</v>
      </c>
      <c r="E10" s="8">
        <f>D10/D4</f>
        <v>0.52764108135744869</v>
      </c>
      <c r="F10" s="13">
        <f t="shared" si="0"/>
        <v>0.13905038759689922</v>
      </c>
      <c r="G10" s="6" t="s">
        <v>5</v>
      </c>
      <c r="H10" s="7">
        <v>957</v>
      </c>
      <c r="I10" s="8">
        <f>H10/H4</f>
        <v>0.49329896907216497</v>
      </c>
      <c r="J10" s="9">
        <v>1148</v>
      </c>
      <c r="K10" s="8">
        <f>J10/J4</f>
        <v>0.54928229665071771</v>
      </c>
      <c r="L10" s="9">
        <f>J10-H10</f>
        <v>191</v>
      </c>
      <c r="M10" s="8">
        <v>0.2</v>
      </c>
    </row>
    <row r="11" spans="1:14" ht="57" x14ac:dyDescent="0.25">
      <c r="A11" s="3" t="s">
        <v>6</v>
      </c>
      <c r="B11" s="10">
        <v>684</v>
      </c>
      <c r="C11" s="8">
        <f>B11/B4</f>
        <v>0.32727272727272727</v>
      </c>
      <c r="D11" s="4">
        <v>4564</v>
      </c>
      <c r="E11" s="5">
        <f>D11/D4</f>
        <v>0.29168530708762064</v>
      </c>
      <c r="F11" s="13">
        <f t="shared" si="0"/>
        <v>0.14986853637160386</v>
      </c>
      <c r="G11" s="3" t="s">
        <v>6</v>
      </c>
      <c r="H11" s="10">
        <v>684</v>
      </c>
      <c r="I11" s="5">
        <f>H11/H4</f>
        <v>0.35257731958762889</v>
      </c>
      <c r="J11" s="10">
        <v>684</v>
      </c>
      <c r="K11" s="5">
        <f>J11/J4</f>
        <v>0.32727272727272727</v>
      </c>
      <c r="L11" s="10">
        <v>0</v>
      </c>
      <c r="M11" s="5">
        <v>0</v>
      </c>
    </row>
  </sheetData>
  <mergeCells count="7">
    <mergeCell ref="G2:G3"/>
    <mergeCell ref="H2:I2"/>
    <mergeCell ref="J2:K2"/>
    <mergeCell ref="L2:N2"/>
    <mergeCell ref="A2:A3"/>
    <mergeCell ref="B2:C2"/>
    <mergeCell ref="D2:E2"/>
  </mergeCells>
  <pageMargins left="0.7" right="0.7" top="0.75" bottom="0.75" header="0.3" footer="0.3"/>
  <pageSetup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activeCell="M3" sqref="M3"/>
    </sheetView>
  </sheetViews>
  <sheetFormatPr defaultRowHeight="15" x14ac:dyDescent="0.25"/>
  <cols>
    <col min="1" max="12" width="9.140625" style="12"/>
    <col min="13" max="13" width="11" style="12" bestFit="1" customWidth="1"/>
    <col min="14" max="16384" width="9.140625" style="12"/>
  </cols>
  <sheetData>
    <row r="1" spans="1:14" ht="30" customHeight="1" thickBot="1" x14ac:dyDescent="0.3">
      <c r="A1" s="19"/>
      <c r="B1" s="21" t="s">
        <v>18</v>
      </c>
      <c r="C1" s="22"/>
      <c r="D1" s="21" t="s">
        <v>25</v>
      </c>
      <c r="E1" s="22"/>
      <c r="F1" s="11"/>
      <c r="G1" s="19"/>
      <c r="H1" s="21" t="s">
        <v>7</v>
      </c>
      <c r="I1" s="22"/>
      <c r="J1" s="21" t="s">
        <v>8</v>
      </c>
      <c r="K1" s="22"/>
      <c r="L1" s="21" t="s">
        <v>9</v>
      </c>
      <c r="M1" s="23"/>
      <c r="N1" s="22"/>
    </row>
    <row r="2" spans="1:14" ht="45.75" thickBot="1" x14ac:dyDescent="0.3">
      <c r="A2" s="20"/>
      <c r="B2" s="2" t="s">
        <v>0</v>
      </c>
      <c r="C2" s="2" t="s">
        <v>1</v>
      </c>
      <c r="D2" s="2" t="s">
        <v>0</v>
      </c>
      <c r="E2" s="2" t="s">
        <v>1</v>
      </c>
      <c r="F2" s="14" t="s">
        <v>13</v>
      </c>
      <c r="G2" s="20"/>
      <c r="H2" s="2" t="s">
        <v>0</v>
      </c>
      <c r="I2" s="2" t="s">
        <v>1</v>
      </c>
      <c r="J2" s="2" t="s">
        <v>0</v>
      </c>
      <c r="K2" s="2" t="s">
        <v>1</v>
      </c>
      <c r="L2" s="2" t="s">
        <v>0</v>
      </c>
      <c r="M2" s="2" t="s">
        <v>10</v>
      </c>
    </row>
    <row r="3" spans="1:14" ht="99.75" x14ac:dyDescent="0.25">
      <c r="A3" s="3" t="s">
        <v>2</v>
      </c>
      <c r="B3" s="4">
        <f>SUM(B7:B10)</f>
        <v>774</v>
      </c>
      <c r="C3" s="5">
        <v>1</v>
      </c>
      <c r="D3" s="4">
        <f>SUM(D7:D10)</f>
        <v>15647</v>
      </c>
      <c r="E3" s="5">
        <v>1</v>
      </c>
      <c r="F3" s="13">
        <f>B3/D3</f>
        <v>4.9466351377260818E-2</v>
      </c>
      <c r="G3" s="3" t="s">
        <v>2</v>
      </c>
      <c r="H3" s="4">
        <f>SUM(H7:H10)</f>
        <v>1119</v>
      </c>
      <c r="I3" s="5">
        <v>1</v>
      </c>
      <c r="J3" s="4">
        <f>SUM(J7:J10)</f>
        <v>774</v>
      </c>
      <c r="K3" s="5">
        <v>1</v>
      </c>
      <c r="L3" s="4">
        <f>J3-H3</f>
        <v>-345</v>
      </c>
      <c r="M3" s="5">
        <v>-0.308</v>
      </c>
    </row>
    <row r="7" spans="1:14" ht="57" x14ac:dyDescent="0.25">
      <c r="A7" s="6" t="s">
        <v>3</v>
      </c>
      <c r="B7" s="7">
        <v>137</v>
      </c>
      <c r="C7" s="8">
        <v>7.4999999999999997E-2</v>
      </c>
      <c r="D7" s="9">
        <v>1764</v>
      </c>
      <c r="E7" s="8">
        <f>D7/D3</f>
        <v>0.11273726592957116</v>
      </c>
      <c r="F7" s="13">
        <f t="shared" ref="F7:F10" si="0">B7/D7</f>
        <v>7.7664399092970515E-2</v>
      </c>
      <c r="G7" s="6" t="s">
        <v>3</v>
      </c>
      <c r="H7" s="7">
        <v>92</v>
      </c>
      <c r="I7" s="8">
        <f>H7/H3</f>
        <v>8.2216264521894553E-2</v>
      </c>
      <c r="J7" s="7">
        <v>137</v>
      </c>
      <c r="K7" s="8">
        <f>J7/J3</f>
        <v>0.17700258397932817</v>
      </c>
      <c r="L7" s="4">
        <f>J7-H7</f>
        <v>45</v>
      </c>
      <c r="M7" s="8">
        <v>0.48899999999999999</v>
      </c>
    </row>
    <row r="8" spans="1:14" ht="28.5" x14ac:dyDescent="0.25">
      <c r="A8" s="3" t="s">
        <v>4</v>
      </c>
      <c r="B8" s="10">
        <v>33</v>
      </c>
      <c r="C8" s="5">
        <v>1.7999999999999999E-2</v>
      </c>
      <c r="D8" s="4">
        <v>1063</v>
      </c>
      <c r="E8" s="5">
        <f>D8/D3</f>
        <v>6.7936345625359496E-2</v>
      </c>
      <c r="F8" s="13">
        <f t="shared" si="0"/>
        <v>3.1044214487300093E-2</v>
      </c>
      <c r="G8" s="3" t="s">
        <v>4</v>
      </c>
      <c r="H8" s="10">
        <v>46</v>
      </c>
      <c r="I8" s="5">
        <f>H8/H3</f>
        <v>4.1108132260947276E-2</v>
      </c>
      <c r="J8" s="10">
        <v>33</v>
      </c>
      <c r="K8" s="5">
        <f>J8/J3</f>
        <v>4.2635658914728682E-2</v>
      </c>
      <c r="L8" s="4">
        <v>-13</v>
      </c>
      <c r="M8" s="5">
        <v>-0.28299999999999997</v>
      </c>
    </row>
    <row r="9" spans="1:14" ht="71.25" x14ac:dyDescent="0.25">
      <c r="A9" s="6" t="s">
        <v>5</v>
      </c>
      <c r="B9" s="7">
        <v>227</v>
      </c>
      <c r="C9" s="8">
        <v>0.124</v>
      </c>
      <c r="D9" s="9">
        <v>8256</v>
      </c>
      <c r="E9" s="8">
        <f>D9/D3</f>
        <v>0.52764108135744869</v>
      </c>
      <c r="F9" s="13">
        <f t="shared" si="0"/>
        <v>2.749515503875969E-2</v>
      </c>
      <c r="G9" s="6" t="s">
        <v>5</v>
      </c>
      <c r="H9" s="7">
        <v>629</v>
      </c>
      <c r="I9" s="8">
        <f>H9/H3</f>
        <v>0.56210902591599643</v>
      </c>
      <c r="J9" s="7">
        <v>227</v>
      </c>
      <c r="K9" s="8">
        <f>J9/J3</f>
        <v>0.29328165374677001</v>
      </c>
      <c r="L9" s="4">
        <v>-402</v>
      </c>
      <c r="M9" s="8">
        <v>-0.63900000000000001</v>
      </c>
    </row>
    <row r="10" spans="1:14" ht="57" x14ac:dyDescent="0.25">
      <c r="A10" s="3" t="s">
        <v>6</v>
      </c>
      <c r="B10" s="10">
        <v>377</v>
      </c>
      <c r="C10" s="5">
        <v>0.20599999999999999</v>
      </c>
      <c r="D10" s="4">
        <v>4564</v>
      </c>
      <c r="E10" s="5">
        <f>D10/D3</f>
        <v>0.29168530708762064</v>
      </c>
      <c r="F10" s="13">
        <f t="shared" si="0"/>
        <v>8.2602979842243643E-2</v>
      </c>
      <c r="G10" s="3" t="s">
        <v>6</v>
      </c>
      <c r="H10" s="10">
        <v>352</v>
      </c>
      <c r="I10" s="5">
        <f>H10/H3</f>
        <v>0.31456657730116178</v>
      </c>
      <c r="J10" s="10">
        <v>377</v>
      </c>
      <c r="K10" s="5">
        <f>J10/J3</f>
        <v>0.48708010335917312</v>
      </c>
      <c r="L10" s="4">
        <v>25</v>
      </c>
      <c r="M10" s="5">
        <v>7.0999999999999994E-2</v>
      </c>
    </row>
  </sheetData>
  <mergeCells count="7">
    <mergeCell ref="J1:K1"/>
    <mergeCell ref="L1:N1"/>
    <mergeCell ref="A1:A2"/>
    <mergeCell ref="B1:C1"/>
    <mergeCell ref="D1:E1"/>
    <mergeCell ref="G1:G2"/>
    <mergeCell ref="H1:I1"/>
  </mergeCells>
  <pageMargins left="0.7" right="0.7" top="0.75" bottom="0.75" header="0.3" footer="0.3"/>
  <pageSetup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activeCell="O3" sqref="O3"/>
    </sheetView>
  </sheetViews>
  <sheetFormatPr defaultRowHeight="15" x14ac:dyDescent="0.25"/>
  <cols>
    <col min="1" max="16384" width="9.140625" style="12"/>
  </cols>
  <sheetData>
    <row r="1" spans="1:14" ht="30" customHeight="1" thickBot="1" x14ac:dyDescent="0.3">
      <c r="A1" s="19"/>
      <c r="B1" s="21" t="s">
        <v>19</v>
      </c>
      <c r="C1" s="22"/>
      <c r="D1" s="21" t="s">
        <v>25</v>
      </c>
      <c r="E1" s="22"/>
      <c r="G1" s="19"/>
      <c r="H1" s="21" t="s">
        <v>7</v>
      </c>
      <c r="I1" s="22"/>
      <c r="J1" s="21" t="s">
        <v>8</v>
      </c>
      <c r="K1" s="22"/>
      <c r="L1" s="21" t="s">
        <v>9</v>
      </c>
      <c r="M1" s="23"/>
      <c r="N1" s="22"/>
    </row>
    <row r="2" spans="1:14" ht="45.75" thickBot="1" x14ac:dyDescent="0.3">
      <c r="A2" s="20"/>
      <c r="B2" s="2" t="s">
        <v>0</v>
      </c>
      <c r="C2" s="2" t="s">
        <v>1</v>
      </c>
      <c r="D2" s="2" t="s">
        <v>0</v>
      </c>
      <c r="E2" s="2" t="s">
        <v>1</v>
      </c>
      <c r="F2" s="14" t="s">
        <v>13</v>
      </c>
      <c r="G2" s="20"/>
      <c r="H2" s="2" t="s">
        <v>0</v>
      </c>
      <c r="I2" s="2" t="s">
        <v>1</v>
      </c>
      <c r="J2" s="2" t="s">
        <v>0</v>
      </c>
      <c r="K2" s="2" t="s">
        <v>1</v>
      </c>
      <c r="L2" s="2" t="s">
        <v>0</v>
      </c>
      <c r="M2" s="2" t="s">
        <v>10</v>
      </c>
    </row>
    <row r="3" spans="1:14" ht="99.75" x14ac:dyDescent="0.25">
      <c r="A3" s="3" t="s">
        <v>2</v>
      </c>
      <c r="B3" s="4">
        <f>SUM(B7:B10)</f>
        <v>1187</v>
      </c>
      <c r="C3" s="5">
        <v>1</v>
      </c>
      <c r="D3" s="4">
        <f>SUM(D7:D10)</f>
        <v>15647</v>
      </c>
      <c r="E3" s="5">
        <v>1</v>
      </c>
      <c r="F3" s="13">
        <f>B7/D7</f>
        <v>0.11734693877551021</v>
      </c>
      <c r="G3" s="3" t="s">
        <v>2</v>
      </c>
      <c r="H3" s="4">
        <f>SUM(H7:H10)</f>
        <v>2149</v>
      </c>
      <c r="I3" s="5">
        <v>1</v>
      </c>
      <c r="J3" s="4">
        <f>SUM(J7:J10)</f>
        <v>1187</v>
      </c>
      <c r="K3" s="5">
        <v>1</v>
      </c>
      <c r="L3" s="4">
        <f>J3-H3</f>
        <v>-962</v>
      </c>
      <c r="M3" s="5">
        <v>-0.45889999999999997</v>
      </c>
    </row>
    <row r="7" spans="1:14" ht="57" x14ac:dyDescent="0.25">
      <c r="A7" s="6" t="s">
        <v>3</v>
      </c>
      <c r="B7" s="7">
        <v>207</v>
      </c>
      <c r="C7" s="8">
        <f>B7/B3</f>
        <v>0.17438921651221567</v>
      </c>
      <c r="D7" s="9">
        <v>1764</v>
      </c>
      <c r="E7" s="8">
        <f>D7/D3</f>
        <v>0.11273726592957116</v>
      </c>
      <c r="F7" s="13">
        <f>B8/D8</f>
        <v>0.11100658513640639</v>
      </c>
      <c r="G7" s="6" t="s">
        <v>3</v>
      </c>
      <c r="H7" s="7">
        <v>283</v>
      </c>
      <c r="I7" s="8">
        <f>H7/H3</f>
        <v>0.13168915774778966</v>
      </c>
      <c r="J7" s="7">
        <v>207</v>
      </c>
      <c r="K7" s="8">
        <f>J7/J3</f>
        <v>0.17438921651221567</v>
      </c>
      <c r="L7" s="7">
        <f>J7-H7</f>
        <v>-76</v>
      </c>
      <c r="M7" s="8">
        <v>-0.26900000000000002</v>
      </c>
    </row>
    <row r="8" spans="1:14" ht="28.5" x14ac:dyDescent="0.25">
      <c r="A8" s="3" t="s">
        <v>4</v>
      </c>
      <c r="B8" s="10">
        <v>118</v>
      </c>
      <c r="C8" s="5">
        <f>B8/B3</f>
        <v>9.9410278011794445E-2</v>
      </c>
      <c r="D8" s="4">
        <v>1063</v>
      </c>
      <c r="E8" s="5">
        <f>D8/D3</f>
        <v>6.7936345625359496E-2</v>
      </c>
      <c r="F8" s="13">
        <f>B9/D9</f>
        <v>6.891957364341085E-2</v>
      </c>
      <c r="G8" s="3" t="s">
        <v>4</v>
      </c>
      <c r="H8" s="10">
        <v>139</v>
      </c>
      <c r="I8" s="5">
        <f>H8/H3</f>
        <v>6.4681247091670543E-2</v>
      </c>
      <c r="J8" s="10">
        <v>118</v>
      </c>
      <c r="K8" s="5">
        <f>J8/J3</f>
        <v>9.9410278011794445E-2</v>
      </c>
      <c r="L8" s="10">
        <f>J8-H8</f>
        <v>-21</v>
      </c>
      <c r="M8" s="5">
        <v>-0.151</v>
      </c>
    </row>
    <row r="9" spans="1:14" ht="71.25" x14ac:dyDescent="0.25">
      <c r="A9" s="6" t="s">
        <v>5</v>
      </c>
      <c r="B9" s="7">
        <v>569</v>
      </c>
      <c r="C9" s="8">
        <f>B9/B3</f>
        <v>0.47935973041280538</v>
      </c>
      <c r="D9" s="9">
        <v>8256</v>
      </c>
      <c r="E9" s="8">
        <f>D9/D3</f>
        <v>0.52764108135744869</v>
      </c>
      <c r="F9" s="13">
        <f>B10/D10</f>
        <v>6.4198071866783529E-2</v>
      </c>
      <c r="G9" s="6" t="s">
        <v>5</v>
      </c>
      <c r="H9" s="9">
        <v>1059</v>
      </c>
      <c r="I9" s="8">
        <f>H9/H3</f>
        <v>0.49278734295020937</v>
      </c>
      <c r="J9" s="7">
        <v>569</v>
      </c>
      <c r="K9" s="8">
        <f>J9/J3</f>
        <v>0.47935973041280538</v>
      </c>
      <c r="L9" s="9">
        <f>J9-H9</f>
        <v>-490</v>
      </c>
      <c r="M9" s="8">
        <v>-0.46300000000000002</v>
      </c>
    </row>
    <row r="10" spans="1:14" ht="57" x14ac:dyDescent="0.25">
      <c r="A10" s="3" t="s">
        <v>6</v>
      </c>
      <c r="B10" s="10">
        <v>293</v>
      </c>
      <c r="C10" s="5">
        <f>B10/B3</f>
        <v>0.2468407750631845</v>
      </c>
      <c r="D10" s="4">
        <v>4564</v>
      </c>
      <c r="E10" s="5">
        <f>D10/D3</f>
        <v>0.29168530708762064</v>
      </c>
      <c r="F10" s="13">
        <f>B10/D10</f>
        <v>6.4198071866783529E-2</v>
      </c>
      <c r="G10" s="3" t="s">
        <v>6</v>
      </c>
      <c r="H10" s="10">
        <v>668</v>
      </c>
      <c r="I10" s="5">
        <f>H10/H3</f>
        <v>0.31084225221033041</v>
      </c>
      <c r="J10" s="10">
        <v>293</v>
      </c>
      <c r="K10" s="5">
        <f>J10/J3</f>
        <v>0.2468407750631845</v>
      </c>
      <c r="L10" s="10">
        <f>J10-H10</f>
        <v>-375</v>
      </c>
      <c r="M10" s="5">
        <v>-0.56100000000000005</v>
      </c>
    </row>
  </sheetData>
  <mergeCells count="7">
    <mergeCell ref="J1:K1"/>
    <mergeCell ref="L1:N1"/>
    <mergeCell ref="A1:A2"/>
    <mergeCell ref="B1:C1"/>
    <mergeCell ref="D1:E1"/>
    <mergeCell ref="G1:G2"/>
    <mergeCell ref="H1:I1"/>
  </mergeCells>
  <pageMargins left="0.7" right="0.7" top="0.75" bottom="0.75" header="0.3" footer="0.3"/>
  <pageSetup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activeCell="M3" sqref="M3"/>
    </sheetView>
  </sheetViews>
  <sheetFormatPr defaultRowHeight="15" x14ac:dyDescent="0.25"/>
  <cols>
    <col min="1" max="16384" width="9.140625" style="12"/>
  </cols>
  <sheetData>
    <row r="1" spans="1:14" ht="30" customHeight="1" thickBot="1" x14ac:dyDescent="0.3">
      <c r="A1" s="19"/>
      <c r="B1" s="21" t="s">
        <v>20</v>
      </c>
      <c r="C1" s="22"/>
      <c r="D1" s="21" t="s">
        <v>25</v>
      </c>
      <c r="E1" s="22"/>
      <c r="G1" s="19"/>
      <c r="H1" s="21" t="s">
        <v>7</v>
      </c>
      <c r="I1" s="22"/>
      <c r="J1" s="21" t="s">
        <v>8</v>
      </c>
      <c r="K1" s="22"/>
      <c r="L1" s="21" t="s">
        <v>9</v>
      </c>
      <c r="M1" s="23"/>
      <c r="N1" s="22"/>
    </row>
    <row r="2" spans="1:14" ht="45.75" thickBot="1" x14ac:dyDescent="0.3">
      <c r="A2" s="20"/>
      <c r="B2" s="2" t="s">
        <v>0</v>
      </c>
      <c r="C2" s="2" t="s">
        <v>1</v>
      </c>
      <c r="D2" s="2" t="s">
        <v>0</v>
      </c>
      <c r="E2" s="2" t="s">
        <v>1</v>
      </c>
      <c r="F2" s="14" t="s">
        <v>13</v>
      </c>
      <c r="G2" s="20"/>
      <c r="H2" s="2" t="s">
        <v>0</v>
      </c>
      <c r="I2" s="2" t="s">
        <v>1</v>
      </c>
      <c r="J2" s="2" t="s">
        <v>0</v>
      </c>
      <c r="K2" s="2" t="s">
        <v>1</v>
      </c>
      <c r="L2" s="2" t="s">
        <v>0</v>
      </c>
      <c r="M2" s="2" t="s">
        <v>10</v>
      </c>
    </row>
    <row r="3" spans="1:14" ht="99.75" x14ac:dyDescent="0.25">
      <c r="A3" s="3" t="s">
        <v>2</v>
      </c>
      <c r="B3" s="4">
        <f>SUM(B7:B10)</f>
        <v>3219</v>
      </c>
      <c r="C3" s="5">
        <v>1</v>
      </c>
      <c r="D3" s="4">
        <f>SUM(D7:D10)</f>
        <v>15647</v>
      </c>
      <c r="E3" s="5">
        <v>1</v>
      </c>
      <c r="F3" s="13">
        <f>B7/D7</f>
        <v>0.30158730158730157</v>
      </c>
      <c r="G3" s="3" t="s">
        <v>2</v>
      </c>
      <c r="H3" s="4">
        <f>SUM(H7:H10)</f>
        <v>3370</v>
      </c>
      <c r="I3" s="5">
        <v>1</v>
      </c>
      <c r="J3" s="4">
        <f>SUM(J7:J10)</f>
        <v>3219</v>
      </c>
      <c r="K3" s="5">
        <v>1</v>
      </c>
      <c r="L3" s="10">
        <v>-443</v>
      </c>
      <c r="M3" s="5">
        <v>-4.48E-2</v>
      </c>
    </row>
    <row r="7" spans="1:14" ht="57" x14ac:dyDescent="0.25">
      <c r="A7" s="6" t="s">
        <v>3</v>
      </c>
      <c r="B7" s="7">
        <v>532</v>
      </c>
      <c r="C7" s="8">
        <f>B7/B3</f>
        <v>0.16526871699285492</v>
      </c>
      <c r="D7" s="9">
        <v>1764</v>
      </c>
      <c r="E7" s="8">
        <f>D7/D3</f>
        <v>0.11273726592957116</v>
      </c>
      <c r="F7" s="13">
        <f>B8/D8</f>
        <v>0.13358419567262464</v>
      </c>
      <c r="G7" s="6" t="s">
        <v>3</v>
      </c>
      <c r="H7" s="7">
        <v>541</v>
      </c>
      <c r="I7" s="8">
        <f>H7/H3</f>
        <v>0.16053412462908012</v>
      </c>
      <c r="J7" s="7">
        <v>532</v>
      </c>
      <c r="K7" s="8">
        <f>J7/J3</f>
        <v>0.16526871699285492</v>
      </c>
      <c r="L7" s="7">
        <v>-9</v>
      </c>
      <c r="M7" s="8">
        <v>-1.7000000000000001E-2</v>
      </c>
    </row>
    <row r="8" spans="1:14" ht="28.5" x14ac:dyDescent="0.25">
      <c r="A8" s="3" t="s">
        <v>4</v>
      </c>
      <c r="B8" s="10">
        <v>142</v>
      </c>
      <c r="C8" s="5">
        <f>B8/B3</f>
        <v>4.411307859583722E-2</v>
      </c>
      <c r="D8" s="4">
        <v>1063</v>
      </c>
      <c r="E8" s="5">
        <f>D8/D3</f>
        <v>6.7936345625359496E-2</v>
      </c>
      <c r="F8" s="13">
        <f>B9/D9</f>
        <v>0.20046027131782945</v>
      </c>
      <c r="G8" s="3" t="s">
        <v>4</v>
      </c>
      <c r="H8" s="10">
        <v>311</v>
      </c>
      <c r="I8" s="5">
        <f>H8/H3</f>
        <v>9.2284866468842736E-2</v>
      </c>
      <c r="J8" s="10">
        <v>142</v>
      </c>
      <c r="K8" s="5">
        <f>J8/J3</f>
        <v>4.411307859583722E-2</v>
      </c>
      <c r="L8" s="10">
        <v>-169</v>
      </c>
      <c r="M8" s="5">
        <v>-0.54300000000000004</v>
      </c>
    </row>
    <row r="9" spans="1:14" ht="71.25" x14ac:dyDescent="0.25">
      <c r="A9" s="6" t="s">
        <v>5</v>
      </c>
      <c r="B9" s="9">
        <v>1655</v>
      </c>
      <c r="C9" s="8">
        <f>B9/B3</f>
        <v>0.51413482447965209</v>
      </c>
      <c r="D9" s="9">
        <v>8256</v>
      </c>
      <c r="E9" s="8">
        <f>D9/D3</f>
        <v>0.52764108135744869</v>
      </c>
      <c r="F9" s="13">
        <f>B10/D10</f>
        <v>0.19500438212094653</v>
      </c>
      <c r="G9" s="6" t="s">
        <v>5</v>
      </c>
      <c r="H9" s="9">
        <v>1202</v>
      </c>
      <c r="I9" s="8">
        <f>H9/H3</f>
        <v>0.3566765578635015</v>
      </c>
      <c r="J9" s="9">
        <v>1655</v>
      </c>
      <c r="K9" s="8">
        <f>J9/J3</f>
        <v>0.51413482447965209</v>
      </c>
      <c r="L9" s="7">
        <v>453</v>
      </c>
      <c r="M9" s="8">
        <v>0.377</v>
      </c>
    </row>
    <row r="10" spans="1:14" ht="57" x14ac:dyDescent="0.25">
      <c r="A10" s="3" t="s">
        <v>6</v>
      </c>
      <c r="B10" s="10">
        <v>890</v>
      </c>
      <c r="C10" s="5">
        <f>B10/B3</f>
        <v>0.27648337993165578</v>
      </c>
      <c r="D10" s="4">
        <v>4564</v>
      </c>
      <c r="E10" s="5">
        <f>D10/D3</f>
        <v>0.29168530708762064</v>
      </c>
      <c r="F10" s="13">
        <f>B10/D10</f>
        <v>0.19500438212094653</v>
      </c>
      <c r="G10" s="3" t="s">
        <v>6</v>
      </c>
      <c r="H10" s="4">
        <v>1316</v>
      </c>
      <c r="I10" s="5">
        <f>H10/H3</f>
        <v>0.39050445103857567</v>
      </c>
      <c r="J10" s="10">
        <v>890</v>
      </c>
      <c r="K10" s="5">
        <f>J10/J3</f>
        <v>0.27648337993165578</v>
      </c>
      <c r="L10" s="10">
        <v>-426</v>
      </c>
      <c r="M10" s="5">
        <v>-0.32400000000000001</v>
      </c>
    </row>
  </sheetData>
  <mergeCells count="7">
    <mergeCell ref="J1:K1"/>
    <mergeCell ref="L1:N1"/>
    <mergeCell ref="A1:A2"/>
    <mergeCell ref="B1:C1"/>
    <mergeCell ref="D1:E1"/>
    <mergeCell ref="G1:G2"/>
    <mergeCell ref="H1:I1"/>
  </mergeCells>
  <pageMargins left="0.7" right="0.7" top="0.75" bottom="0.75" header="0.3" footer="0.3"/>
  <pageSetup scale="9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workbookViewId="0">
      <selection activeCell="L4" sqref="L4"/>
    </sheetView>
  </sheetViews>
  <sheetFormatPr defaultRowHeight="15" x14ac:dyDescent="0.25"/>
  <cols>
    <col min="1" max="16384" width="9.140625" style="12"/>
  </cols>
  <sheetData>
    <row r="1" spans="1:14" ht="30" customHeight="1" thickBot="1" x14ac:dyDescent="0.3">
      <c r="A1" s="19"/>
      <c r="B1" s="21" t="s">
        <v>21</v>
      </c>
      <c r="C1" s="22"/>
      <c r="D1" s="21" t="s">
        <v>25</v>
      </c>
      <c r="E1" s="22"/>
      <c r="G1" s="19"/>
      <c r="H1" s="21" t="s">
        <v>7</v>
      </c>
      <c r="I1" s="22"/>
      <c r="J1" s="21" t="s">
        <v>8</v>
      </c>
      <c r="K1" s="22"/>
      <c r="L1" s="21" t="s">
        <v>9</v>
      </c>
      <c r="M1" s="23"/>
      <c r="N1" s="22"/>
    </row>
    <row r="2" spans="1:14" ht="45.75" thickBot="1" x14ac:dyDescent="0.3">
      <c r="A2" s="20"/>
      <c r="B2" s="2" t="s">
        <v>0</v>
      </c>
      <c r="C2" s="2" t="s">
        <v>1</v>
      </c>
      <c r="D2" s="2" t="s">
        <v>0</v>
      </c>
      <c r="E2" s="2" t="s">
        <v>1</v>
      </c>
      <c r="F2" s="14" t="s">
        <v>13</v>
      </c>
      <c r="G2" s="20"/>
      <c r="H2" s="2" t="s">
        <v>0</v>
      </c>
      <c r="I2" s="2" t="s">
        <v>1</v>
      </c>
      <c r="J2" s="2" t="s">
        <v>0</v>
      </c>
      <c r="K2" s="2" t="s">
        <v>1</v>
      </c>
      <c r="L2" s="2" t="s">
        <v>0</v>
      </c>
      <c r="M2" s="2" t="s">
        <v>10</v>
      </c>
    </row>
    <row r="3" spans="1:14" ht="99.75" x14ac:dyDescent="0.25">
      <c r="A3" s="3" t="s">
        <v>2</v>
      </c>
      <c r="B3" s="4">
        <f>SUM(B8:B11)</f>
        <v>2475</v>
      </c>
      <c r="C3" s="5">
        <v>1</v>
      </c>
      <c r="D3" s="4">
        <f>SUM(D8:D11)</f>
        <v>15647</v>
      </c>
      <c r="E3" s="5">
        <v>1</v>
      </c>
      <c r="F3" s="13">
        <f>B8/D8</f>
        <v>0.10260770975056689</v>
      </c>
      <c r="G3" s="3" t="s">
        <v>2</v>
      </c>
      <c r="H3" s="4">
        <f>SUM(H8:H11)</f>
        <v>2647</v>
      </c>
      <c r="I3" s="5">
        <v>1</v>
      </c>
      <c r="J3" s="4">
        <f>SUM(J8:J11)</f>
        <v>2475</v>
      </c>
      <c r="K3" s="5">
        <v>1</v>
      </c>
      <c r="L3" s="4">
        <f>J3-H3</f>
        <v>-172</v>
      </c>
      <c r="M3" s="5">
        <v>-6.4899999999999999E-2</v>
      </c>
    </row>
    <row r="8" spans="1:14" ht="57" x14ac:dyDescent="0.25">
      <c r="A8" s="6" t="s">
        <v>3</v>
      </c>
      <c r="B8" s="7">
        <v>181</v>
      </c>
      <c r="C8" s="8">
        <f>B8/B3</f>
        <v>7.313131313131313E-2</v>
      </c>
      <c r="D8" s="9">
        <v>1764</v>
      </c>
      <c r="E8" s="8">
        <f>D8/D3</f>
        <v>0.11273726592957116</v>
      </c>
      <c r="F8" s="13">
        <f>B9/D9</f>
        <v>7.9021636876763876E-2</v>
      </c>
      <c r="G8" s="6" t="s">
        <v>3</v>
      </c>
      <c r="H8" s="7">
        <v>175</v>
      </c>
      <c r="I8" s="8">
        <f>H8/H3</f>
        <v>6.6112580279561767E-2</v>
      </c>
      <c r="J8" s="7">
        <v>181</v>
      </c>
      <c r="K8" s="8">
        <f>J8/J3</f>
        <v>7.313131313131313E-2</v>
      </c>
      <c r="L8" s="7">
        <v>6</v>
      </c>
      <c r="M8" s="8">
        <v>3.4000000000000002E-2</v>
      </c>
    </row>
    <row r="9" spans="1:14" ht="28.5" x14ac:dyDescent="0.25">
      <c r="A9" s="3" t="s">
        <v>4</v>
      </c>
      <c r="B9" s="10">
        <v>84</v>
      </c>
      <c r="C9" s="5">
        <f>B9/B3</f>
        <v>3.3939393939393943E-2</v>
      </c>
      <c r="D9" s="4">
        <v>1063</v>
      </c>
      <c r="E9" s="5">
        <f>D9/D3</f>
        <v>6.7936345625359496E-2</v>
      </c>
      <c r="F9" s="13">
        <f>B10/D10</f>
        <v>0.17514534883720931</v>
      </c>
      <c r="G9" s="3" t="s">
        <v>4</v>
      </c>
      <c r="H9" s="10">
        <v>292</v>
      </c>
      <c r="I9" s="5">
        <f>H9/H3</f>
        <v>0.11031356252361163</v>
      </c>
      <c r="J9" s="10">
        <v>84</v>
      </c>
      <c r="K9" s="5">
        <f>J9/J3</f>
        <v>3.3939393939393943E-2</v>
      </c>
      <c r="L9" s="10">
        <f>J9-H9</f>
        <v>-208</v>
      </c>
      <c r="M9" s="5">
        <v>-0.71199999999999997</v>
      </c>
    </row>
    <row r="10" spans="1:14" ht="71.25" x14ac:dyDescent="0.25">
      <c r="A10" s="6" t="s">
        <v>5</v>
      </c>
      <c r="B10" s="9">
        <v>1446</v>
      </c>
      <c r="C10" s="8">
        <f>B10/B3</f>
        <v>0.58424242424242423</v>
      </c>
      <c r="D10" s="9">
        <v>8256</v>
      </c>
      <c r="E10" s="8">
        <f>D10/D3</f>
        <v>0.52764108135744869</v>
      </c>
      <c r="F10" s="13">
        <f>B11/D11</f>
        <v>0.16739702015775634</v>
      </c>
      <c r="G10" s="6" t="s">
        <v>5</v>
      </c>
      <c r="H10" s="9">
        <v>1422</v>
      </c>
      <c r="I10" s="8">
        <f>H10/H3</f>
        <v>0.53721193804306766</v>
      </c>
      <c r="J10" s="9">
        <v>1446</v>
      </c>
      <c r="K10" s="8">
        <f>J10/J3</f>
        <v>0.58424242424242423</v>
      </c>
      <c r="L10" s="9">
        <f>J10-H10</f>
        <v>24</v>
      </c>
      <c r="M10" s="8">
        <v>1.7000000000000001E-2</v>
      </c>
    </row>
    <row r="11" spans="1:14" ht="57" x14ac:dyDescent="0.25">
      <c r="A11" s="3" t="s">
        <v>6</v>
      </c>
      <c r="B11" s="10">
        <v>764</v>
      </c>
      <c r="C11" s="5">
        <f>B11/B3</f>
        <v>0.30868686868686868</v>
      </c>
      <c r="D11" s="4">
        <v>4564</v>
      </c>
      <c r="E11" s="5">
        <f>D11/D3</f>
        <v>0.29168530708762064</v>
      </c>
      <c r="F11" s="13">
        <f>B11/D11</f>
        <v>0.16739702015775634</v>
      </c>
      <c r="G11" s="3" t="s">
        <v>6</v>
      </c>
      <c r="H11" s="10">
        <v>758</v>
      </c>
      <c r="I11" s="5">
        <f>H11/H3</f>
        <v>0.28636191915375897</v>
      </c>
      <c r="J11" s="10">
        <v>764</v>
      </c>
      <c r="K11" s="5">
        <f>J11/J3</f>
        <v>0.30868686868686868</v>
      </c>
      <c r="L11" s="10">
        <v>6</v>
      </c>
      <c r="M11" s="5">
        <v>8.0000000000000002E-3</v>
      </c>
    </row>
  </sheetData>
  <mergeCells count="7">
    <mergeCell ref="J1:K1"/>
    <mergeCell ref="L1:N1"/>
    <mergeCell ref="A1:A2"/>
    <mergeCell ref="B1:C1"/>
    <mergeCell ref="D1:E1"/>
    <mergeCell ref="G1:G2"/>
    <mergeCell ref="H1:I1"/>
  </mergeCells>
  <pageMargins left="0.7" right="0.7" top="0.75" bottom="0.75" header="0.3" footer="0.3"/>
  <pageSetup scale="9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M3" sqref="M3"/>
    </sheetView>
  </sheetViews>
  <sheetFormatPr defaultRowHeight="15" x14ac:dyDescent="0.25"/>
  <cols>
    <col min="1" max="16384" width="9.140625" style="12"/>
  </cols>
  <sheetData>
    <row r="1" spans="1:14" ht="30" customHeight="1" thickBot="1" x14ac:dyDescent="0.3">
      <c r="A1" s="19"/>
      <c r="B1" s="21" t="s">
        <v>22</v>
      </c>
      <c r="C1" s="22"/>
      <c r="D1" s="21" t="s">
        <v>25</v>
      </c>
      <c r="E1" s="22"/>
      <c r="G1" s="19"/>
      <c r="H1" s="21" t="s">
        <v>7</v>
      </c>
      <c r="I1" s="22"/>
      <c r="J1" s="21" t="s">
        <v>8</v>
      </c>
      <c r="K1" s="22"/>
      <c r="L1" s="21" t="s">
        <v>9</v>
      </c>
      <c r="M1" s="23"/>
      <c r="N1" s="22"/>
    </row>
    <row r="2" spans="1:14" ht="45.75" thickBot="1" x14ac:dyDescent="0.3">
      <c r="A2" s="20"/>
      <c r="B2" s="2" t="s">
        <v>0</v>
      </c>
      <c r="C2" s="2" t="s">
        <v>1</v>
      </c>
      <c r="D2" s="2" t="s">
        <v>0</v>
      </c>
      <c r="E2" s="2" t="s">
        <v>1</v>
      </c>
      <c r="F2" s="14" t="s">
        <v>13</v>
      </c>
      <c r="G2" s="20"/>
      <c r="H2" s="2" t="s">
        <v>0</v>
      </c>
      <c r="I2" s="2" t="s">
        <v>1</v>
      </c>
      <c r="J2" s="2" t="s">
        <v>0</v>
      </c>
      <c r="K2" s="2" t="s">
        <v>1</v>
      </c>
      <c r="L2" s="2" t="s">
        <v>0</v>
      </c>
      <c r="M2" s="2" t="s">
        <v>10</v>
      </c>
    </row>
    <row r="3" spans="1:14" ht="99.75" x14ac:dyDescent="0.25">
      <c r="A3" s="3" t="s">
        <v>2</v>
      </c>
      <c r="B3" s="4">
        <f>SUM(B11:B14)</f>
        <v>1096</v>
      </c>
      <c r="C3" s="5">
        <v>1</v>
      </c>
      <c r="D3" s="4">
        <f>SUM(D11:D14)</f>
        <v>15647</v>
      </c>
      <c r="E3" s="5">
        <v>1</v>
      </c>
      <c r="F3" s="13">
        <f>B11/D11</f>
        <v>3.0612244897959183E-2</v>
      </c>
      <c r="G3" s="3" t="s">
        <v>2</v>
      </c>
      <c r="H3" s="4">
        <f>SUM(H11:H14)</f>
        <v>1617</v>
      </c>
      <c r="I3" s="5">
        <v>1</v>
      </c>
      <c r="J3" s="4">
        <f>SUM(J11:J14)</f>
        <v>1096</v>
      </c>
      <c r="K3" s="5">
        <v>1</v>
      </c>
      <c r="L3" s="4">
        <f>J3-H3</f>
        <v>-521</v>
      </c>
      <c r="M3" s="5">
        <v>-0.32200000000000001</v>
      </c>
    </row>
    <row r="11" spans="1:14" ht="57" x14ac:dyDescent="0.25">
      <c r="A11" s="6" t="s">
        <v>3</v>
      </c>
      <c r="B11" s="7">
        <v>54</v>
      </c>
      <c r="C11" s="8">
        <f>B11/B3</f>
        <v>4.9270072992700732E-2</v>
      </c>
      <c r="D11" s="9">
        <v>1764</v>
      </c>
      <c r="E11" s="8">
        <f>D11/D3</f>
        <v>0.11273726592957116</v>
      </c>
      <c r="F11" s="13">
        <f>B12/D12</f>
        <v>6.8673565380997184E-2</v>
      </c>
      <c r="G11" s="6" t="s">
        <v>3</v>
      </c>
      <c r="H11" s="7">
        <v>57</v>
      </c>
      <c r="I11" s="8">
        <v>2.4E-2</v>
      </c>
      <c r="J11" s="7">
        <v>54</v>
      </c>
      <c r="K11" s="8">
        <v>3.2000000000000001E-2</v>
      </c>
      <c r="L11" s="7">
        <v>-3</v>
      </c>
      <c r="M11" s="8">
        <v>-5.2999999999999999E-2</v>
      </c>
    </row>
    <row r="12" spans="1:14" ht="28.5" x14ac:dyDescent="0.25">
      <c r="A12" s="3" t="s">
        <v>4</v>
      </c>
      <c r="B12" s="10">
        <v>73</v>
      </c>
      <c r="C12" s="5">
        <f>B12/B3</f>
        <v>6.6605839416058396E-2</v>
      </c>
      <c r="D12" s="4">
        <v>1063</v>
      </c>
      <c r="E12" s="5">
        <f>D12/D3</f>
        <v>6.7936345625359496E-2</v>
      </c>
      <c r="F12" s="13">
        <f>B13/D13</f>
        <v>8.3333333333333329E-2</v>
      </c>
      <c r="G12" s="3" t="s">
        <v>4</v>
      </c>
      <c r="H12" s="10">
        <v>101</v>
      </c>
      <c r="I12" s="5">
        <v>4.2000000000000003E-2</v>
      </c>
      <c r="J12" s="10">
        <v>73</v>
      </c>
      <c r="K12" s="5">
        <v>4.2999999999999997E-2</v>
      </c>
      <c r="L12" s="10">
        <v>-28</v>
      </c>
      <c r="M12" s="5">
        <v>-0.27700000000000002</v>
      </c>
    </row>
    <row r="13" spans="1:14" ht="71.25" x14ac:dyDescent="0.25">
      <c r="A13" s="6" t="s">
        <v>5</v>
      </c>
      <c r="B13" s="7">
        <v>688</v>
      </c>
      <c r="C13" s="8">
        <f>B13/B3</f>
        <v>0.62773722627737227</v>
      </c>
      <c r="D13" s="9">
        <v>8256</v>
      </c>
      <c r="E13" s="8">
        <f>D13/D3</f>
        <v>0.52764108135744869</v>
      </c>
      <c r="F13" s="13">
        <f>B14/D14</f>
        <v>6.1568799298860652E-2</v>
      </c>
      <c r="G13" s="6" t="s">
        <v>5</v>
      </c>
      <c r="H13" s="7">
        <v>719</v>
      </c>
      <c r="I13" s="8">
        <v>0.29799999999999999</v>
      </c>
      <c r="J13" s="7">
        <v>688</v>
      </c>
      <c r="K13" s="8">
        <v>0.40500000000000003</v>
      </c>
      <c r="L13" s="7">
        <v>-31</v>
      </c>
      <c r="M13" s="8">
        <v>-4.2999999999999997E-2</v>
      </c>
    </row>
    <row r="14" spans="1:14" ht="57" x14ac:dyDescent="0.25">
      <c r="A14" s="3" t="s">
        <v>6</v>
      </c>
      <c r="B14" s="10">
        <v>281</v>
      </c>
      <c r="C14" s="5">
        <f>B14/B3</f>
        <v>0.25638686131386862</v>
      </c>
      <c r="D14" s="4">
        <v>4564</v>
      </c>
      <c r="E14" s="5">
        <f>D14/D3</f>
        <v>0.29168530708762064</v>
      </c>
      <c r="F14" s="13">
        <f>B14/D14</f>
        <v>6.1568799298860652E-2</v>
      </c>
      <c r="G14" s="3" t="s">
        <v>6</v>
      </c>
      <c r="H14" s="10">
        <v>740</v>
      </c>
      <c r="I14" s="5">
        <v>0.30599999999999999</v>
      </c>
      <c r="J14" s="10">
        <v>281</v>
      </c>
      <c r="K14" s="5">
        <v>0.16600000000000001</v>
      </c>
      <c r="L14" s="10">
        <v>-459</v>
      </c>
      <c r="M14" s="5">
        <v>-0.62</v>
      </c>
    </row>
  </sheetData>
  <mergeCells count="7">
    <mergeCell ref="J1:K1"/>
    <mergeCell ref="L1:N1"/>
    <mergeCell ref="A1:A2"/>
    <mergeCell ref="B1:C1"/>
    <mergeCell ref="D1:E1"/>
    <mergeCell ref="G1:G2"/>
    <mergeCell ref="H1:I1"/>
  </mergeCells>
  <pageMargins left="0.7" right="0.7" top="0.75" bottom="0.75" header="0.3" footer="0.3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totals</vt:lpstr>
      <vt:lpstr>sector1</vt:lpstr>
      <vt:lpstr>sector2</vt:lpstr>
      <vt:lpstr>sector3</vt:lpstr>
      <vt:lpstr>sector4</vt:lpstr>
      <vt:lpstr>sector5</vt:lpstr>
      <vt:lpstr>sector6</vt:lpstr>
      <vt:lpstr>sector7</vt:lpstr>
      <vt:lpstr>sector8</vt:lpstr>
      <vt:lpstr>sector9</vt:lpstr>
      <vt:lpstr>sector10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MN03</dc:creator>
  <cp:lastModifiedBy>MN03</cp:lastModifiedBy>
  <cp:lastPrinted>2018-05-14T19:14:00Z</cp:lastPrinted>
  <dcterms:created xsi:type="dcterms:W3CDTF">2018-05-14T15:03:58Z</dcterms:created>
  <dcterms:modified xsi:type="dcterms:W3CDTF">2018-05-15T17:42:35Z</dcterms:modified>
</cp:coreProperties>
</file>