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ttps://nyco365-my.sharepoint.com/personal/knightd_hpd_nyc_gov/Documents/IHP/CITY OF YES PROGRAM UPDATES/AQRS/"/>
    </mc:Choice>
  </mc:AlternateContent>
  <xr:revisionPtr revIDLastSave="60" documentId="14_{F41870F3-037A-424D-AC53-BF85C37FC301}" xr6:coauthVersionLast="47" xr6:coauthVersionMax="47" xr10:uidLastSave="{5B119400-35CC-498D-BBFD-9ED7A8A1BA62}"/>
  <workbookProtection workbookAlgorithmName="SHA-512" workbookHashValue="765JEYQOxTaHoXBD63JEV/TK2A1xiuiHPHsX7QeWeP2QBFVHhlGa9B+HMboaIWL4uVcgk87dUyft687ORFitRg==" workbookSaltValue="2gA/JVE2VYWTln/zQ17Glw==" workbookSpinCount="100000" lockStructure="1"/>
  <bookViews>
    <workbookView xWindow="-120" yWindow="-120" windowWidth="21840" windowHeight="9120" tabRatio="576" xr2:uid="{00000000-000D-0000-FFFF-FFFF00000000}"/>
  </bookViews>
  <sheets>
    <sheet name="INSTRUCTIONS" sheetId="38" r:id="rId1"/>
    <sheet name="PROJECT WORKSHEET" sheetId="32" r:id="rId2"/>
    <sheet name="CERTIFICATION" sheetId="33" r:id="rId3"/>
    <sheet name="DISTRIBUTION" sheetId="30" r:id="rId4"/>
    <sheet name="FAR CALCS" sheetId="39" state="hidden" r:id="rId5"/>
    <sheet name="piv" sheetId="21" state="hidden" r:id="rId6"/>
  </sheets>
  <definedNames>
    <definedName name="_xlnm._FilterDatabase" localSheetId="3" hidden="1">DISTRIBUTION!$B$4:$H$325</definedName>
    <definedName name="_xlnm._FilterDatabase" localSheetId="1" hidden="1">'PROJECT WORKSHEET'!$B$34:$J$1536</definedName>
    <definedName name="Option_4">#REF!</definedName>
    <definedName name="OPTION_NAMES">#REF!</definedName>
    <definedName name="_xlnm.Print_Area" localSheetId="2">CERTIFICATION!$A$1:$H$59</definedName>
    <definedName name="_xlnm.Print_Area" localSheetId="3">DISTRIBUTION!$A$1:$K$51</definedName>
    <definedName name="_xlnm.Print_Area" localSheetId="0">INSTRUCTIONS!$A$1:$K$9</definedName>
    <definedName name="_xlnm.Print_Area" localSheetId="5">piv!$A$1:$N$18</definedName>
    <definedName name="_xlnm.Print_Area" localSheetId="1">'PROJECT WORKSHEET'!$A$1:$AB$248</definedName>
    <definedName name="_xlnm.Print_Titles" localSheetId="1">'PROJECT WORKSHEET'!$36:$36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32" l="1"/>
  <c r="D14" i="32"/>
  <c r="A16" i="33"/>
  <c r="A17" i="33"/>
  <c r="C14" i="39"/>
  <c r="A21" i="33"/>
  <c r="A18" i="33"/>
  <c r="C15" i="39"/>
  <c r="A20" i="39" s="1"/>
  <c r="Q8" i="32"/>
  <c r="S8" i="32"/>
  <c r="T8" i="32"/>
  <c r="U8" i="32"/>
  <c r="W8" i="32"/>
  <c r="X8" i="32"/>
  <c r="Y8" i="32"/>
  <c r="Q9" i="32"/>
  <c r="S9" i="32"/>
  <c r="T9" i="32"/>
  <c r="U9" i="32"/>
  <c r="W9" i="32"/>
  <c r="X9" i="32"/>
  <c r="Y9" i="32"/>
  <c r="Q10" i="32"/>
  <c r="S10" i="32"/>
  <c r="T10" i="32"/>
  <c r="U10" i="32"/>
  <c r="W10" i="32"/>
  <c r="X10" i="32"/>
  <c r="Y10" i="32"/>
  <c r="Q11" i="32"/>
  <c r="S11" i="32"/>
  <c r="T11" i="32"/>
  <c r="U11" i="32"/>
  <c r="W11" i="32"/>
  <c r="X11" i="32"/>
  <c r="Y11" i="32"/>
  <c r="Q12" i="32"/>
  <c r="S12" i="32"/>
  <c r="T12" i="32"/>
  <c r="U12" i="32"/>
  <c r="W12" i="32"/>
  <c r="X12" i="32"/>
  <c r="Y12" i="32"/>
  <c r="Q13" i="32"/>
  <c r="S13" i="32"/>
  <c r="T13" i="32"/>
  <c r="U13" i="32"/>
  <c r="W13" i="32"/>
  <c r="X13" i="32"/>
  <c r="Y13" i="32"/>
  <c r="E30" i="32" l="1"/>
  <c r="Z9" i="32"/>
  <c r="Z11" i="32"/>
  <c r="Z12" i="32"/>
  <c r="Z13" i="32"/>
  <c r="Q14" i="32"/>
  <c r="R11" i="32" s="1"/>
  <c r="U14" i="32"/>
  <c r="V8" i="32" s="1"/>
  <c r="Z8" i="32"/>
  <c r="Y14" i="32"/>
  <c r="Z10" i="32"/>
  <c r="C13" i="39"/>
  <c r="V11" i="32" l="1"/>
  <c r="AA11" i="32" s="1"/>
  <c r="AB11" i="32" s="1"/>
  <c r="R12" i="32"/>
  <c r="V13" i="32"/>
  <c r="R9" i="32"/>
  <c r="R10" i="32"/>
  <c r="V9" i="32"/>
  <c r="AA9" i="32" s="1"/>
  <c r="AB9" i="32" s="1"/>
  <c r="V10" i="32"/>
  <c r="R8" i="32"/>
  <c r="AA8" i="32" s="1"/>
  <c r="AB8" i="32" s="1"/>
  <c r="V12" i="32"/>
  <c r="R13" i="32"/>
  <c r="R14" i="32" l="1"/>
  <c r="Z14" i="32" s="1"/>
  <c r="AA12" i="32"/>
  <c r="AB12" i="32" s="1"/>
  <c r="AA10" i="32"/>
  <c r="AB10" i="32" s="1"/>
  <c r="AA13" i="32"/>
  <c r="AB13" i="32" s="1"/>
  <c r="A11" i="33"/>
  <c r="C12" i="39"/>
  <c r="B7" i="39"/>
  <c r="B1" i="39"/>
  <c r="A1" i="39"/>
  <c r="A38" i="33" l="1"/>
  <c r="AB14" i="32"/>
  <c r="C16" i="39"/>
  <c r="C17" i="39"/>
  <c r="F385" i="30" a="1"/>
  <c r="F385" i="30" s="1"/>
  <c r="F384" i="30" a="1"/>
  <c r="F384" i="30" s="1"/>
  <c r="F383" i="30" a="1"/>
  <c r="F383" i="30" s="1"/>
  <c r="F382" i="30" a="1"/>
  <c r="F382" i="30" s="1"/>
  <c r="F381" i="30" a="1"/>
  <c r="F381" i="30" s="1"/>
  <c r="F380" i="30" a="1"/>
  <c r="F380" i="30" s="1"/>
  <c r="F379" i="30" a="1"/>
  <c r="F379" i="30" s="1"/>
  <c r="F378" i="30" a="1"/>
  <c r="F378" i="30" s="1"/>
  <c r="F377" i="30" a="1"/>
  <c r="F377" i="30" s="1"/>
  <c r="F376" i="30" a="1"/>
  <c r="F376" i="30" s="1"/>
  <c r="F375" i="30" a="1"/>
  <c r="F375" i="30" s="1"/>
  <c r="F374" i="30" a="1"/>
  <c r="F374" i="30" s="1"/>
  <c r="F373" i="30" a="1"/>
  <c r="F373" i="30" s="1"/>
  <c r="F372" i="30" a="1"/>
  <c r="F372" i="30" s="1"/>
  <c r="F371" i="30" a="1"/>
  <c r="F371" i="30" s="1"/>
  <c r="F370" i="30" a="1"/>
  <c r="F370" i="30" s="1"/>
  <c r="F369" i="30" a="1"/>
  <c r="F369" i="30" s="1"/>
  <c r="F368" i="30" a="1"/>
  <c r="F368" i="30" s="1"/>
  <c r="F367" i="30" a="1"/>
  <c r="F367" i="30" s="1"/>
  <c r="F366" i="30" a="1"/>
  <c r="F366" i="30" s="1"/>
  <c r="F365" i="30" a="1"/>
  <c r="F365" i="30" s="1"/>
  <c r="F364" i="30" a="1"/>
  <c r="F364" i="30" s="1"/>
  <c r="F363" i="30" a="1"/>
  <c r="F363" i="30" s="1"/>
  <c r="F362" i="30" a="1"/>
  <c r="F362" i="30" s="1"/>
  <c r="F361" i="30" a="1"/>
  <c r="F361" i="30" s="1"/>
  <c r="F360" i="30" a="1"/>
  <c r="F360" i="30" s="1"/>
  <c r="F359" i="30" a="1"/>
  <c r="F359" i="30" s="1"/>
  <c r="F358" i="30" a="1"/>
  <c r="F358" i="30" s="1"/>
  <c r="F357" i="30" a="1"/>
  <c r="F357" i="30" s="1"/>
  <c r="F356" i="30" a="1"/>
  <c r="F356" i="30" s="1"/>
  <c r="F355" i="30" a="1"/>
  <c r="F355" i="30" s="1"/>
  <c r="F354" i="30" a="1"/>
  <c r="F354" i="30" s="1"/>
  <c r="F353" i="30" a="1"/>
  <c r="F353" i="30" s="1"/>
  <c r="F352" i="30" a="1"/>
  <c r="F352" i="30" s="1"/>
  <c r="F351" i="30" a="1"/>
  <c r="F351" i="30" s="1"/>
  <c r="F350" i="30" a="1"/>
  <c r="F350" i="30" s="1"/>
  <c r="F349" i="30" a="1"/>
  <c r="F349" i="30" s="1"/>
  <c r="F348" i="30" a="1"/>
  <c r="F348" i="30" s="1"/>
  <c r="F347" i="30" a="1"/>
  <c r="F347" i="30" s="1"/>
  <c r="F346" i="30" a="1"/>
  <c r="F346" i="30" s="1"/>
  <c r="F345" i="30" a="1"/>
  <c r="F345" i="30" s="1"/>
  <c r="F344" i="30" a="1"/>
  <c r="F344" i="30" s="1"/>
  <c r="F343" i="30" a="1"/>
  <c r="F343" i="30" s="1"/>
  <c r="F342" i="30" a="1"/>
  <c r="F342" i="30" s="1"/>
  <c r="F341" i="30" a="1"/>
  <c r="F341" i="30" s="1"/>
  <c r="F340" i="30" a="1"/>
  <c r="F340" i="30" s="1"/>
  <c r="F339" i="30" a="1"/>
  <c r="F339" i="30" s="1"/>
  <c r="F338" i="30" a="1"/>
  <c r="F338" i="30" s="1"/>
  <c r="F337" i="30" a="1"/>
  <c r="F337" i="30" s="1"/>
  <c r="F336" i="30" a="1"/>
  <c r="F336" i="30" s="1"/>
  <c r="F335" i="30" a="1"/>
  <c r="F335" i="30" s="1"/>
  <c r="F334" i="30" a="1"/>
  <c r="F334" i="30" s="1"/>
  <c r="F333" i="30" a="1"/>
  <c r="F333" i="30" s="1"/>
  <c r="F332" i="30" a="1"/>
  <c r="F332" i="30" s="1"/>
  <c r="F331" i="30" a="1"/>
  <c r="F331" i="30" s="1"/>
  <c r="F330" i="30" a="1"/>
  <c r="F330" i="30" s="1"/>
  <c r="F329" i="30" a="1"/>
  <c r="F329" i="30" s="1"/>
  <c r="F328" i="30" a="1"/>
  <c r="F328" i="30" s="1"/>
  <c r="F327" i="30" a="1"/>
  <c r="F327" i="30" s="1"/>
  <c r="F326" i="30" a="1"/>
  <c r="F326" i="30" s="1"/>
  <c r="F325" i="30" a="1"/>
  <c r="F325" i="30" s="1"/>
  <c r="F324" i="30" a="1"/>
  <c r="F324" i="30" s="1"/>
  <c r="F323" i="30" a="1"/>
  <c r="F323" i="30" s="1"/>
  <c r="F322" i="30" a="1"/>
  <c r="F322" i="30" s="1"/>
  <c r="F321" i="30" a="1"/>
  <c r="F321" i="30" s="1"/>
  <c r="F320" i="30" a="1"/>
  <c r="F320" i="30" s="1"/>
  <c r="F319" i="30" a="1"/>
  <c r="F319" i="30" s="1"/>
  <c r="F318" i="30" a="1"/>
  <c r="F318" i="30" s="1"/>
  <c r="F317" i="30" a="1"/>
  <c r="F317" i="30" s="1"/>
  <c r="F316" i="30" a="1"/>
  <c r="F316" i="30" s="1"/>
  <c r="F315" i="30" a="1"/>
  <c r="F315" i="30" s="1"/>
  <c r="F314" i="30" a="1"/>
  <c r="F314" i="30" s="1"/>
  <c r="F313" i="30" a="1"/>
  <c r="F313" i="30" s="1"/>
  <c r="F312" i="30" a="1"/>
  <c r="F312" i="30" s="1"/>
  <c r="F311" i="30" a="1"/>
  <c r="F311" i="30" s="1"/>
  <c r="F310" i="30" a="1"/>
  <c r="F310" i="30" s="1"/>
  <c r="F309" i="30" a="1"/>
  <c r="F309" i="30" s="1"/>
  <c r="F308" i="30" a="1"/>
  <c r="F308" i="30" s="1"/>
  <c r="F307" i="30" a="1"/>
  <c r="F307" i="30" s="1"/>
  <c r="F306" i="30" a="1"/>
  <c r="F306" i="30" s="1"/>
  <c r="F305" i="30" a="1"/>
  <c r="F305" i="30" s="1"/>
  <c r="F304" i="30" a="1"/>
  <c r="F304" i="30" s="1"/>
  <c r="F303" i="30" a="1"/>
  <c r="F303" i="30" s="1"/>
  <c r="F302" i="30" a="1"/>
  <c r="F302" i="30" s="1"/>
  <c r="F301" i="30" a="1"/>
  <c r="F301" i="30" s="1"/>
  <c r="F300" i="30" a="1"/>
  <c r="F300" i="30" s="1"/>
  <c r="F299" i="30" a="1"/>
  <c r="F299" i="30" s="1"/>
  <c r="F298" i="30" a="1"/>
  <c r="F298" i="30" s="1"/>
  <c r="F297" i="30" a="1"/>
  <c r="F297" i="30" s="1"/>
  <c r="F296" i="30" a="1"/>
  <c r="F296" i="30" s="1"/>
  <c r="F295" i="30" a="1"/>
  <c r="F295" i="30" s="1"/>
  <c r="F294" i="30" a="1"/>
  <c r="F294" i="30" s="1"/>
  <c r="F293" i="30" a="1"/>
  <c r="F293" i="30" s="1"/>
  <c r="F292" i="30" a="1"/>
  <c r="F292" i="30" s="1"/>
  <c r="F291" i="30" a="1"/>
  <c r="F291" i="30" s="1"/>
  <c r="F290" i="30" a="1"/>
  <c r="F290" i="30" s="1"/>
  <c r="F289" i="30" a="1"/>
  <c r="F289" i="30" s="1"/>
  <c r="F288" i="30" a="1"/>
  <c r="F288" i="30" s="1"/>
  <c r="F287" i="30" a="1"/>
  <c r="F287" i="30" s="1"/>
  <c r="F286" i="30" a="1"/>
  <c r="F286" i="30" s="1"/>
  <c r="F285" i="30" a="1"/>
  <c r="F285" i="30" s="1"/>
  <c r="F284" i="30" a="1"/>
  <c r="F284" i="30" s="1"/>
  <c r="F283" i="30" a="1"/>
  <c r="F283" i="30" s="1"/>
  <c r="F282" i="30" a="1"/>
  <c r="F282" i="30" s="1"/>
  <c r="F281" i="30" a="1"/>
  <c r="F281" i="30" s="1"/>
  <c r="F280" i="30" a="1"/>
  <c r="F280" i="30" s="1"/>
  <c r="F279" i="30" a="1"/>
  <c r="F279" i="30" s="1"/>
  <c r="F278" i="30" a="1"/>
  <c r="F278" i="30" s="1"/>
  <c r="F277" i="30" a="1"/>
  <c r="F277" i="30" s="1"/>
  <c r="F276" i="30" a="1"/>
  <c r="F276" i="30" s="1"/>
  <c r="F275" i="30" a="1"/>
  <c r="F275" i="30" s="1"/>
  <c r="F274" i="30" a="1"/>
  <c r="F274" i="30" s="1"/>
  <c r="F273" i="30" a="1"/>
  <c r="F273" i="30" s="1"/>
  <c r="F272" i="30" a="1"/>
  <c r="F272" i="30" s="1"/>
  <c r="F271" i="30" a="1"/>
  <c r="F271" i="30" s="1"/>
  <c r="F270" i="30" a="1"/>
  <c r="F270" i="30" s="1"/>
  <c r="F269" i="30" a="1"/>
  <c r="F269" i="30" s="1"/>
  <c r="F268" i="30" a="1"/>
  <c r="F268" i="30" s="1"/>
  <c r="F267" i="30" a="1"/>
  <c r="F267" i="30" s="1"/>
  <c r="F266" i="30" a="1"/>
  <c r="F266" i="30" s="1"/>
  <c r="F265" i="30" a="1"/>
  <c r="F265" i="30" s="1"/>
  <c r="F264" i="30" a="1"/>
  <c r="F264" i="30" s="1"/>
  <c r="F263" i="30" a="1"/>
  <c r="F263" i="30" s="1"/>
  <c r="F262" i="30" a="1"/>
  <c r="F262" i="30" s="1"/>
  <c r="F261" i="30" a="1"/>
  <c r="F261" i="30" s="1"/>
  <c r="F260" i="30" a="1"/>
  <c r="F260" i="30" s="1"/>
  <c r="F259" i="30" a="1"/>
  <c r="F259" i="30" s="1"/>
  <c r="F258" i="30" a="1"/>
  <c r="F258" i="30" s="1"/>
  <c r="F257" i="30" a="1"/>
  <c r="F257" i="30" s="1"/>
  <c r="F256" i="30" a="1"/>
  <c r="F256" i="30" s="1"/>
  <c r="F255" i="30" a="1"/>
  <c r="F255" i="30" s="1"/>
  <c r="F254" i="30" a="1"/>
  <c r="F254" i="30" s="1"/>
  <c r="F253" i="30" a="1"/>
  <c r="F253" i="30" s="1"/>
  <c r="F252" i="30" a="1"/>
  <c r="F252" i="30" s="1"/>
  <c r="F251" i="30" a="1"/>
  <c r="F251" i="30" s="1"/>
  <c r="F250" i="30" a="1"/>
  <c r="F250" i="30" s="1"/>
  <c r="F249" i="30" a="1"/>
  <c r="F249" i="30" s="1"/>
  <c r="F248" i="30" a="1"/>
  <c r="F248" i="30" s="1"/>
  <c r="F247" i="30" a="1"/>
  <c r="F247" i="30" s="1"/>
  <c r="F246" i="30" a="1"/>
  <c r="F246" i="30" s="1"/>
  <c r="F245" i="30" a="1"/>
  <c r="F245" i="30" s="1"/>
  <c r="F244" i="30" a="1"/>
  <c r="F244" i="30" s="1"/>
  <c r="F243" i="30" a="1"/>
  <c r="F243" i="30" s="1"/>
  <c r="F242" i="30" a="1"/>
  <c r="F242" i="30" s="1"/>
  <c r="F241" i="30" a="1"/>
  <c r="F241" i="30" s="1"/>
  <c r="F240" i="30" a="1"/>
  <c r="F240" i="30" s="1"/>
  <c r="F239" i="30" a="1"/>
  <c r="F239" i="30" s="1"/>
  <c r="F238" i="30" a="1"/>
  <c r="F238" i="30" s="1"/>
  <c r="F237" i="30" a="1"/>
  <c r="F237" i="30" s="1"/>
  <c r="F236" i="30" a="1"/>
  <c r="F236" i="30" s="1"/>
  <c r="F235" i="30" a="1"/>
  <c r="F235" i="30" s="1"/>
  <c r="F234" i="30" a="1"/>
  <c r="F234" i="30" s="1"/>
  <c r="F233" i="30" a="1"/>
  <c r="F233" i="30" s="1"/>
  <c r="F232" i="30" a="1"/>
  <c r="F232" i="30" s="1"/>
  <c r="F231" i="30" a="1"/>
  <c r="F231" i="30" s="1"/>
  <c r="F230" i="30" a="1"/>
  <c r="F230" i="30" s="1"/>
  <c r="F229" i="30" a="1"/>
  <c r="F229" i="30" s="1"/>
  <c r="F228" i="30" a="1"/>
  <c r="F228" i="30" s="1"/>
  <c r="F227" i="30" a="1"/>
  <c r="F227" i="30" s="1"/>
  <c r="F226" i="30" a="1"/>
  <c r="F226" i="30" s="1"/>
  <c r="F225" i="30" a="1"/>
  <c r="F225" i="30" s="1"/>
  <c r="F224" i="30" a="1"/>
  <c r="F224" i="30" s="1"/>
  <c r="F223" i="30" a="1"/>
  <c r="F223" i="30" s="1"/>
  <c r="F222" i="30" a="1"/>
  <c r="F222" i="30" s="1"/>
  <c r="F221" i="30" a="1"/>
  <c r="F221" i="30" s="1"/>
  <c r="F220" i="30" a="1"/>
  <c r="F220" i="30" s="1"/>
  <c r="F219" i="30" a="1"/>
  <c r="F219" i="30" s="1"/>
  <c r="F218" i="30" a="1"/>
  <c r="F218" i="30" s="1"/>
  <c r="F217" i="30" a="1"/>
  <c r="F217" i="30" s="1"/>
  <c r="F216" i="30" a="1"/>
  <c r="F216" i="30" s="1"/>
  <c r="F215" i="30" a="1"/>
  <c r="F215" i="30" s="1"/>
  <c r="F214" i="30" a="1"/>
  <c r="F214" i="30" s="1"/>
  <c r="F213" i="30" a="1"/>
  <c r="F213" i="30" s="1"/>
  <c r="F212" i="30" a="1"/>
  <c r="F212" i="30" s="1"/>
  <c r="F211" i="30" a="1"/>
  <c r="F211" i="30" s="1"/>
  <c r="F210" i="30" a="1"/>
  <c r="F210" i="30" s="1"/>
  <c r="F209" i="30" a="1"/>
  <c r="F209" i="30" s="1"/>
  <c r="F208" i="30" a="1"/>
  <c r="F208" i="30" s="1"/>
  <c r="F207" i="30" a="1"/>
  <c r="F207" i="30" s="1"/>
  <c r="F206" i="30" a="1"/>
  <c r="F206" i="30" s="1"/>
  <c r="F205" i="30" a="1"/>
  <c r="F205" i="30" s="1"/>
  <c r="F204" i="30" a="1"/>
  <c r="F204" i="30" s="1"/>
  <c r="F203" i="30" a="1"/>
  <c r="F203" i="30" s="1"/>
  <c r="F202" i="30" a="1"/>
  <c r="F202" i="30" s="1"/>
  <c r="F201" i="30" a="1"/>
  <c r="F201" i="30" s="1"/>
  <c r="F200" i="30" a="1"/>
  <c r="F200" i="30" s="1"/>
  <c r="F199" i="30" a="1"/>
  <c r="F199" i="30" s="1"/>
  <c r="F198" i="30" a="1"/>
  <c r="F198" i="30" s="1"/>
  <c r="F197" i="30" a="1"/>
  <c r="F197" i="30" s="1"/>
  <c r="F196" i="30" a="1"/>
  <c r="F196" i="30" s="1"/>
  <c r="F195" i="30" a="1"/>
  <c r="F195" i="30" s="1"/>
  <c r="F194" i="30" a="1"/>
  <c r="F194" i="30" s="1"/>
  <c r="F193" i="30" a="1"/>
  <c r="F193" i="30" s="1"/>
  <c r="F192" i="30" a="1"/>
  <c r="F192" i="30" s="1"/>
  <c r="F191" i="30" a="1"/>
  <c r="F191" i="30" s="1"/>
  <c r="F190" i="30" a="1"/>
  <c r="F190" i="30" s="1"/>
  <c r="F189" i="30" a="1"/>
  <c r="F189" i="30" s="1"/>
  <c r="F188" i="30" a="1"/>
  <c r="F188" i="30" s="1"/>
  <c r="F187" i="30" a="1"/>
  <c r="F187" i="30" s="1"/>
  <c r="F186" i="30" a="1"/>
  <c r="F186" i="30" s="1"/>
  <c r="F185" i="30" a="1"/>
  <c r="F185" i="30" s="1"/>
  <c r="F184" i="30" a="1"/>
  <c r="F184" i="30" s="1"/>
  <c r="F183" i="30" a="1"/>
  <c r="F183" i="30" s="1"/>
  <c r="F182" i="30" a="1"/>
  <c r="F182" i="30" s="1"/>
  <c r="F181" i="30" a="1"/>
  <c r="F181" i="30" s="1"/>
  <c r="F180" i="30" a="1"/>
  <c r="F180" i="30" s="1"/>
  <c r="F179" i="30" a="1"/>
  <c r="F179" i="30" s="1"/>
  <c r="F178" i="30" a="1"/>
  <c r="F178" i="30" s="1"/>
  <c r="F177" i="30" a="1"/>
  <c r="F177" i="30" s="1"/>
  <c r="F176" i="30" a="1"/>
  <c r="F176" i="30" s="1"/>
  <c r="F175" i="30" a="1"/>
  <c r="F175" i="30" s="1"/>
  <c r="F174" i="30" a="1"/>
  <c r="F174" i="30" s="1"/>
  <c r="F173" i="30" a="1"/>
  <c r="F173" i="30" s="1"/>
  <c r="F172" i="30" a="1"/>
  <c r="F172" i="30" s="1"/>
  <c r="F171" i="30" a="1"/>
  <c r="F171" i="30" s="1"/>
  <c r="F170" i="30" a="1"/>
  <c r="F170" i="30" s="1"/>
  <c r="F169" i="30" a="1"/>
  <c r="F169" i="30" s="1"/>
  <c r="F168" i="30" a="1"/>
  <c r="F168" i="30" s="1"/>
  <c r="F167" i="30" a="1"/>
  <c r="F167" i="30" s="1"/>
  <c r="F166" i="30" a="1"/>
  <c r="F166" i="30" s="1"/>
  <c r="F165" i="30" a="1"/>
  <c r="F165" i="30" s="1"/>
  <c r="F164" i="30" a="1"/>
  <c r="F164" i="30" s="1"/>
  <c r="F163" i="30" a="1"/>
  <c r="F163" i="30" s="1"/>
  <c r="F162" i="30" a="1"/>
  <c r="F162" i="30" s="1"/>
  <c r="F161" i="30" a="1"/>
  <c r="F161" i="30" s="1"/>
  <c r="F160" i="30" a="1"/>
  <c r="F160" i="30" s="1"/>
  <c r="F159" i="30" a="1"/>
  <c r="F159" i="30" s="1"/>
  <c r="F158" i="30" a="1"/>
  <c r="F158" i="30" s="1"/>
  <c r="F157" i="30" a="1"/>
  <c r="F157" i="30" s="1"/>
  <c r="F156" i="30" a="1"/>
  <c r="F156" i="30" s="1"/>
  <c r="F155" i="30" a="1"/>
  <c r="F155" i="30" s="1"/>
  <c r="F154" i="30" a="1"/>
  <c r="F154" i="30" s="1"/>
  <c r="F153" i="30" a="1"/>
  <c r="F153" i="30" s="1"/>
  <c r="F152" i="30" a="1"/>
  <c r="F152" i="30" s="1"/>
  <c r="F151" i="30" a="1"/>
  <c r="F151" i="30" s="1"/>
  <c r="F150" i="30" a="1"/>
  <c r="F150" i="30" s="1"/>
  <c r="F149" i="30" a="1"/>
  <c r="F149" i="30" s="1"/>
  <c r="F148" i="30" a="1"/>
  <c r="F148" i="30" s="1"/>
  <c r="F147" i="30" a="1"/>
  <c r="F147" i="30" s="1"/>
  <c r="F146" i="30" a="1"/>
  <c r="F146" i="30" s="1"/>
  <c r="F145" i="30" a="1"/>
  <c r="F145" i="30" s="1"/>
  <c r="F144" i="30" a="1"/>
  <c r="F144" i="30" s="1"/>
  <c r="F143" i="30" a="1"/>
  <c r="F143" i="30" s="1"/>
  <c r="F142" i="30" a="1"/>
  <c r="F142" i="30" s="1"/>
  <c r="F141" i="30" a="1"/>
  <c r="F141" i="30" s="1"/>
  <c r="F140" i="30" a="1"/>
  <c r="F140" i="30" s="1"/>
  <c r="F139" i="30" a="1"/>
  <c r="F139" i="30" s="1"/>
  <c r="F138" i="30" a="1"/>
  <c r="F138" i="30" s="1"/>
  <c r="F137" i="30" a="1"/>
  <c r="F137" i="30" s="1"/>
  <c r="F136" i="30" a="1"/>
  <c r="F136" i="30" s="1"/>
  <c r="F135" i="30" a="1"/>
  <c r="F135" i="30" s="1"/>
  <c r="F134" i="30" a="1"/>
  <c r="F134" i="30" s="1"/>
  <c r="F133" i="30" a="1"/>
  <c r="F133" i="30" s="1"/>
  <c r="F132" i="30" a="1"/>
  <c r="F132" i="30" s="1"/>
  <c r="F131" i="30" a="1"/>
  <c r="F131" i="30" s="1"/>
  <c r="F130" i="30" a="1"/>
  <c r="F130" i="30" s="1"/>
  <c r="F129" i="30" a="1"/>
  <c r="F129" i="30" s="1"/>
  <c r="F128" i="30" a="1"/>
  <c r="F128" i="30" s="1"/>
  <c r="F127" i="30" a="1"/>
  <c r="F127" i="30" s="1"/>
  <c r="F126" i="30" a="1"/>
  <c r="F126" i="30" s="1"/>
  <c r="F125" i="30" a="1"/>
  <c r="F125" i="30" s="1"/>
  <c r="F124" i="30" a="1"/>
  <c r="F124" i="30" s="1"/>
  <c r="F123" i="30" a="1"/>
  <c r="F123" i="30" s="1"/>
  <c r="F122" i="30" a="1"/>
  <c r="F122" i="30" s="1"/>
  <c r="F121" i="30" a="1"/>
  <c r="F121" i="30" s="1"/>
  <c r="F120" i="30" a="1"/>
  <c r="F120" i="30" s="1"/>
  <c r="F119" i="30" a="1"/>
  <c r="F119" i="30" s="1"/>
  <c r="F118" i="30" a="1"/>
  <c r="F118" i="30" s="1"/>
  <c r="F117" i="30" a="1"/>
  <c r="F117" i="30" s="1"/>
  <c r="F116" i="30" a="1"/>
  <c r="F116" i="30" s="1"/>
  <c r="F115" i="30" a="1"/>
  <c r="F115" i="30" s="1"/>
  <c r="F114" i="30" a="1"/>
  <c r="F114" i="30" s="1"/>
  <c r="F113" i="30" a="1"/>
  <c r="F113" i="30" s="1"/>
  <c r="F112" i="30" a="1"/>
  <c r="F112" i="30" s="1"/>
  <c r="F111" i="30" a="1"/>
  <c r="F111" i="30" s="1"/>
  <c r="F110" i="30" a="1"/>
  <c r="F110" i="30" s="1"/>
  <c r="F109" i="30" a="1"/>
  <c r="F109" i="30" s="1"/>
  <c r="F108" i="30" a="1"/>
  <c r="F108" i="30" s="1"/>
  <c r="F107" i="30" a="1"/>
  <c r="F107" i="30" s="1"/>
  <c r="F106" i="30" a="1"/>
  <c r="F106" i="30" s="1"/>
  <c r="F105" i="30" a="1"/>
  <c r="F105" i="30" s="1"/>
  <c r="F104" i="30" a="1"/>
  <c r="F104" i="30" s="1"/>
  <c r="F103" i="30" a="1"/>
  <c r="F103" i="30" s="1"/>
  <c r="F102" i="30" a="1"/>
  <c r="F102" i="30" s="1"/>
  <c r="F101" i="30" a="1"/>
  <c r="F101" i="30" s="1"/>
  <c r="F100" i="30" a="1"/>
  <c r="F100" i="30" s="1"/>
  <c r="F99" i="30" a="1"/>
  <c r="F99" i="30" s="1"/>
  <c r="F98" i="30" a="1"/>
  <c r="F98" i="30" s="1"/>
  <c r="F97" i="30" a="1"/>
  <c r="F97" i="30" s="1"/>
  <c r="F96" i="30" a="1"/>
  <c r="F96" i="30" s="1"/>
  <c r="F95" i="30" a="1"/>
  <c r="F95" i="30" s="1"/>
  <c r="F94" i="30" a="1"/>
  <c r="F94" i="30" s="1"/>
  <c r="F93" i="30" a="1"/>
  <c r="F93" i="30" s="1"/>
  <c r="F92" i="30" a="1"/>
  <c r="F92" i="30" s="1"/>
  <c r="F91" i="30" a="1"/>
  <c r="F91" i="30" s="1"/>
  <c r="F90" i="30" a="1"/>
  <c r="F90" i="30" s="1"/>
  <c r="F89" i="30" a="1"/>
  <c r="F89" i="30" s="1"/>
  <c r="F88" i="30" a="1"/>
  <c r="F88" i="30" s="1"/>
  <c r="F87" i="30" a="1"/>
  <c r="F87" i="30" s="1"/>
  <c r="F86" i="30" a="1"/>
  <c r="F86" i="30" s="1"/>
  <c r="F85" i="30" a="1"/>
  <c r="F85" i="30" s="1"/>
  <c r="F84" i="30" a="1"/>
  <c r="F84" i="30" s="1"/>
  <c r="F83" i="30" a="1"/>
  <c r="F83" i="30" s="1"/>
  <c r="F82" i="30" a="1"/>
  <c r="F82" i="30" s="1"/>
  <c r="F81" i="30" a="1"/>
  <c r="F81" i="30" s="1"/>
  <c r="F80" i="30" a="1"/>
  <c r="F80" i="30" s="1"/>
  <c r="F79" i="30" a="1"/>
  <c r="F79" i="30" s="1"/>
  <c r="F78" i="30" a="1"/>
  <c r="F78" i="30" s="1"/>
  <c r="F77" i="30" a="1"/>
  <c r="F77" i="30" s="1"/>
  <c r="F76" i="30" a="1"/>
  <c r="F76" i="30" s="1"/>
  <c r="F75" i="30" a="1"/>
  <c r="F75" i="30" s="1"/>
  <c r="F74" i="30" a="1"/>
  <c r="F74" i="30" s="1"/>
  <c r="F73" i="30" a="1"/>
  <c r="F73" i="30" s="1"/>
  <c r="F72" i="30" a="1"/>
  <c r="F72" i="30" s="1"/>
  <c r="F71" i="30" a="1"/>
  <c r="F71" i="30" s="1"/>
  <c r="F70" i="30" a="1"/>
  <c r="F70" i="30" s="1"/>
  <c r="F69" i="30" a="1"/>
  <c r="F69" i="30" s="1"/>
  <c r="F68" i="30" a="1"/>
  <c r="F68" i="30" s="1"/>
  <c r="F67" i="30" a="1"/>
  <c r="F67" i="30" s="1"/>
  <c r="F66" i="30" a="1"/>
  <c r="F66" i="30" s="1"/>
  <c r="F65" i="30" a="1"/>
  <c r="F65" i="30" s="1"/>
  <c r="F64" i="30" a="1"/>
  <c r="F64" i="30" s="1"/>
  <c r="F63" i="30" a="1"/>
  <c r="F63" i="30" s="1"/>
  <c r="F62" i="30" a="1"/>
  <c r="F62" i="30" s="1"/>
  <c r="F61" i="30" a="1"/>
  <c r="F61" i="30" s="1"/>
  <c r="F60" i="30" a="1"/>
  <c r="F60" i="30" s="1"/>
  <c r="F59" i="30" a="1"/>
  <c r="F59" i="30" s="1"/>
  <c r="F58" i="30" a="1"/>
  <c r="F58" i="30" s="1"/>
  <c r="F57" i="30" a="1"/>
  <c r="F57" i="30" s="1"/>
  <c r="F56" i="30" a="1"/>
  <c r="F56" i="30" s="1"/>
  <c r="F55" i="30" a="1"/>
  <c r="F55" i="30" s="1"/>
  <c r="F54" i="30" a="1"/>
  <c r="F54" i="30" s="1"/>
  <c r="F53" i="30" a="1"/>
  <c r="F53" i="30" s="1"/>
  <c r="F52" i="30" a="1"/>
  <c r="F52" i="30" s="1"/>
  <c r="F51" i="30" a="1"/>
  <c r="F51" i="30" s="1"/>
  <c r="F50" i="30" a="1"/>
  <c r="F50" i="30" s="1"/>
  <c r="F49" i="30" a="1"/>
  <c r="F49" i="30" s="1"/>
  <c r="F48" i="30" a="1"/>
  <c r="F48" i="30" s="1"/>
  <c r="F47" i="30" a="1"/>
  <c r="F47" i="30" s="1"/>
  <c r="F46" i="30" a="1"/>
  <c r="F46" i="30" s="1"/>
  <c r="F45" i="30" a="1"/>
  <c r="F45" i="30" s="1"/>
  <c r="F44" i="30" a="1"/>
  <c r="F44" i="30" s="1"/>
  <c r="F43" i="30" a="1"/>
  <c r="F43" i="30" s="1"/>
  <c r="F42" i="30" a="1"/>
  <c r="F42" i="30" s="1"/>
  <c r="F41" i="30" a="1"/>
  <c r="F41" i="30" s="1"/>
  <c r="F40" i="30" a="1"/>
  <c r="F40" i="30" s="1"/>
  <c r="F39" i="30" a="1"/>
  <c r="F39" i="30" s="1"/>
  <c r="F38" i="30" a="1"/>
  <c r="F38" i="30" s="1"/>
  <c r="F37" i="30" a="1"/>
  <c r="F37" i="30" s="1"/>
  <c r="F36" i="30" a="1"/>
  <c r="F36" i="30" s="1"/>
  <c r="F35" i="30" a="1"/>
  <c r="F35" i="30" s="1"/>
  <c r="F34" i="30" a="1"/>
  <c r="F34" i="30" s="1"/>
  <c r="F33" i="30" a="1"/>
  <c r="F33" i="30" s="1"/>
  <c r="F32" i="30" a="1"/>
  <c r="F32" i="30" s="1"/>
  <c r="F31" i="30" a="1"/>
  <c r="F31" i="30" s="1"/>
  <c r="F30" i="30" a="1"/>
  <c r="F30" i="30" s="1"/>
  <c r="F29" i="30" a="1"/>
  <c r="F29" i="30" s="1"/>
  <c r="F28" i="30" a="1"/>
  <c r="F28" i="30" s="1"/>
  <c r="F27" i="30" a="1"/>
  <c r="F27" i="30" s="1"/>
  <c r="F26" i="30" a="1"/>
  <c r="F26" i="30" s="1"/>
  <c r="F25" i="30" a="1"/>
  <c r="F25" i="30" s="1"/>
  <c r="F24" i="30" a="1"/>
  <c r="F24" i="30" s="1"/>
  <c r="F23" i="30" a="1"/>
  <c r="F23" i="30" s="1"/>
  <c r="F22" i="30" a="1"/>
  <c r="F22" i="30" s="1"/>
  <c r="F21" i="30" a="1"/>
  <c r="F21" i="30" s="1"/>
  <c r="F20" i="30" a="1"/>
  <c r="F20" i="30" s="1"/>
  <c r="F19" i="30" a="1"/>
  <c r="F19" i="30" s="1"/>
  <c r="F18" i="30" a="1"/>
  <c r="F18" i="30" s="1"/>
  <c r="F17" i="30" a="1"/>
  <c r="F17" i="30" s="1"/>
  <c r="F16" i="30" a="1"/>
  <c r="F16" i="30" s="1"/>
  <c r="F15" i="30" a="1"/>
  <c r="F15" i="30" s="1"/>
  <c r="F14" i="30" a="1"/>
  <c r="F14" i="30" s="1"/>
  <c r="F13" i="30" a="1"/>
  <c r="F13" i="30" s="1"/>
  <c r="F12" i="30" a="1"/>
  <c r="F12" i="30" s="1"/>
  <c r="E20" i="32" l="1"/>
  <c r="J29" i="32" l="1" a="1"/>
  <c r="J29" i="32" s="1"/>
  <c r="E19" i="32" l="1" a="1"/>
  <c r="E19" i="32" s="1"/>
  <c r="J28" i="32" a="1"/>
  <c r="J28" i="32" s="1"/>
  <c r="E21" i="32"/>
  <c r="E57" i="33" l="1"/>
  <c r="A12" i="33" l="1"/>
  <c r="E49" i="33"/>
  <c r="E385" i="30"/>
  <c r="E384" i="30"/>
  <c r="E383" i="30"/>
  <c r="E382" i="30"/>
  <c r="E381" i="30"/>
  <c r="E380" i="30"/>
  <c r="E379" i="30"/>
  <c r="E378" i="30"/>
  <c r="E377" i="30"/>
  <c r="E376" i="30"/>
  <c r="E375" i="30"/>
  <c r="E374" i="30"/>
  <c r="E373" i="30"/>
  <c r="E372" i="30"/>
  <c r="E371" i="30"/>
  <c r="E370" i="30"/>
  <c r="E369" i="30"/>
  <c r="E368" i="30"/>
  <c r="E367" i="30"/>
  <c r="E366" i="30"/>
  <c r="E365" i="30"/>
  <c r="E364" i="30"/>
  <c r="E363" i="30"/>
  <c r="E362" i="30"/>
  <c r="E361" i="30"/>
  <c r="E360" i="30"/>
  <c r="E359" i="30"/>
  <c r="E358" i="30"/>
  <c r="E357" i="30"/>
  <c r="E356" i="30"/>
  <c r="E355" i="30"/>
  <c r="E354" i="30"/>
  <c r="E353" i="30"/>
  <c r="E352" i="30"/>
  <c r="E351" i="30"/>
  <c r="E350" i="30"/>
  <c r="E349" i="30"/>
  <c r="E348" i="30"/>
  <c r="E347" i="30"/>
  <c r="E346" i="30"/>
  <c r="E345" i="30"/>
  <c r="E344" i="30"/>
  <c r="E343" i="30"/>
  <c r="E342" i="30"/>
  <c r="E341" i="30"/>
  <c r="E340" i="30"/>
  <c r="E339" i="30"/>
  <c r="E338" i="30"/>
  <c r="E337" i="30"/>
  <c r="E336" i="30"/>
  <c r="E335" i="30"/>
  <c r="E334" i="30"/>
  <c r="E333" i="30"/>
  <c r="E332" i="30"/>
  <c r="E331" i="30"/>
  <c r="E330" i="30"/>
  <c r="E329" i="30"/>
  <c r="E328" i="30"/>
  <c r="E327" i="30"/>
  <c r="E326" i="30"/>
  <c r="E325" i="30"/>
  <c r="E324" i="30"/>
  <c r="E323" i="30"/>
  <c r="E322" i="30"/>
  <c r="E321" i="30"/>
  <c r="E320" i="30"/>
  <c r="E319" i="30"/>
  <c r="E318" i="30"/>
  <c r="E317" i="30"/>
  <c r="E316" i="30"/>
  <c r="E315" i="30"/>
  <c r="E314" i="30"/>
  <c r="E313" i="30"/>
  <c r="E312" i="30"/>
  <c r="E311" i="30"/>
  <c r="E310" i="30"/>
  <c r="E309" i="30"/>
  <c r="E308" i="30"/>
  <c r="E307" i="30"/>
  <c r="E306" i="30"/>
  <c r="E305" i="30"/>
  <c r="E304" i="30"/>
  <c r="E303" i="30"/>
  <c r="E302" i="30"/>
  <c r="E301" i="30"/>
  <c r="E300" i="30"/>
  <c r="E299" i="30"/>
  <c r="E298" i="30"/>
  <c r="E297" i="30"/>
  <c r="E296" i="30"/>
  <c r="E295" i="30"/>
  <c r="E294" i="30"/>
  <c r="E293" i="30"/>
  <c r="E292" i="30"/>
  <c r="E291" i="30"/>
  <c r="E290" i="30"/>
  <c r="E289" i="30"/>
  <c r="E288" i="30"/>
  <c r="E287" i="30"/>
  <c r="E286" i="30"/>
  <c r="E285" i="30"/>
  <c r="E284" i="30"/>
  <c r="E283" i="30"/>
  <c r="E282" i="30"/>
  <c r="E281" i="30"/>
  <c r="E280" i="30"/>
  <c r="E279" i="30"/>
  <c r="E278" i="30"/>
  <c r="E277" i="30"/>
  <c r="E276" i="30"/>
  <c r="E275" i="30"/>
  <c r="E274" i="30"/>
  <c r="E273" i="30"/>
  <c r="E272" i="30"/>
  <c r="E271" i="30"/>
  <c r="E270" i="30"/>
  <c r="E269" i="30"/>
  <c r="E268" i="30"/>
  <c r="E267" i="30"/>
  <c r="E266" i="30"/>
  <c r="E265" i="30"/>
  <c r="E264" i="30"/>
  <c r="E263" i="30"/>
  <c r="E262" i="30"/>
  <c r="E261" i="30"/>
  <c r="E260" i="30"/>
  <c r="E259" i="30"/>
  <c r="E258" i="30"/>
  <c r="E257" i="30"/>
  <c r="E256" i="30"/>
  <c r="E255" i="30"/>
  <c r="E254" i="30"/>
  <c r="E253" i="30"/>
  <c r="E252" i="30"/>
  <c r="E251" i="30"/>
  <c r="E250" i="30"/>
  <c r="E249" i="30"/>
  <c r="E248" i="30"/>
  <c r="E247" i="30"/>
  <c r="E246" i="30"/>
  <c r="E245" i="30"/>
  <c r="E244" i="30"/>
  <c r="E243" i="30"/>
  <c r="E242" i="30"/>
  <c r="E241" i="30"/>
  <c r="E240" i="30"/>
  <c r="E239" i="30"/>
  <c r="E238" i="30"/>
  <c r="E237" i="30"/>
  <c r="E236" i="30"/>
  <c r="E235" i="30"/>
  <c r="E234" i="30"/>
  <c r="E233" i="30"/>
  <c r="E232" i="30"/>
  <c r="E231" i="30"/>
  <c r="E230" i="30"/>
  <c r="E229" i="30"/>
  <c r="E228" i="30"/>
  <c r="E227" i="30"/>
  <c r="E226" i="30"/>
  <c r="E225" i="30"/>
  <c r="E224" i="30"/>
  <c r="E223" i="30"/>
  <c r="E222" i="30"/>
  <c r="E221" i="30"/>
  <c r="E220" i="30"/>
  <c r="E219" i="30"/>
  <c r="E218" i="30"/>
  <c r="E217" i="30"/>
  <c r="E216" i="30"/>
  <c r="E215" i="30"/>
  <c r="E214" i="30"/>
  <c r="E213" i="30"/>
  <c r="E212" i="30"/>
  <c r="E211" i="30"/>
  <c r="E210" i="30"/>
  <c r="E209" i="30"/>
  <c r="E208" i="30"/>
  <c r="E207" i="30"/>
  <c r="E206" i="30"/>
  <c r="E205" i="30"/>
  <c r="E204" i="30"/>
  <c r="E203" i="30"/>
  <c r="E202" i="30"/>
  <c r="E201" i="30"/>
  <c r="E200" i="30"/>
  <c r="E199" i="30"/>
  <c r="E198" i="30"/>
  <c r="E197" i="30"/>
  <c r="E196" i="30"/>
  <c r="E195" i="30"/>
  <c r="E194" i="30"/>
  <c r="E193" i="30"/>
  <c r="E192" i="30"/>
  <c r="E191" i="30"/>
  <c r="E190" i="30"/>
  <c r="E189" i="30"/>
  <c r="E188" i="30"/>
  <c r="E187" i="30"/>
  <c r="E186" i="30"/>
  <c r="E185" i="30"/>
  <c r="E184" i="30"/>
  <c r="E183" i="30"/>
  <c r="E182" i="30"/>
  <c r="E181" i="30"/>
  <c r="E180" i="30"/>
  <c r="E179" i="30"/>
  <c r="E178" i="30"/>
  <c r="E177" i="30"/>
  <c r="E176" i="30"/>
  <c r="E175" i="30"/>
  <c r="E174" i="30"/>
  <c r="E173" i="30"/>
  <c r="E172" i="30"/>
  <c r="E171" i="30"/>
  <c r="E170" i="30"/>
  <c r="E169" i="30"/>
  <c r="E168" i="30"/>
  <c r="E167" i="30"/>
  <c r="E166" i="30"/>
  <c r="E165" i="30"/>
  <c r="E164" i="30"/>
  <c r="E163" i="30"/>
  <c r="E162" i="30"/>
  <c r="E161" i="30"/>
  <c r="E160" i="30"/>
  <c r="E159" i="30"/>
  <c r="E158" i="30"/>
  <c r="E157" i="30"/>
  <c r="E156" i="30"/>
  <c r="E155" i="30"/>
  <c r="E154" i="30"/>
  <c r="E153" i="30"/>
  <c r="E152" i="30"/>
  <c r="E151" i="30"/>
  <c r="E150" i="30"/>
  <c r="E149" i="30"/>
  <c r="E148" i="30"/>
  <c r="E147" i="30"/>
  <c r="E146" i="30"/>
  <c r="E145" i="30"/>
  <c r="E144" i="30"/>
  <c r="E143" i="30"/>
  <c r="E142" i="30"/>
  <c r="E141" i="30"/>
  <c r="E140" i="30"/>
  <c r="E139" i="30"/>
  <c r="E138" i="30"/>
  <c r="E137" i="30"/>
  <c r="E136" i="30"/>
  <c r="E135" i="30"/>
  <c r="E134" i="30"/>
  <c r="E133" i="30"/>
  <c r="E132" i="30"/>
  <c r="E131" i="30"/>
  <c r="E130" i="30"/>
  <c r="E129" i="30"/>
  <c r="E128" i="30"/>
  <c r="E127" i="30"/>
  <c r="E126" i="30"/>
  <c r="E125" i="30"/>
  <c r="E124" i="30"/>
  <c r="E123" i="30"/>
  <c r="E122" i="30"/>
  <c r="E121" i="30"/>
  <c r="E120" i="30"/>
  <c r="E119" i="30"/>
  <c r="E118" i="30"/>
  <c r="E117" i="30"/>
  <c r="E116" i="30"/>
  <c r="E115" i="30"/>
  <c r="E114" i="30"/>
  <c r="E113" i="30"/>
  <c r="E112" i="30"/>
  <c r="E111" i="30"/>
  <c r="E110" i="30"/>
  <c r="E109" i="30"/>
  <c r="E108" i="30"/>
  <c r="E107" i="30"/>
  <c r="E106" i="30"/>
  <c r="E105" i="30"/>
  <c r="E104" i="30"/>
  <c r="E103" i="30"/>
  <c r="E102" i="30"/>
  <c r="E101" i="30"/>
  <c r="E100" i="30"/>
  <c r="E99" i="30"/>
  <c r="E98" i="30"/>
  <c r="E97" i="30"/>
  <c r="E96" i="30"/>
  <c r="E95" i="30"/>
  <c r="E94" i="30"/>
  <c r="E93" i="30"/>
  <c r="E92" i="30"/>
  <c r="E91" i="30"/>
  <c r="E90" i="30"/>
  <c r="E89" i="30"/>
  <c r="E88" i="30"/>
  <c r="E87" i="30"/>
  <c r="E86" i="30"/>
  <c r="E85" i="30"/>
  <c r="E84" i="30"/>
  <c r="E83" i="30"/>
  <c r="E82" i="30"/>
  <c r="E81" i="30"/>
  <c r="E80" i="30"/>
  <c r="E79" i="30"/>
  <c r="E78" i="30"/>
  <c r="E77" i="30"/>
  <c r="E76" i="30"/>
  <c r="E75" i="30"/>
  <c r="E74" i="30"/>
  <c r="E73" i="30"/>
  <c r="E72" i="30"/>
  <c r="E71" i="30"/>
  <c r="E70" i="30"/>
  <c r="E69" i="30"/>
  <c r="E68" i="30"/>
  <c r="E67" i="30"/>
  <c r="E66" i="30"/>
  <c r="E65" i="30"/>
  <c r="E64" i="30"/>
  <c r="E63" i="30"/>
  <c r="E62" i="30"/>
  <c r="E61" i="30"/>
  <c r="E60" i="30"/>
  <c r="E59" i="30"/>
  <c r="E58" i="30"/>
  <c r="E57" i="30"/>
  <c r="E56" i="30"/>
  <c r="E55" i="30"/>
  <c r="E54" i="30"/>
  <c r="E53" i="30"/>
  <c r="E52" i="30"/>
  <c r="E51" i="30"/>
  <c r="E50" i="30"/>
  <c r="E49" i="30"/>
  <c r="E48" i="30"/>
  <c r="E47" i="30"/>
  <c r="E46" i="30"/>
  <c r="E45" i="30"/>
  <c r="E44" i="30"/>
  <c r="E43" i="30"/>
  <c r="E42" i="30"/>
  <c r="E41" i="30"/>
  <c r="E40" i="30"/>
  <c r="E39" i="30"/>
  <c r="E38" i="30"/>
  <c r="E37" i="30"/>
  <c r="E36" i="30"/>
  <c r="E35" i="30"/>
  <c r="E34" i="30"/>
  <c r="E33" i="30"/>
  <c r="E32" i="30"/>
  <c r="E31" i="30"/>
  <c r="E30" i="30"/>
  <c r="E29" i="30"/>
  <c r="E28" i="30"/>
  <c r="E27" i="30"/>
  <c r="E26" i="30"/>
  <c r="E25" i="30"/>
  <c r="E24" i="30"/>
  <c r="E23" i="30"/>
  <c r="E22" i="30"/>
  <c r="E31" i="32" a="1"/>
  <c r="E31" i="32" s="1"/>
  <c r="E32" i="32" s="1"/>
  <c r="H32" i="32" l="1" a="1"/>
  <c r="H32" i="32" s="1"/>
  <c r="F8" i="33"/>
  <c r="F7" i="33"/>
  <c r="F6" i="33"/>
  <c r="F5" i="33"/>
  <c r="F4" i="33"/>
  <c r="A8" i="33" l="1"/>
  <c r="A7" i="33"/>
  <c r="A6" i="33"/>
  <c r="A5" i="33"/>
  <c r="A4" i="33"/>
  <c r="B2" i="30" l="1" a="1"/>
  <c r="B2" i="30" s="1"/>
  <c r="B1" i="30" a="1"/>
  <c r="B1" i="30" s="1"/>
  <c r="D8" i="33"/>
  <c r="F3" i="33"/>
  <c r="A14" i="33" s="1"/>
  <c r="D7" i="33" l="1"/>
  <c r="D6" i="33"/>
  <c r="D5" i="33"/>
  <c r="D4" i="33"/>
  <c r="A2" i="30" l="1"/>
  <c r="D97" i="30"/>
  <c r="C97" i="30"/>
  <c r="D96" i="30"/>
  <c r="C96" i="30"/>
  <c r="D95" i="30"/>
  <c r="C95" i="30"/>
  <c r="D94" i="30"/>
  <c r="C94" i="30"/>
  <c r="D93" i="30"/>
  <c r="C93" i="30"/>
  <c r="D92" i="30"/>
  <c r="C92" i="30"/>
  <c r="D91" i="30"/>
  <c r="C91" i="30"/>
  <c r="D90" i="30"/>
  <c r="C90" i="30"/>
  <c r="D89" i="30"/>
  <c r="C89" i="30"/>
  <c r="D88" i="30"/>
  <c r="C88" i="30"/>
  <c r="D87" i="30"/>
  <c r="C87" i="30"/>
  <c r="D86" i="30"/>
  <c r="C86" i="30"/>
  <c r="D85" i="30"/>
  <c r="C85" i="30"/>
  <c r="D84" i="30"/>
  <c r="C84" i="30"/>
  <c r="D83" i="30"/>
  <c r="C83" i="30"/>
  <c r="D82" i="30"/>
  <c r="C82" i="30"/>
  <c r="D81" i="30"/>
  <c r="C81" i="30"/>
  <c r="D80" i="30"/>
  <c r="C80" i="30"/>
  <c r="D79" i="30"/>
  <c r="C79" i="30"/>
  <c r="D78" i="30"/>
  <c r="C78" i="30"/>
  <c r="D77" i="30"/>
  <c r="C77" i="30"/>
  <c r="D76" i="30"/>
  <c r="C76" i="30"/>
  <c r="D75" i="30"/>
  <c r="C75" i="30"/>
  <c r="D74" i="30"/>
  <c r="C74" i="30"/>
  <c r="D73" i="30"/>
  <c r="C73" i="30"/>
  <c r="D72" i="30"/>
  <c r="C72" i="30"/>
  <c r="D71" i="30"/>
  <c r="C71" i="30"/>
  <c r="D70" i="30"/>
  <c r="C70" i="30"/>
  <c r="D69" i="30"/>
  <c r="C69" i="30"/>
  <c r="D68" i="30"/>
  <c r="C68" i="30"/>
  <c r="D67" i="30"/>
  <c r="C67" i="30"/>
  <c r="D66" i="30"/>
  <c r="C66" i="30"/>
  <c r="D65" i="30"/>
  <c r="C65" i="30"/>
  <c r="D64" i="30"/>
  <c r="C64" i="30"/>
  <c r="D63" i="30"/>
  <c r="C63" i="30"/>
  <c r="D62" i="30"/>
  <c r="C62" i="30"/>
  <c r="D61" i="30"/>
  <c r="C61" i="30"/>
  <c r="D60" i="30"/>
  <c r="C60" i="30"/>
  <c r="D59" i="30"/>
  <c r="C59" i="30"/>
  <c r="D58" i="30"/>
  <c r="C58" i="30"/>
  <c r="D57" i="30"/>
  <c r="C57" i="30"/>
  <c r="D56" i="30"/>
  <c r="C56" i="30"/>
  <c r="D55" i="30"/>
  <c r="C55" i="30"/>
  <c r="D54" i="30"/>
  <c r="C54" i="30"/>
  <c r="D53" i="30"/>
  <c r="C53" i="30"/>
  <c r="D52" i="30"/>
  <c r="C52" i="30"/>
  <c r="D51" i="30"/>
  <c r="C51" i="30"/>
  <c r="D50" i="30"/>
  <c r="C50" i="30"/>
  <c r="D49" i="30"/>
  <c r="C49" i="30"/>
  <c r="D48" i="30"/>
  <c r="C48" i="30"/>
  <c r="D47" i="30"/>
  <c r="C47" i="30"/>
  <c r="D46" i="30"/>
  <c r="C46" i="30"/>
  <c r="D45" i="30"/>
  <c r="C45" i="30"/>
  <c r="D44" i="30"/>
  <c r="C44" i="30"/>
  <c r="D43" i="30"/>
  <c r="C43" i="30"/>
  <c r="D42" i="30"/>
  <c r="C42" i="30"/>
  <c r="D41" i="30"/>
  <c r="C41" i="30"/>
  <c r="D40" i="30"/>
  <c r="C40" i="30"/>
  <c r="D39" i="30"/>
  <c r="C39" i="30"/>
  <c r="D38" i="30"/>
  <c r="C38" i="30"/>
  <c r="D37" i="30"/>
  <c r="C37" i="30"/>
  <c r="D36" i="30"/>
  <c r="C36" i="30"/>
  <c r="D35" i="30"/>
  <c r="C35" i="30"/>
  <c r="D34" i="30"/>
  <c r="C34" i="30"/>
  <c r="D33" i="30"/>
  <c r="C33" i="30"/>
  <c r="D32" i="30"/>
  <c r="C32" i="30"/>
  <c r="D31" i="30"/>
  <c r="C31" i="30"/>
  <c r="D30" i="30"/>
  <c r="C30" i="30"/>
  <c r="D29" i="30"/>
  <c r="C29" i="30"/>
  <c r="D28" i="30"/>
  <c r="C28" i="30"/>
  <c r="D27" i="30"/>
  <c r="C27" i="30"/>
  <c r="D26" i="30"/>
  <c r="C26" i="30"/>
  <c r="D25" i="30"/>
  <c r="C25" i="30"/>
  <c r="D24" i="30"/>
  <c r="C24" i="30"/>
  <c r="D23" i="30"/>
  <c r="C23" i="30"/>
  <c r="D22" i="30"/>
  <c r="C22" i="30"/>
  <c r="B5" i="30" a="1"/>
  <c r="F11" i="30" s="1" a="1"/>
  <c r="F11" i="30" s="1"/>
  <c r="N1534" i="32"/>
  <c r="M1534" i="32"/>
  <c r="K1534" i="32"/>
  <c r="L1534" i="32"/>
  <c r="A1536" i="32"/>
  <c r="N1533" i="32"/>
  <c r="M1533" i="32"/>
  <c r="K1533" i="32"/>
  <c r="L1533" i="32"/>
  <c r="A1535" i="32"/>
  <c r="N1532" i="32"/>
  <c r="M1532" i="32"/>
  <c r="K1532" i="32"/>
  <c r="L1532" i="32"/>
  <c r="A1534" i="32"/>
  <c r="N1531" i="32"/>
  <c r="M1531" i="32"/>
  <c r="K1531" i="32"/>
  <c r="L1531" i="32"/>
  <c r="A1533" i="32"/>
  <c r="N1530" i="32"/>
  <c r="M1530" i="32"/>
  <c r="K1530" i="32"/>
  <c r="L1530" i="32"/>
  <c r="A1532" i="32"/>
  <c r="N1529" i="32"/>
  <c r="M1529" i="32"/>
  <c r="K1529" i="32"/>
  <c r="L1529" i="32"/>
  <c r="A1531" i="32"/>
  <c r="N1528" i="32"/>
  <c r="M1528" i="32"/>
  <c r="K1528" i="32"/>
  <c r="L1528" i="32"/>
  <c r="A1530" i="32"/>
  <c r="N1527" i="32"/>
  <c r="M1527" i="32"/>
  <c r="K1527" i="32"/>
  <c r="L1527" i="32"/>
  <c r="A1529" i="32"/>
  <c r="N1526" i="32"/>
  <c r="M1526" i="32"/>
  <c r="K1526" i="32"/>
  <c r="L1526" i="32"/>
  <c r="A1528" i="32"/>
  <c r="N1525" i="32"/>
  <c r="M1525" i="32"/>
  <c r="K1525" i="32"/>
  <c r="L1525" i="32"/>
  <c r="A1527" i="32"/>
  <c r="N1524" i="32"/>
  <c r="M1524" i="32"/>
  <c r="K1524" i="32"/>
  <c r="L1524" i="32"/>
  <c r="A1526" i="32"/>
  <c r="N1523" i="32"/>
  <c r="M1523" i="32"/>
  <c r="K1523" i="32"/>
  <c r="L1523" i="32"/>
  <c r="A1525" i="32"/>
  <c r="N1522" i="32"/>
  <c r="M1522" i="32"/>
  <c r="K1522" i="32"/>
  <c r="L1522" i="32"/>
  <c r="A1524" i="32"/>
  <c r="N1521" i="32"/>
  <c r="M1521" i="32"/>
  <c r="K1521" i="32"/>
  <c r="L1521" i="32"/>
  <c r="A1523" i="32"/>
  <c r="N1520" i="32"/>
  <c r="M1520" i="32"/>
  <c r="K1520" i="32"/>
  <c r="L1520" i="32"/>
  <c r="A1522" i="32"/>
  <c r="N1519" i="32"/>
  <c r="M1519" i="32"/>
  <c r="K1519" i="32"/>
  <c r="L1519" i="32"/>
  <c r="A1521" i="32"/>
  <c r="N1518" i="32"/>
  <c r="M1518" i="32"/>
  <c r="K1518" i="32"/>
  <c r="L1518" i="32"/>
  <c r="A1520" i="32"/>
  <c r="N1517" i="32"/>
  <c r="M1517" i="32"/>
  <c r="K1517" i="32"/>
  <c r="L1517" i="32"/>
  <c r="A1519" i="32"/>
  <c r="N1516" i="32"/>
  <c r="M1516" i="32"/>
  <c r="K1516" i="32"/>
  <c r="L1516" i="32"/>
  <c r="A1518" i="32"/>
  <c r="N1515" i="32"/>
  <c r="M1515" i="32"/>
  <c r="K1515" i="32"/>
  <c r="L1515" i="32"/>
  <c r="A1517" i="32"/>
  <c r="N1514" i="32"/>
  <c r="M1514" i="32"/>
  <c r="K1514" i="32"/>
  <c r="L1514" i="32"/>
  <c r="A1516" i="32"/>
  <c r="N1513" i="32"/>
  <c r="M1513" i="32"/>
  <c r="K1513" i="32"/>
  <c r="L1513" i="32"/>
  <c r="A1515" i="32"/>
  <c r="N1512" i="32"/>
  <c r="M1512" i="32"/>
  <c r="K1512" i="32"/>
  <c r="L1512" i="32"/>
  <c r="A1514" i="32"/>
  <c r="N1511" i="32"/>
  <c r="M1511" i="32"/>
  <c r="K1511" i="32"/>
  <c r="L1511" i="32"/>
  <c r="A1513" i="32"/>
  <c r="N1510" i="32"/>
  <c r="M1510" i="32"/>
  <c r="K1510" i="32"/>
  <c r="L1510" i="32"/>
  <c r="A1512" i="32"/>
  <c r="N1509" i="32"/>
  <c r="M1509" i="32"/>
  <c r="K1509" i="32"/>
  <c r="L1509" i="32"/>
  <c r="A1511" i="32"/>
  <c r="N1508" i="32"/>
  <c r="M1508" i="32"/>
  <c r="K1508" i="32"/>
  <c r="L1508" i="32"/>
  <c r="A1510" i="32"/>
  <c r="N1507" i="32"/>
  <c r="M1507" i="32"/>
  <c r="K1507" i="32"/>
  <c r="L1507" i="32"/>
  <c r="A1509" i="32"/>
  <c r="N1506" i="32"/>
  <c r="M1506" i="32"/>
  <c r="K1506" i="32"/>
  <c r="L1506" i="32"/>
  <c r="A1508" i="32"/>
  <c r="N1505" i="32"/>
  <c r="M1505" i="32"/>
  <c r="K1505" i="32"/>
  <c r="L1505" i="32"/>
  <c r="A1507" i="32"/>
  <c r="N1504" i="32"/>
  <c r="M1504" i="32"/>
  <c r="K1504" i="32"/>
  <c r="L1504" i="32"/>
  <c r="A1506" i="32"/>
  <c r="N1503" i="32"/>
  <c r="M1503" i="32"/>
  <c r="K1503" i="32"/>
  <c r="L1503" i="32"/>
  <c r="A1505" i="32"/>
  <c r="N1502" i="32"/>
  <c r="M1502" i="32"/>
  <c r="K1502" i="32"/>
  <c r="L1502" i="32"/>
  <c r="A1504" i="32"/>
  <c r="N1501" i="32"/>
  <c r="M1501" i="32"/>
  <c r="K1501" i="32"/>
  <c r="L1501" i="32"/>
  <c r="A1503" i="32"/>
  <c r="N1500" i="32"/>
  <c r="M1500" i="32"/>
  <c r="K1500" i="32"/>
  <c r="L1500" i="32"/>
  <c r="A1502" i="32"/>
  <c r="N1499" i="32"/>
  <c r="M1499" i="32"/>
  <c r="K1499" i="32"/>
  <c r="L1499" i="32"/>
  <c r="A1501" i="32"/>
  <c r="N1498" i="32"/>
  <c r="M1498" i="32"/>
  <c r="K1498" i="32"/>
  <c r="L1498" i="32"/>
  <c r="A1500" i="32"/>
  <c r="N1497" i="32"/>
  <c r="M1497" i="32"/>
  <c r="K1497" i="32"/>
  <c r="L1497" i="32"/>
  <c r="A1499" i="32"/>
  <c r="N1496" i="32"/>
  <c r="M1496" i="32"/>
  <c r="K1496" i="32"/>
  <c r="L1496" i="32"/>
  <c r="A1498" i="32"/>
  <c r="N1495" i="32"/>
  <c r="M1495" i="32"/>
  <c r="K1495" i="32"/>
  <c r="L1495" i="32"/>
  <c r="A1497" i="32"/>
  <c r="N1494" i="32"/>
  <c r="M1494" i="32"/>
  <c r="K1494" i="32"/>
  <c r="L1494" i="32"/>
  <c r="A1496" i="32"/>
  <c r="N1493" i="32"/>
  <c r="M1493" i="32"/>
  <c r="K1493" i="32"/>
  <c r="L1493" i="32"/>
  <c r="A1495" i="32"/>
  <c r="N1492" i="32"/>
  <c r="M1492" i="32"/>
  <c r="K1492" i="32"/>
  <c r="L1492" i="32"/>
  <c r="A1494" i="32"/>
  <c r="N1491" i="32"/>
  <c r="M1491" i="32"/>
  <c r="K1491" i="32"/>
  <c r="L1491" i="32"/>
  <c r="A1493" i="32"/>
  <c r="N1490" i="32"/>
  <c r="M1490" i="32"/>
  <c r="K1490" i="32"/>
  <c r="L1490" i="32"/>
  <c r="A1492" i="32"/>
  <c r="N1489" i="32"/>
  <c r="M1489" i="32"/>
  <c r="K1489" i="32"/>
  <c r="L1489" i="32"/>
  <c r="A1491" i="32"/>
  <c r="N1488" i="32"/>
  <c r="M1488" i="32"/>
  <c r="K1488" i="32"/>
  <c r="L1488" i="32"/>
  <c r="A1490" i="32"/>
  <c r="N1487" i="32"/>
  <c r="M1487" i="32"/>
  <c r="K1487" i="32"/>
  <c r="L1487" i="32"/>
  <c r="A1489" i="32"/>
  <c r="N1486" i="32"/>
  <c r="M1486" i="32"/>
  <c r="K1486" i="32"/>
  <c r="L1486" i="32"/>
  <c r="A1488" i="32"/>
  <c r="N1485" i="32"/>
  <c r="M1485" i="32"/>
  <c r="K1485" i="32"/>
  <c r="L1485" i="32"/>
  <c r="A1487" i="32"/>
  <c r="N1484" i="32"/>
  <c r="M1484" i="32"/>
  <c r="K1484" i="32"/>
  <c r="L1484" i="32"/>
  <c r="A1486" i="32"/>
  <c r="N1483" i="32"/>
  <c r="M1483" i="32"/>
  <c r="K1483" i="32"/>
  <c r="L1483" i="32"/>
  <c r="A1485" i="32"/>
  <c r="N1482" i="32"/>
  <c r="M1482" i="32"/>
  <c r="K1482" i="32"/>
  <c r="L1482" i="32"/>
  <c r="A1484" i="32"/>
  <c r="N1481" i="32"/>
  <c r="M1481" i="32"/>
  <c r="K1481" i="32"/>
  <c r="L1481" i="32"/>
  <c r="A1483" i="32"/>
  <c r="N1480" i="32"/>
  <c r="M1480" i="32"/>
  <c r="K1480" i="32"/>
  <c r="L1480" i="32"/>
  <c r="A1482" i="32"/>
  <c r="N1479" i="32"/>
  <c r="M1479" i="32"/>
  <c r="K1479" i="32"/>
  <c r="L1479" i="32"/>
  <c r="A1481" i="32"/>
  <c r="N1478" i="32"/>
  <c r="M1478" i="32"/>
  <c r="K1478" i="32"/>
  <c r="L1478" i="32"/>
  <c r="A1480" i="32"/>
  <c r="N1477" i="32"/>
  <c r="M1477" i="32"/>
  <c r="K1477" i="32"/>
  <c r="L1477" i="32"/>
  <c r="A1479" i="32"/>
  <c r="N1476" i="32"/>
  <c r="M1476" i="32"/>
  <c r="K1476" i="32"/>
  <c r="L1476" i="32"/>
  <c r="A1478" i="32"/>
  <c r="N1475" i="32"/>
  <c r="M1475" i="32"/>
  <c r="K1475" i="32"/>
  <c r="L1475" i="32"/>
  <c r="A1477" i="32"/>
  <c r="N1474" i="32"/>
  <c r="M1474" i="32"/>
  <c r="K1474" i="32"/>
  <c r="L1474" i="32"/>
  <c r="A1476" i="32"/>
  <c r="N1473" i="32"/>
  <c r="M1473" i="32"/>
  <c r="K1473" i="32"/>
  <c r="L1473" i="32"/>
  <c r="A1475" i="32"/>
  <c r="N1472" i="32"/>
  <c r="M1472" i="32"/>
  <c r="K1472" i="32"/>
  <c r="L1472" i="32"/>
  <c r="A1474" i="32"/>
  <c r="N1471" i="32"/>
  <c r="M1471" i="32"/>
  <c r="K1471" i="32"/>
  <c r="L1471" i="32"/>
  <c r="A1473" i="32"/>
  <c r="N1470" i="32"/>
  <c r="M1470" i="32"/>
  <c r="K1470" i="32"/>
  <c r="L1470" i="32"/>
  <c r="A1472" i="32"/>
  <c r="N1469" i="32"/>
  <c r="M1469" i="32"/>
  <c r="K1469" i="32"/>
  <c r="L1469" i="32"/>
  <c r="A1471" i="32"/>
  <c r="N1468" i="32"/>
  <c r="M1468" i="32"/>
  <c r="K1468" i="32"/>
  <c r="L1468" i="32"/>
  <c r="A1470" i="32"/>
  <c r="N1467" i="32"/>
  <c r="M1467" i="32"/>
  <c r="K1467" i="32"/>
  <c r="L1467" i="32"/>
  <c r="A1469" i="32"/>
  <c r="N1466" i="32"/>
  <c r="M1466" i="32"/>
  <c r="K1466" i="32"/>
  <c r="L1466" i="32"/>
  <c r="A1468" i="32"/>
  <c r="N1465" i="32"/>
  <c r="M1465" i="32"/>
  <c r="K1465" i="32"/>
  <c r="L1465" i="32"/>
  <c r="A1467" i="32"/>
  <c r="N1464" i="32"/>
  <c r="M1464" i="32"/>
  <c r="K1464" i="32"/>
  <c r="L1464" i="32"/>
  <c r="A1466" i="32"/>
  <c r="N1463" i="32"/>
  <c r="M1463" i="32"/>
  <c r="K1463" i="32"/>
  <c r="L1463" i="32"/>
  <c r="A1465" i="32"/>
  <c r="N1462" i="32"/>
  <c r="M1462" i="32"/>
  <c r="K1462" i="32"/>
  <c r="L1462" i="32"/>
  <c r="A1464" i="32"/>
  <c r="N1461" i="32"/>
  <c r="M1461" i="32"/>
  <c r="K1461" i="32"/>
  <c r="L1461" i="32"/>
  <c r="A1463" i="32"/>
  <c r="N1460" i="32"/>
  <c r="M1460" i="32"/>
  <c r="K1460" i="32"/>
  <c r="L1460" i="32"/>
  <c r="A1462" i="32"/>
  <c r="N1459" i="32"/>
  <c r="M1459" i="32"/>
  <c r="K1459" i="32"/>
  <c r="L1459" i="32"/>
  <c r="A1461" i="32"/>
  <c r="N1458" i="32"/>
  <c r="M1458" i="32"/>
  <c r="K1458" i="32"/>
  <c r="L1458" i="32"/>
  <c r="A1460" i="32"/>
  <c r="N1457" i="32"/>
  <c r="M1457" i="32"/>
  <c r="K1457" i="32"/>
  <c r="L1457" i="32"/>
  <c r="A1459" i="32"/>
  <c r="N1456" i="32"/>
  <c r="M1456" i="32"/>
  <c r="K1456" i="32"/>
  <c r="L1456" i="32"/>
  <c r="A1458" i="32"/>
  <c r="N1455" i="32"/>
  <c r="M1455" i="32"/>
  <c r="K1455" i="32"/>
  <c r="L1455" i="32"/>
  <c r="A1457" i="32"/>
  <c r="N1454" i="32"/>
  <c r="M1454" i="32"/>
  <c r="K1454" i="32"/>
  <c r="L1454" i="32"/>
  <c r="A1456" i="32"/>
  <c r="N1453" i="32"/>
  <c r="M1453" i="32"/>
  <c r="K1453" i="32"/>
  <c r="L1453" i="32"/>
  <c r="A1455" i="32"/>
  <c r="N1452" i="32"/>
  <c r="M1452" i="32"/>
  <c r="K1452" i="32"/>
  <c r="L1452" i="32"/>
  <c r="A1454" i="32"/>
  <c r="N1451" i="32"/>
  <c r="M1451" i="32"/>
  <c r="K1451" i="32"/>
  <c r="L1451" i="32"/>
  <c r="A1453" i="32"/>
  <c r="N1450" i="32"/>
  <c r="M1450" i="32"/>
  <c r="K1450" i="32"/>
  <c r="L1450" i="32"/>
  <c r="A1452" i="32"/>
  <c r="N1449" i="32"/>
  <c r="M1449" i="32"/>
  <c r="K1449" i="32"/>
  <c r="L1449" i="32"/>
  <c r="A1451" i="32"/>
  <c r="N1448" i="32"/>
  <c r="M1448" i="32"/>
  <c r="K1448" i="32"/>
  <c r="L1448" i="32"/>
  <c r="A1450" i="32"/>
  <c r="N1447" i="32"/>
  <c r="M1447" i="32"/>
  <c r="K1447" i="32"/>
  <c r="L1447" i="32"/>
  <c r="A1449" i="32"/>
  <c r="N1446" i="32"/>
  <c r="M1446" i="32"/>
  <c r="K1446" i="32"/>
  <c r="L1446" i="32"/>
  <c r="A1448" i="32"/>
  <c r="N1445" i="32"/>
  <c r="M1445" i="32"/>
  <c r="K1445" i="32"/>
  <c r="L1445" i="32"/>
  <c r="A1447" i="32"/>
  <c r="N1444" i="32"/>
  <c r="M1444" i="32"/>
  <c r="K1444" i="32"/>
  <c r="L1444" i="32"/>
  <c r="A1446" i="32"/>
  <c r="N1443" i="32"/>
  <c r="M1443" i="32"/>
  <c r="K1443" i="32"/>
  <c r="L1443" i="32"/>
  <c r="A1445" i="32"/>
  <c r="N1442" i="32"/>
  <c r="M1442" i="32"/>
  <c r="K1442" i="32"/>
  <c r="L1442" i="32"/>
  <c r="A1444" i="32"/>
  <c r="N1441" i="32"/>
  <c r="M1441" i="32"/>
  <c r="K1441" i="32"/>
  <c r="L1441" i="32"/>
  <c r="A1443" i="32"/>
  <c r="N1440" i="32"/>
  <c r="M1440" i="32"/>
  <c r="K1440" i="32"/>
  <c r="L1440" i="32"/>
  <c r="A1442" i="32"/>
  <c r="N1439" i="32"/>
  <c r="M1439" i="32"/>
  <c r="K1439" i="32"/>
  <c r="L1439" i="32"/>
  <c r="A1441" i="32"/>
  <c r="N1438" i="32"/>
  <c r="M1438" i="32"/>
  <c r="K1438" i="32"/>
  <c r="L1438" i="32"/>
  <c r="A1440" i="32"/>
  <c r="N1437" i="32"/>
  <c r="M1437" i="32"/>
  <c r="K1437" i="32"/>
  <c r="L1437" i="32"/>
  <c r="A1439" i="32"/>
  <c r="N1436" i="32"/>
  <c r="M1436" i="32"/>
  <c r="K1436" i="32"/>
  <c r="L1436" i="32"/>
  <c r="A1438" i="32"/>
  <c r="N1435" i="32"/>
  <c r="M1435" i="32"/>
  <c r="K1435" i="32"/>
  <c r="L1435" i="32"/>
  <c r="A1437" i="32"/>
  <c r="N1434" i="32"/>
  <c r="M1434" i="32"/>
  <c r="K1434" i="32"/>
  <c r="L1434" i="32"/>
  <c r="A1436" i="32"/>
  <c r="N1433" i="32"/>
  <c r="M1433" i="32"/>
  <c r="K1433" i="32"/>
  <c r="L1433" i="32"/>
  <c r="A1435" i="32"/>
  <c r="N1432" i="32"/>
  <c r="M1432" i="32"/>
  <c r="K1432" i="32"/>
  <c r="L1432" i="32"/>
  <c r="A1434" i="32"/>
  <c r="N1431" i="32"/>
  <c r="M1431" i="32"/>
  <c r="K1431" i="32"/>
  <c r="L1431" i="32"/>
  <c r="A1433" i="32"/>
  <c r="N1430" i="32"/>
  <c r="M1430" i="32"/>
  <c r="K1430" i="32"/>
  <c r="L1430" i="32"/>
  <c r="A1432" i="32"/>
  <c r="N1429" i="32"/>
  <c r="M1429" i="32"/>
  <c r="K1429" i="32"/>
  <c r="L1429" i="32"/>
  <c r="A1431" i="32"/>
  <c r="N1428" i="32"/>
  <c r="M1428" i="32"/>
  <c r="K1428" i="32"/>
  <c r="L1428" i="32"/>
  <c r="A1430" i="32"/>
  <c r="N1427" i="32"/>
  <c r="M1427" i="32"/>
  <c r="K1427" i="32"/>
  <c r="L1427" i="32"/>
  <c r="A1429" i="32"/>
  <c r="N1426" i="32"/>
  <c r="M1426" i="32"/>
  <c r="K1426" i="32"/>
  <c r="L1426" i="32"/>
  <c r="A1428" i="32"/>
  <c r="N1425" i="32"/>
  <c r="M1425" i="32"/>
  <c r="K1425" i="32"/>
  <c r="L1425" i="32"/>
  <c r="A1427" i="32"/>
  <c r="N1424" i="32"/>
  <c r="M1424" i="32"/>
  <c r="K1424" i="32"/>
  <c r="L1424" i="32"/>
  <c r="A1426" i="32"/>
  <c r="N1423" i="32"/>
  <c r="M1423" i="32"/>
  <c r="K1423" i="32"/>
  <c r="L1423" i="32"/>
  <c r="A1425" i="32"/>
  <c r="N1422" i="32"/>
  <c r="M1422" i="32"/>
  <c r="K1422" i="32"/>
  <c r="L1422" i="32"/>
  <c r="A1424" i="32"/>
  <c r="N1421" i="32"/>
  <c r="M1421" i="32"/>
  <c r="K1421" i="32"/>
  <c r="L1421" i="32"/>
  <c r="A1423" i="32"/>
  <c r="N1420" i="32"/>
  <c r="M1420" i="32"/>
  <c r="K1420" i="32"/>
  <c r="L1420" i="32"/>
  <c r="A1422" i="32"/>
  <c r="N1419" i="32"/>
  <c r="M1419" i="32"/>
  <c r="K1419" i="32"/>
  <c r="L1419" i="32"/>
  <c r="A1421" i="32"/>
  <c r="N1418" i="32"/>
  <c r="M1418" i="32"/>
  <c r="K1418" i="32"/>
  <c r="L1418" i="32"/>
  <c r="A1420" i="32"/>
  <c r="N1417" i="32"/>
  <c r="M1417" i="32"/>
  <c r="K1417" i="32"/>
  <c r="L1417" i="32"/>
  <c r="A1419" i="32"/>
  <c r="N1416" i="32"/>
  <c r="M1416" i="32"/>
  <c r="K1416" i="32"/>
  <c r="L1416" i="32"/>
  <c r="A1418" i="32"/>
  <c r="N1415" i="32"/>
  <c r="M1415" i="32"/>
  <c r="K1415" i="32"/>
  <c r="L1415" i="32"/>
  <c r="A1417" i="32"/>
  <c r="N1414" i="32"/>
  <c r="M1414" i="32"/>
  <c r="K1414" i="32"/>
  <c r="L1414" i="32"/>
  <c r="A1416" i="32"/>
  <c r="N1413" i="32"/>
  <c r="M1413" i="32"/>
  <c r="K1413" i="32"/>
  <c r="L1413" i="32"/>
  <c r="A1415" i="32"/>
  <c r="N1412" i="32"/>
  <c r="M1412" i="32"/>
  <c r="K1412" i="32"/>
  <c r="L1412" i="32"/>
  <c r="A1414" i="32"/>
  <c r="N1411" i="32"/>
  <c r="M1411" i="32"/>
  <c r="K1411" i="32"/>
  <c r="L1411" i="32"/>
  <c r="A1413" i="32"/>
  <c r="N1410" i="32"/>
  <c r="M1410" i="32"/>
  <c r="K1410" i="32"/>
  <c r="L1410" i="32"/>
  <c r="A1412" i="32"/>
  <c r="N1409" i="32"/>
  <c r="M1409" i="32"/>
  <c r="K1409" i="32"/>
  <c r="L1409" i="32"/>
  <c r="A1411" i="32"/>
  <c r="N1408" i="32"/>
  <c r="M1408" i="32"/>
  <c r="K1408" i="32"/>
  <c r="L1408" i="32"/>
  <c r="A1410" i="32"/>
  <c r="N1407" i="32"/>
  <c r="M1407" i="32"/>
  <c r="K1407" i="32"/>
  <c r="L1407" i="32"/>
  <c r="A1409" i="32"/>
  <c r="N1406" i="32"/>
  <c r="M1406" i="32"/>
  <c r="K1406" i="32"/>
  <c r="L1406" i="32"/>
  <c r="A1408" i="32"/>
  <c r="N1405" i="32"/>
  <c r="M1405" i="32"/>
  <c r="K1405" i="32"/>
  <c r="L1405" i="32"/>
  <c r="A1407" i="32"/>
  <c r="N1404" i="32"/>
  <c r="M1404" i="32"/>
  <c r="K1404" i="32"/>
  <c r="L1404" i="32"/>
  <c r="A1406" i="32"/>
  <c r="N1403" i="32"/>
  <c r="M1403" i="32"/>
  <c r="K1403" i="32"/>
  <c r="L1403" i="32"/>
  <c r="A1405" i="32"/>
  <c r="N1402" i="32"/>
  <c r="M1402" i="32"/>
  <c r="K1402" i="32"/>
  <c r="L1402" i="32"/>
  <c r="A1404" i="32"/>
  <c r="N1401" i="32"/>
  <c r="M1401" i="32"/>
  <c r="K1401" i="32"/>
  <c r="L1401" i="32"/>
  <c r="A1403" i="32"/>
  <c r="N1400" i="32"/>
  <c r="M1400" i="32"/>
  <c r="K1400" i="32"/>
  <c r="L1400" i="32"/>
  <c r="A1402" i="32"/>
  <c r="N1399" i="32"/>
  <c r="M1399" i="32"/>
  <c r="K1399" i="32"/>
  <c r="L1399" i="32"/>
  <c r="A1401" i="32"/>
  <c r="N1398" i="32"/>
  <c r="M1398" i="32"/>
  <c r="K1398" i="32"/>
  <c r="L1398" i="32"/>
  <c r="A1400" i="32"/>
  <c r="N1397" i="32"/>
  <c r="M1397" i="32"/>
  <c r="K1397" i="32"/>
  <c r="L1397" i="32"/>
  <c r="A1399" i="32"/>
  <c r="N1396" i="32"/>
  <c r="M1396" i="32"/>
  <c r="K1396" i="32"/>
  <c r="L1396" i="32"/>
  <c r="A1398" i="32"/>
  <c r="N1395" i="32"/>
  <c r="M1395" i="32"/>
  <c r="K1395" i="32"/>
  <c r="L1395" i="32"/>
  <c r="A1397" i="32"/>
  <c r="N1394" i="32"/>
  <c r="M1394" i="32"/>
  <c r="K1394" i="32"/>
  <c r="L1394" i="32"/>
  <c r="A1396" i="32"/>
  <c r="N1393" i="32"/>
  <c r="M1393" i="32"/>
  <c r="K1393" i="32"/>
  <c r="L1393" i="32"/>
  <c r="A1395" i="32"/>
  <c r="N1392" i="32"/>
  <c r="M1392" i="32"/>
  <c r="K1392" i="32"/>
  <c r="L1392" i="32"/>
  <c r="A1394" i="32"/>
  <c r="N1391" i="32"/>
  <c r="M1391" i="32"/>
  <c r="K1391" i="32"/>
  <c r="L1391" i="32"/>
  <c r="A1393" i="32"/>
  <c r="N1390" i="32"/>
  <c r="M1390" i="32"/>
  <c r="K1390" i="32"/>
  <c r="L1390" i="32"/>
  <c r="A1392" i="32"/>
  <c r="N1389" i="32"/>
  <c r="M1389" i="32"/>
  <c r="K1389" i="32"/>
  <c r="L1389" i="32"/>
  <c r="A1391" i="32"/>
  <c r="N1388" i="32"/>
  <c r="M1388" i="32"/>
  <c r="K1388" i="32"/>
  <c r="L1388" i="32"/>
  <c r="A1390" i="32"/>
  <c r="N1387" i="32"/>
  <c r="M1387" i="32"/>
  <c r="K1387" i="32"/>
  <c r="L1387" i="32"/>
  <c r="A1389" i="32"/>
  <c r="N1386" i="32"/>
  <c r="M1386" i="32"/>
  <c r="K1386" i="32"/>
  <c r="L1386" i="32"/>
  <c r="A1388" i="32"/>
  <c r="N1385" i="32"/>
  <c r="M1385" i="32"/>
  <c r="K1385" i="32"/>
  <c r="L1385" i="32"/>
  <c r="A1387" i="32"/>
  <c r="N1384" i="32"/>
  <c r="M1384" i="32"/>
  <c r="K1384" i="32"/>
  <c r="L1384" i="32"/>
  <c r="A1386" i="32"/>
  <c r="N1383" i="32"/>
  <c r="M1383" i="32"/>
  <c r="K1383" i="32"/>
  <c r="L1383" i="32"/>
  <c r="A1385" i="32"/>
  <c r="N1382" i="32"/>
  <c r="M1382" i="32"/>
  <c r="K1382" i="32"/>
  <c r="L1382" i="32"/>
  <c r="A1384" i="32"/>
  <c r="N1381" i="32"/>
  <c r="M1381" i="32"/>
  <c r="K1381" i="32"/>
  <c r="L1381" i="32"/>
  <c r="A1383" i="32"/>
  <c r="N1380" i="32"/>
  <c r="M1380" i="32"/>
  <c r="K1380" i="32"/>
  <c r="L1380" i="32"/>
  <c r="A1382" i="32"/>
  <c r="N1379" i="32"/>
  <c r="M1379" i="32"/>
  <c r="K1379" i="32"/>
  <c r="L1379" i="32"/>
  <c r="A1381" i="32"/>
  <c r="N1378" i="32"/>
  <c r="M1378" i="32"/>
  <c r="K1378" i="32"/>
  <c r="L1378" i="32"/>
  <c r="A1380" i="32"/>
  <c r="N1377" i="32"/>
  <c r="M1377" i="32"/>
  <c r="K1377" i="32"/>
  <c r="L1377" i="32"/>
  <c r="A1379" i="32"/>
  <c r="N1376" i="32"/>
  <c r="M1376" i="32"/>
  <c r="K1376" i="32"/>
  <c r="L1376" i="32"/>
  <c r="A1378" i="32"/>
  <c r="N1375" i="32"/>
  <c r="M1375" i="32"/>
  <c r="K1375" i="32"/>
  <c r="L1375" i="32"/>
  <c r="A1377" i="32"/>
  <c r="N1374" i="32"/>
  <c r="M1374" i="32"/>
  <c r="K1374" i="32"/>
  <c r="L1374" i="32"/>
  <c r="A1376" i="32"/>
  <c r="N1373" i="32"/>
  <c r="M1373" i="32"/>
  <c r="K1373" i="32"/>
  <c r="L1373" i="32"/>
  <c r="A1375" i="32"/>
  <c r="N1372" i="32"/>
  <c r="M1372" i="32"/>
  <c r="K1372" i="32"/>
  <c r="L1372" i="32"/>
  <c r="A1374" i="32"/>
  <c r="N1371" i="32"/>
  <c r="M1371" i="32"/>
  <c r="K1371" i="32"/>
  <c r="L1371" i="32"/>
  <c r="A1373" i="32"/>
  <c r="N1370" i="32"/>
  <c r="M1370" i="32"/>
  <c r="K1370" i="32"/>
  <c r="L1370" i="32"/>
  <c r="A1372" i="32"/>
  <c r="N1369" i="32"/>
  <c r="M1369" i="32"/>
  <c r="K1369" i="32"/>
  <c r="L1369" i="32"/>
  <c r="A1371" i="32"/>
  <c r="N1368" i="32"/>
  <c r="M1368" i="32"/>
  <c r="K1368" i="32"/>
  <c r="L1368" i="32"/>
  <c r="A1370" i="32"/>
  <c r="N1367" i="32"/>
  <c r="M1367" i="32"/>
  <c r="K1367" i="32"/>
  <c r="L1367" i="32"/>
  <c r="A1369" i="32"/>
  <c r="N1366" i="32"/>
  <c r="M1366" i="32"/>
  <c r="K1366" i="32"/>
  <c r="L1366" i="32"/>
  <c r="A1368" i="32"/>
  <c r="N1365" i="32"/>
  <c r="M1365" i="32"/>
  <c r="K1365" i="32"/>
  <c r="L1365" i="32"/>
  <c r="A1367" i="32"/>
  <c r="N1364" i="32"/>
  <c r="M1364" i="32"/>
  <c r="K1364" i="32"/>
  <c r="L1364" i="32"/>
  <c r="A1366" i="32"/>
  <c r="N1363" i="32"/>
  <c r="M1363" i="32"/>
  <c r="K1363" i="32"/>
  <c r="L1363" i="32"/>
  <c r="A1365" i="32"/>
  <c r="N1362" i="32"/>
  <c r="M1362" i="32"/>
  <c r="K1362" i="32"/>
  <c r="L1362" i="32"/>
  <c r="A1364" i="32"/>
  <c r="N1361" i="32"/>
  <c r="M1361" i="32"/>
  <c r="K1361" i="32"/>
  <c r="L1361" i="32"/>
  <c r="A1363" i="32"/>
  <c r="N1360" i="32"/>
  <c r="M1360" i="32"/>
  <c r="K1360" i="32"/>
  <c r="L1360" i="32"/>
  <c r="A1362" i="32"/>
  <c r="N1359" i="32"/>
  <c r="M1359" i="32"/>
  <c r="K1359" i="32"/>
  <c r="L1359" i="32"/>
  <c r="A1361" i="32"/>
  <c r="N1358" i="32"/>
  <c r="M1358" i="32"/>
  <c r="K1358" i="32"/>
  <c r="L1358" i="32"/>
  <c r="A1360" i="32"/>
  <c r="N1357" i="32"/>
  <c r="M1357" i="32"/>
  <c r="K1357" i="32"/>
  <c r="L1357" i="32"/>
  <c r="A1359" i="32"/>
  <c r="N1356" i="32"/>
  <c r="M1356" i="32"/>
  <c r="K1356" i="32"/>
  <c r="L1356" i="32"/>
  <c r="A1358" i="32"/>
  <c r="N1355" i="32"/>
  <c r="M1355" i="32"/>
  <c r="K1355" i="32"/>
  <c r="L1355" i="32"/>
  <c r="A1357" i="32"/>
  <c r="N1354" i="32"/>
  <c r="M1354" i="32"/>
  <c r="K1354" i="32"/>
  <c r="L1354" i="32"/>
  <c r="A1356" i="32"/>
  <c r="N1353" i="32"/>
  <c r="M1353" i="32"/>
  <c r="K1353" i="32"/>
  <c r="L1353" i="32"/>
  <c r="A1355" i="32"/>
  <c r="N1352" i="32"/>
  <c r="M1352" i="32"/>
  <c r="K1352" i="32"/>
  <c r="L1352" i="32"/>
  <c r="A1354" i="32"/>
  <c r="N1351" i="32"/>
  <c r="M1351" i="32"/>
  <c r="K1351" i="32"/>
  <c r="L1351" i="32"/>
  <c r="A1353" i="32"/>
  <c r="N1350" i="32"/>
  <c r="M1350" i="32"/>
  <c r="K1350" i="32"/>
  <c r="L1350" i="32"/>
  <c r="A1352" i="32"/>
  <c r="N1349" i="32"/>
  <c r="M1349" i="32"/>
  <c r="K1349" i="32"/>
  <c r="L1349" i="32"/>
  <c r="A1351" i="32"/>
  <c r="N1348" i="32"/>
  <c r="M1348" i="32"/>
  <c r="K1348" i="32"/>
  <c r="L1348" i="32"/>
  <c r="A1350" i="32"/>
  <c r="N1347" i="32"/>
  <c r="M1347" i="32"/>
  <c r="K1347" i="32"/>
  <c r="L1347" i="32"/>
  <c r="A1349" i="32"/>
  <c r="N1346" i="32"/>
  <c r="M1346" i="32"/>
  <c r="K1346" i="32"/>
  <c r="L1346" i="32"/>
  <c r="A1348" i="32"/>
  <c r="N1345" i="32"/>
  <c r="M1345" i="32"/>
  <c r="K1345" i="32"/>
  <c r="L1345" i="32"/>
  <c r="A1347" i="32"/>
  <c r="N1344" i="32"/>
  <c r="M1344" i="32"/>
  <c r="K1344" i="32"/>
  <c r="L1344" i="32"/>
  <c r="A1346" i="32"/>
  <c r="N1343" i="32"/>
  <c r="M1343" i="32"/>
  <c r="K1343" i="32"/>
  <c r="L1343" i="32"/>
  <c r="A1345" i="32"/>
  <c r="N1342" i="32"/>
  <c r="M1342" i="32"/>
  <c r="K1342" i="32"/>
  <c r="L1342" i="32"/>
  <c r="A1344" i="32"/>
  <c r="N1341" i="32"/>
  <c r="M1341" i="32"/>
  <c r="K1341" i="32"/>
  <c r="L1341" i="32"/>
  <c r="A1343" i="32"/>
  <c r="N1340" i="32"/>
  <c r="M1340" i="32"/>
  <c r="K1340" i="32"/>
  <c r="L1340" i="32"/>
  <c r="A1342" i="32"/>
  <c r="N1339" i="32"/>
  <c r="M1339" i="32"/>
  <c r="K1339" i="32"/>
  <c r="L1339" i="32"/>
  <c r="A1341" i="32"/>
  <c r="N1338" i="32"/>
  <c r="M1338" i="32"/>
  <c r="K1338" i="32"/>
  <c r="L1338" i="32"/>
  <c r="A1340" i="32"/>
  <c r="N1337" i="32"/>
  <c r="M1337" i="32"/>
  <c r="K1337" i="32"/>
  <c r="L1337" i="32"/>
  <c r="A1339" i="32"/>
  <c r="N1336" i="32"/>
  <c r="M1336" i="32"/>
  <c r="K1336" i="32"/>
  <c r="L1336" i="32"/>
  <c r="A1338" i="32"/>
  <c r="N1335" i="32"/>
  <c r="M1335" i="32"/>
  <c r="K1335" i="32"/>
  <c r="L1335" i="32"/>
  <c r="A1337" i="32"/>
  <c r="N1334" i="32"/>
  <c r="M1334" i="32"/>
  <c r="K1334" i="32"/>
  <c r="L1334" i="32"/>
  <c r="A1336" i="32"/>
  <c r="N1333" i="32"/>
  <c r="M1333" i="32"/>
  <c r="K1333" i="32"/>
  <c r="L1333" i="32"/>
  <c r="A1335" i="32"/>
  <c r="N1332" i="32"/>
  <c r="M1332" i="32"/>
  <c r="K1332" i="32"/>
  <c r="L1332" i="32"/>
  <c r="A1334" i="32"/>
  <c r="N1331" i="32"/>
  <c r="M1331" i="32"/>
  <c r="K1331" i="32"/>
  <c r="L1331" i="32"/>
  <c r="A1333" i="32"/>
  <c r="N1330" i="32"/>
  <c r="M1330" i="32"/>
  <c r="K1330" i="32"/>
  <c r="L1330" i="32"/>
  <c r="A1332" i="32"/>
  <c r="N1329" i="32"/>
  <c r="M1329" i="32"/>
  <c r="K1329" i="32"/>
  <c r="L1329" i="32"/>
  <c r="A1331" i="32"/>
  <c r="N1328" i="32"/>
  <c r="M1328" i="32"/>
  <c r="K1328" i="32"/>
  <c r="L1328" i="32"/>
  <c r="A1330" i="32"/>
  <c r="N1327" i="32"/>
  <c r="M1327" i="32"/>
  <c r="K1327" i="32"/>
  <c r="L1327" i="32"/>
  <c r="A1329" i="32"/>
  <c r="N1326" i="32"/>
  <c r="M1326" i="32"/>
  <c r="K1326" i="32"/>
  <c r="L1326" i="32"/>
  <c r="A1328" i="32"/>
  <c r="N1325" i="32"/>
  <c r="M1325" i="32"/>
  <c r="K1325" i="32"/>
  <c r="L1325" i="32"/>
  <c r="A1327" i="32"/>
  <c r="N1324" i="32"/>
  <c r="M1324" i="32"/>
  <c r="K1324" i="32"/>
  <c r="L1324" i="32"/>
  <c r="A1326" i="32"/>
  <c r="N1323" i="32"/>
  <c r="M1323" i="32"/>
  <c r="K1323" i="32"/>
  <c r="L1323" i="32"/>
  <c r="A1325" i="32"/>
  <c r="N1322" i="32"/>
  <c r="M1322" i="32"/>
  <c r="K1322" i="32"/>
  <c r="L1322" i="32"/>
  <c r="A1324" i="32"/>
  <c r="N1321" i="32"/>
  <c r="M1321" i="32"/>
  <c r="K1321" i="32"/>
  <c r="L1321" i="32"/>
  <c r="A1323" i="32"/>
  <c r="N1320" i="32"/>
  <c r="M1320" i="32"/>
  <c r="K1320" i="32"/>
  <c r="L1320" i="32"/>
  <c r="A1322" i="32"/>
  <c r="N1319" i="32"/>
  <c r="M1319" i="32"/>
  <c r="K1319" i="32"/>
  <c r="L1319" i="32"/>
  <c r="A1321" i="32"/>
  <c r="N1318" i="32"/>
  <c r="M1318" i="32"/>
  <c r="K1318" i="32"/>
  <c r="L1318" i="32"/>
  <c r="A1320" i="32"/>
  <c r="N1317" i="32"/>
  <c r="M1317" i="32"/>
  <c r="K1317" i="32"/>
  <c r="L1317" i="32"/>
  <c r="A1319" i="32"/>
  <c r="N1316" i="32"/>
  <c r="M1316" i="32"/>
  <c r="K1316" i="32"/>
  <c r="L1316" i="32"/>
  <c r="A1318" i="32"/>
  <c r="N1315" i="32"/>
  <c r="M1315" i="32"/>
  <c r="K1315" i="32"/>
  <c r="L1315" i="32"/>
  <c r="A1317" i="32"/>
  <c r="N1314" i="32"/>
  <c r="M1314" i="32"/>
  <c r="K1314" i="32"/>
  <c r="L1314" i="32"/>
  <c r="A1316" i="32"/>
  <c r="N1313" i="32"/>
  <c r="M1313" i="32"/>
  <c r="K1313" i="32"/>
  <c r="L1313" i="32"/>
  <c r="A1315" i="32"/>
  <c r="N1312" i="32"/>
  <c r="M1312" i="32"/>
  <c r="K1312" i="32"/>
  <c r="L1312" i="32"/>
  <c r="A1314" i="32"/>
  <c r="N1311" i="32"/>
  <c r="M1311" i="32"/>
  <c r="K1311" i="32"/>
  <c r="L1311" i="32"/>
  <c r="A1313" i="32"/>
  <c r="N1310" i="32"/>
  <c r="M1310" i="32"/>
  <c r="K1310" i="32"/>
  <c r="L1310" i="32"/>
  <c r="A1312" i="32"/>
  <c r="N1309" i="32"/>
  <c r="M1309" i="32"/>
  <c r="K1309" i="32"/>
  <c r="L1309" i="32"/>
  <c r="A1311" i="32"/>
  <c r="N1308" i="32"/>
  <c r="M1308" i="32"/>
  <c r="K1308" i="32"/>
  <c r="L1308" i="32"/>
  <c r="A1310" i="32"/>
  <c r="N1307" i="32"/>
  <c r="M1307" i="32"/>
  <c r="K1307" i="32"/>
  <c r="L1307" i="32"/>
  <c r="A1309" i="32"/>
  <c r="N1306" i="32"/>
  <c r="M1306" i="32"/>
  <c r="K1306" i="32"/>
  <c r="L1306" i="32"/>
  <c r="A1308" i="32"/>
  <c r="N1305" i="32"/>
  <c r="M1305" i="32"/>
  <c r="K1305" i="32"/>
  <c r="L1305" i="32"/>
  <c r="A1307" i="32"/>
  <c r="N1304" i="32"/>
  <c r="M1304" i="32"/>
  <c r="K1304" i="32"/>
  <c r="L1304" i="32"/>
  <c r="A1306" i="32"/>
  <c r="N1303" i="32"/>
  <c r="M1303" i="32"/>
  <c r="K1303" i="32"/>
  <c r="L1303" i="32"/>
  <c r="A1305" i="32"/>
  <c r="N1302" i="32"/>
  <c r="M1302" i="32"/>
  <c r="K1302" i="32"/>
  <c r="L1302" i="32"/>
  <c r="A1304" i="32"/>
  <c r="N1301" i="32"/>
  <c r="M1301" i="32"/>
  <c r="K1301" i="32"/>
  <c r="L1301" i="32"/>
  <c r="A1303" i="32"/>
  <c r="N1300" i="32"/>
  <c r="M1300" i="32"/>
  <c r="K1300" i="32"/>
  <c r="L1300" i="32"/>
  <c r="A1302" i="32"/>
  <c r="N1299" i="32"/>
  <c r="M1299" i="32"/>
  <c r="K1299" i="32"/>
  <c r="L1299" i="32"/>
  <c r="A1301" i="32"/>
  <c r="N1298" i="32"/>
  <c r="M1298" i="32"/>
  <c r="K1298" i="32"/>
  <c r="L1298" i="32"/>
  <c r="A1300" i="32"/>
  <c r="N1297" i="32"/>
  <c r="M1297" i="32"/>
  <c r="K1297" i="32"/>
  <c r="L1297" i="32"/>
  <c r="A1299" i="32"/>
  <c r="N1296" i="32"/>
  <c r="M1296" i="32"/>
  <c r="K1296" i="32"/>
  <c r="L1296" i="32"/>
  <c r="A1298" i="32"/>
  <c r="N1295" i="32"/>
  <c r="M1295" i="32"/>
  <c r="K1295" i="32"/>
  <c r="L1295" i="32"/>
  <c r="A1297" i="32"/>
  <c r="N1294" i="32"/>
  <c r="M1294" i="32"/>
  <c r="K1294" i="32"/>
  <c r="L1294" i="32"/>
  <c r="A1296" i="32"/>
  <c r="N1293" i="32"/>
  <c r="M1293" i="32"/>
  <c r="K1293" i="32"/>
  <c r="L1293" i="32"/>
  <c r="A1295" i="32"/>
  <c r="N1292" i="32"/>
  <c r="M1292" i="32"/>
  <c r="K1292" i="32"/>
  <c r="L1292" i="32"/>
  <c r="A1294" i="32"/>
  <c r="N1291" i="32"/>
  <c r="M1291" i="32"/>
  <c r="K1291" i="32"/>
  <c r="L1291" i="32"/>
  <c r="A1293" i="32"/>
  <c r="N1290" i="32"/>
  <c r="M1290" i="32"/>
  <c r="K1290" i="32"/>
  <c r="L1290" i="32"/>
  <c r="A1292" i="32"/>
  <c r="N1289" i="32"/>
  <c r="M1289" i="32"/>
  <c r="K1289" i="32"/>
  <c r="L1289" i="32"/>
  <c r="A1291" i="32"/>
  <c r="N1288" i="32"/>
  <c r="M1288" i="32"/>
  <c r="K1288" i="32"/>
  <c r="L1288" i="32"/>
  <c r="A1290" i="32"/>
  <c r="N1287" i="32"/>
  <c r="M1287" i="32"/>
  <c r="K1287" i="32"/>
  <c r="L1287" i="32"/>
  <c r="A1289" i="32"/>
  <c r="N1286" i="32"/>
  <c r="M1286" i="32"/>
  <c r="K1286" i="32"/>
  <c r="L1286" i="32"/>
  <c r="A1288" i="32"/>
  <c r="N1285" i="32"/>
  <c r="M1285" i="32"/>
  <c r="K1285" i="32"/>
  <c r="L1285" i="32"/>
  <c r="A1287" i="32"/>
  <c r="N1284" i="32"/>
  <c r="M1284" i="32"/>
  <c r="K1284" i="32"/>
  <c r="L1284" i="32"/>
  <c r="A1286" i="32"/>
  <c r="N1283" i="32"/>
  <c r="M1283" i="32"/>
  <c r="K1283" i="32"/>
  <c r="L1283" i="32"/>
  <c r="A1285" i="32"/>
  <c r="N1282" i="32"/>
  <c r="M1282" i="32"/>
  <c r="K1282" i="32"/>
  <c r="L1282" i="32"/>
  <c r="A1284" i="32"/>
  <c r="N1281" i="32"/>
  <c r="M1281" i="32"/>
  <c r="K1281" i="32"/>
  <c r="L1281" i="32"/>
  <c r="A1283" i="32"/>
  <c r="N1280" i="32"/>
  <c r="M1280" i="32"/>
  <c r="K1280" i="32"/>
  <c r="L1280" i="32"/>
  <c r="A1282" i="32"/>
  <c r="N1279" i="32"/>
  <c r="M1279" i="32"/>
  <c r="K1279" i="32"/>
  <c r="L1279" i="32"/>
  <c r="A1281" i="32"/>
  <c r="N1278" i="32"/>
  <c r="M1278" i="32"/>
  <c r="K1278" i="32"/>
  <c r="L1278" i="32"/>
  <c r="A1280" i="32"/>
  <c r="N1277" i="32"/>
  <c r="M1277" i="32"/>
  <c r="K1277" i="32"/>
  <c r="L1277" i="32"/>
  <c r="A1279" i="32"/>
  <c r="N1276" i="32"/>
  <c r="M1276" i="32"/>
  <c r="K1276" i="32"/>
  <c r="L1276" i="32"/>
  <c r="A1278" i="32"/>
  <c r="N1275" i="32"/>
  <c r="M1275" i="32"/>
  <c r="K1275" i="32"/>
  <c r="L1275" i="32"/>
  <c r="A1277" i="32"/>
  <c r="N1274" i="32"/>
  <c r="M1274" i="32"/>
  <c r="K1274" i="32"/>
  <c r="L1274" i="32"/>
  <c r="A1276" i="32"/>
  <c r="N1273" i="32"/>
  <c r="M1273" i="32"/>
  <c r="K1273" i="32"/>
  <c r="L1273" i="32"/>
  <c r="A1275" i="32"/>
  <c r="N1272" i="32"/>
  <c r="M1272" i="32"/>
  <c r="K1272" i="32"/>
  <c r="L1272" i="32"/>
  <c r="A1274" i="32"/>
  <c r="N1271" i="32"/>
  <c r="M1271" i="32"/>
  <c r="K1271" i="32"/>
  <c r="L1271" i="32"/>
  <c r="A1273" i="32"/>
  <c r="N1270" i="32"/>
  <c r="M1270" i="32"/>
  <c r="K1270" i="32"/>
  <c r="L1270" i="32"/>
  <c r="A1272" i="32"/>
  <c r="N1269" i="32"/>
  <c r="M1269" i="32"/>
  <c r="K1269" i="32"/>
  <c r="L1269" i="32"/>
  <c r="A1271" i="32"/>
  <c r="N1268" i="32"/>
  <c r="M1268" i="32"/>
  <c r="K1268" i="32"/>
  <c r="L1268" i="32"/>
  <c r="A1270" i="32"/>
  <c r="N1267" i="32"/>
  <c r="M1267" i="32"/>
  <c r="K1267" i="32"/>
  <c r="L1267" i="32"/>
  <c r="A1269" i="32"/>
  <c r="N1266" i="32"/>
  <c r="M1266" i="32"/>
  <c r="K1266" i="32"/>
  <c r="L1266" i="32"/>
  <c r="A1268" i="32"/>
  <c r="N1265" i="32"/>
  <c r="M1265" i="32"/>
  <c r="K1265" i="32"/>
  <c r="L1265" i="32"/>
  <c r="A1267" i="32"/>
  <c r="N1264" i="32"/>
  <c r="M1264" i="32"/>
  <c r="K1264" i="32"/>
  <c r="L1264" i="32"/>
  <c r="A1266" i="32"/>
  <c r="N1263" i="32"/>
  <c r="M1263" i="32"/>
  <c r="K1263" i="32"/>
  <c r="L1263" i="32"/>
  <c r="A1265" i="32"/>
  <c r="N1262" i="32"/>
  <c r="M1262" i="32"/>
  <c r="K1262" i="32"/>
  <c r="L1262" i="32"/>
  <c r="A1264" i="32"/>
  <c r="N1261" i="32"/>
  <c r="M1261" i="32"/>
  <c r="K1261" i="32"/>
  <c r="L1261" i="32"/>
  <c r="A1263" i="32"/>
  <c r="N1260" i="32"/>
  <c r="M1260" i="32"/>
  <c r="K1260" i="32"/>
  <c r="L1260" i="32"/>
  <c r="A1262" i="32"/>
  <c r="N1259" i="32"/>
  <c r="M1259" i="32"/>
  <c r="K1259" i="32"/>
  <c r="L1259" i="32"/>
  <c r="A1261" i="32"/>
  <c r="N1258" i="32"/>
  <c r="M1258" i="32"/>
  <c r="K1258" i="32"/>
  <c r="L1258" i="32"/>
  <c r="A1260" i="32"/>
  <c r="N1257" i="32"/>
  <c r="M1257" i="32"/>
  <c r="K1257" i="32"/>
  <c r="L1257" i="32"/>
  <c r="A1259" i="32"/>
  <c r="N1256" i="32"/>
  <c r="M1256" i="32"/>
  <c r="K1256" i="32"/>
  <c r="L1256" i="32"/>
  <c r="A1258" i="32"/>
  <c r="N1255" i="32"/>
  <c r="M1255" i="32"/>
  <c r="K1255" i="32"/>
  <c r="L1255" i="32"/>
  <c r="A1257" i="32"/>
  <c r="N1254" i="32"/>
  <c r="M1254" i="32"/>
  <c r="K1254" i="32"/>
  <c r="L1254" i="32"/>
  <c r="A1256" i="32"/>
  <c r="N1253" i="32"/>
  <c r="M1253" i="32"/>
  <c r="K1253" i="32"/>
  <c r="L1253" i="32"/>
  <c r="A1255" i="32"/>
  <c r="N1252" i="32"/>
  <c r="M1252" i="32"/>
  <c r="K1252" i="32"/>
  <c r="L1252" i="32"/>
  <c r="A1254" i="32"/>
  <c r="N1251" i="32"/>
  <c r="M1251" i="32"/>
  <c r="K1251" i="32"/>
  <c r="L1251" i="32"/>
  <c r="A1253" i="32"/>
  <c r="N1250" i="32"/>
  <c r="M1250" i="32"/>
  <c r="K1250" i="32"/>
  <c r="L1250" i="32"/>
  <c r="A1252" i="32"/>
  <c r="N1249" i="32"/>
  <c r="M1249" i="32"/>
  <c r="K1249" i="32"/>
  <c r="L1249" i="32"/>
  <c r="A1251" i="32"/>
  <c r="N1248" i="32"/>
  <c r="M1248" i="32"/>
  <c r="K1248" i="32"/>
  <c r="L1248" i="32"/>
  <c r="A1250" i="32"/>
  <c r="N1247" i="32"/>
  <c r="M1247" i="32"/>
  <c r="K1247" i="32"/>
  <c r="L1247" i="32"/>
  <c r="A1249" i="32"/>
  <c r="N1246" i="32"/>
  <c r="M1246" i="32"/>
  <c r="K1246" i="32"/>
  <c r="L1246" i="32"/>
  <c r="A1248" i="32"/>
  <c r="N1245" i="32"/>
  <c r="M1245" i="32"/>
  <c r="K1245" i="32"/>
  <c r="L1245" i="32"/>
  <c r="A1247" i="32"/>
  <c r="N1244" i="32"/>
  <c r="M1244" i="32"/>
  <c r="K1244" i="32"/>
  <c r="L1244" i="32"/>
  <c r="A1246" i="32"/>
  <c r="N1243" i="32"/>
  <c r="M1243" i="32"/>
  <c r="K1243" i="32"/>
  <c r="L1243" i="32"/>
  <c r="A1245" i="32"/>
  <c r="N1242" i="32"/>
  <c r="M1242" i="32"/>
  <c r="K1242" i="32"/>
  <c r="L1242" i="32"/>
  <c r="A1244" i="32"/>
  <c r="N1241" i="32"/>
  <c r="M1241" i="32"/>
  <c r="K1241" i="32"/>
  <c r="L1241" i="32"/>
  <c r="A1243" i="32"/>
  <c r="N1240" i="32"/>
  <c r="M1240" i="32"/>
  <c r="K1240" i="32"/>
  <c r="L1240" i="32"/>
  <c r="A1242" i="32"/>
  <c r="N1239" i="32"/>
  <c r="M1239" i="32"/>
  <c r="K1239" i="32"/>
  <c r="L1239" i="32"/>
  <c r="A1241" i="32"/>
  <c r="N1238" i="32"/>
  <c r="M1238" i="32"/>
  <c r="K1238" i="32"/>
  <c r="L1238" i="32"/>
  <c r="A1240" i="32"/>
  <c r="N1237" i="32"/>
  <c r="M1237" i="32"/>
  <c r="K1237" i="32"/>
  <c r="L1237" i="32"/>
  <c r="A1239" i="32"/>
  <c r="N1236" i="32"/>
  <c r="M1236" i="32"/>
  <c r="K1236" i="32"/>
  <c r="L1236" i="32"/>
  <c r="A1238" i="32"/>
  <c r="N1235" i="32"/>
  <c r="M1235" i="32"/>
  <c r="K1235" i="32"/>
  <c r="L1235" i="32"/>
  <c r="A1237" i="32"/>
  <c r="N1234" i="32"/>
  <c r="M1234" i="32"/>
  <c r="K1234" i="32"/>
  <c r="L1234" i="32"/>
  <c r="A1236" i="32"/>
  <c r="N1233" i="32"/>
  <c r="M1233" i="32"/>
  <c r="K1233" i="32"/>
  <c r="L1233" i="32"/>
  <c r="A1235" i="32"/>
  <c r="N1232" i="32"/>
  <c r="M1232" i="32"/>
  <c r="K1232" i="32"/>
  <c r="L1232" i="32"/>
  <c r="A1234" i="32"/>
  <c r="N1231" i="32"/>
  <c r="M1231" i="32"/>
  <c r="K1231" i="32"/>
  <c r="L1231" i="32"/>
  <c r="A1233" i="32"/>
  <c r="N1230" i="32"/>
  <c r="M1230" i="32"/>
  <c r="K1230" i="32"/>
  <c r="L1230" i="32"/>
  <c r="A1232" i="32"/>
  <c r="N1229" i="32"/>
  <c r="M1229" i="32"/>
  <c r="K1229" i="32"/>
  <c r="L1229" i="32"/>
  <c r="A1231" i="32"/>
  <c r="N1228" i="32"/>
  <c r="M1228" i="32"/>
  <c r="K1228" i="32"/>
  <c r="L1228" i="32"/>
  <c r="A1230" i="32"/>
  <c r="N1227" i="32"/>
  <c r="M1227" i="32"/>
  <c r="K1227" i="32"/>
  <c r="L1227" i="32"/>
  <c r="A1229" i="32"/>
  <c r="N1226" i="32"/>
  <c r="M1226" i="32"/>
  <c r="K1226" i="32"/>
  <c r="L1226" i="32"/>
  <c r="A1228" i="32"/>
  <c r="N1225" i="32"/>
  <c r="M1225" i="32"/>
  <c r="K1225" i="32"/>
  <c r="L1225" i="32"/>
  <c r="A1227" i="32"/>
  <c r="N1224" i="32"/>
  <c r="M1224" i="32"/>
  <c r="K1224" i="32"/>
  <c r="L1224" i="32"/>
  <c r="A1226" i="32"/>
  <c r="N1223" i="32"/>
  <c r="M1223" i="32"/>
  <c r="K1223" i="32"/>
  <c r="L1223" i="32"/>
  <c r="A1225" i="32"/>
  <c r="N1222" i="32"/>
  <c r="M1222" i="32"/>
  <c r="K1222" i="32"/>
  <c r="L1222" i="32"/>
  <c r="A1224" i="32"/>
  <c r="N1221" i="32"/>
  <c r="M1221" i="32"/>
  <c r="K1221" i="32"/>
  <c r="L1221" i="32"/>
  <c r="A1223" i="32"/>
  <c r="N1220" i="32"/>
  <c r="M1220" i="32"/>
  <c r="K1220" i="32"/>
  <c r="L1220" i="32"/>
  <c r="A1222" i="32"/>
  <c r="N1219" i="32"/>
  <c r="M1219" i="32"/>
  <c r="K1219" i="32"/>
  <c r="L1219" i="32"/>
  <c r="A1221" i="32"/>
  <c r="N1218" i="32"/>
  <c r="M1218" i="32"/>
  <c r="K1218" i="32"/>
  <c r="L1218" i="32"/>
  <c r="A1220" i="32"/>
  <c r="N1217" i="32"/>
  <c r="M1217" i="32"/>
  <c r="K1217" i="32"/>
  <c r="L1217" i="32"/>
  <c r="A1219" i="32"/>
  <c r="N1216" i="32"/>
  <c r="M1216" i="32"/>
  <c r="K1216" i="32"/>
  <c r="L1216" i="32"/>
  <c r="A1218" i="32"/>
  <c r="N1215" i="32"/>
  <c r="M1215" i="32"/>
  <c r="K1215" i="32"/>
  <c r="L1215" i="32"/>
  <c r="A1217" i="32"/>
  <c r="N1214" i="32"/>
  <c r="M1214" i="32"/>
  <c r="K1214" i="32"/>
  <c r="L1214" i="32"/>
  <c r="A1216" i="32"/>
  <c r="N1213" i="32"/>
  <c r="M1213" i="32"/>
  <c r="K1213" i="32"/>
  <c r="L1213" i="32"/>
  <c r="A1215" i="32"/>
  <c r="N1212" i="32"/>
  <c r="M1212" i="32"/>
  <c r="K1212" i="32"/>
  <c r="L1212" i="32"/>
  <c r="A1214" i="32"/>
  <c r="N1211" i="32"/>
  <c r="M1211" i="32"/>
  <c r="K1211" i="32"/>
  <c r="L1211" i="32"/>
  <c r="A1213" i="32"/>
  <c r="N1210" i="32"/>
  <c r="M1210" i="32"/>
  <c r="K1210" i="32"/>
  <c r="L1210" i="32"/>
  <c r="A1212" i="32"/>
  <c r="N1209" i="32"/>
  <c r="M1209" i="32"/>
  <c r="K1209" i="32"/>
  <c r="L1209" i="32"/>
  <c r="A1211" i="32"/>
  <c r="N1208" i="32"/>
  <c r="M1208" i="32"/>
  <c r="K1208" i="32"/>
  <c r="L1208" i="32"/>
  <c r="A1210" i="32"/>
  <c r="N1207" i="32"/>
  <c r="M1207" i="32"/>
  <c r="K1207" i="32"/>
  <c r="L1207" i="32"/>
  <c r="A1209" i="32"/>
  <c r="N1206" i="32"/>
  <c r="M1206" i="32"/>
  <c r="K1206" i="32"/>
  <c r="L1206" i="32"/>
  <c r="A1208" i="32"/>
  <c r="N1205" i="32"/>
  <c r="M1205" i="32"/>
  <c r="K1205" i="32"/>
  <c r="L1205" i="32"/>
  <c r="A1207" i="32"/>
  <c r="N1204" i="32"/>
  <c r="M1204" i="32"/>
  <c r="K1204" i="32"/>
  <c r="L1204" i="32"/>
  <c r="A1206" i="32"/>
  <c r="N1203" i="32"/>
  <c r="M1203" i="32"/>
  <c r="K1203" i="32"/>
  <c r="L1203" i="32"/>
  <c r="A1205" i="32"/>
  <c r="N1202" i="32"/>
  <c r="M1202" i="32"/>
  <c r="K1202" i="32"/>
  <c r="L1202" i="32"/>
  <c r="A1204" i="32"/>
  <c r="N1201" i="32"/>
  <c r="M1201" i="32"/>
  <c r="K1201" i="32"/>
  <c r="L1201" i="32"/>
  <c r="A1203" i="32"/>
  <c r="N1200" i="32"/>
  <c r="M1200" i="32"/>
  <c r="K1200" i="32"/>
  <c r="L1200" i="32"/>
  <c r="A1202" i="32"/>
  <c r="N1199" i="32"/>
  <c r="M1199" i="32"/>
  <c r="K1199" i="32"/>
  <c r="L1199" i="32"/>
  <c r="A1201" i="32"/>
  <c r="N1198" i="32"/>
  <c r="M1198" i="32"/>
  <c r="K1198" i="32"/>
  <c r="L1198" i="32"/>
  <c r="A1200" i="32"/>
  <c r="N1197" i="32"/>
  <c r="M1197" i="32"/>
  <c r="K1197" i="32"/>
  <c r="L1197" i="32"/>
  <c r="A1199" i="32"/>
  <c r="N1196" i="32"/>
  <c r="M1196" i="32"/>
  <c r="K1196" i="32"/>
  <c r="L1196" i="32"/>
  <c r="A1198" i="32"/>
  <c r="N1195" i="32"/>
  <c r="M1195" i="32"/>
  <c r="K1195" i="32"/>
  <c r="L1195" i="32"/>
  <c r="A1197" i="32"/>
  <c r="N1194" i="32"/>
  <c r="M1194" i="32"/>
  <c r="K1194" i="32"/>
  <c r="L1194" i="32"/>
  <c r="A1196" i="32"/>
  <c r="N1193" i="32"/>
  <c r="M1193" i="32"/>
  <c r="K1193" i="32"/>
  <c r="L1193" i="32"/>
  <c r="A1195" i="32"/>
  <c r="N1192" i="32"/>
  <c r="M1192" i="32"/>
  <c r="K1192" i="32"/>
  <c r="L1192" i="32"/>
  <c r="A1194" i="32"/>
  <c r="N1191" i="32"/>
  <c r="M1191" i="32"/>
  <c r="K1191" i="32"/>
  <c r="L1191" i="32"/>
  <c r="A1193" i="32"/>
  <c r="N1190" i="32"/>
  <c r="M1190" i="32"/>
  <c r="K1190" i="32"/>
  <c r="L1190" i="32"/>
  <c r="A1192" i="32"/>
  <c r="N1189" i="32"/>
  <c r="M1189" i="32"/>
  <c r="K1189" i="32"/>
  <c r="L1189" i="32"/>
  <c r="A1191" i="32"/>
  <c r="N1188" i="32"/>
  <c r="M1188" i="32"/>
  <c r="K1188" i="32"/>
  <c r="L1188" i="32"/>
  <c r="A1190" i="32"/>
  <c r="N1187" i="32"/>
  <c r="M1187" i="32"/>
  <c r="K1187" i="32"/>
  <c r="L1187" i="32"/>
  <c r="A1189" i="32"/>
  <c r="N1186" i="32"/>
  <c r="M1186" i="32"/>
  <c r="K1186" i="32"/>
  <c r="L1186" i="32"/>
  <c r="A1188" i="32"/>
  <c r="N1185" i="32"/>
  <c r="M1185" i="32"/>
  <c r="K1185" i="32"/>
  <c r="L1185" i="32"/>
  <c r="A1187" i="32"/>
  <c r="N1184" i="32"/>
  <c r="M1184" i="32"/>
  <c r="K1184" i="32"/>
  <c r="L1184" i="32"/>
  <c r="A1186" i="32"/>
  <c r="N1183" i="32"/>
  <c r="M1183" i="32"/>
  <c r="K1183" i="32"/>
  <c r="L1183" i="32"/>
  <c r="A1185" i="32"/>
  <c r="N1182" i="32"/>
  <c r="M1182" i="32"/>
  <c r="K1182" i="32"/>
  <c r="L1182" i="32"/>
  <c r="A1184" i="32"/>
  <c r="N1181" i="32"/>
  <c r="M1181" i="32"/>
  <c r="K1181" i="32"/>
  <c r="L1181" i="32"/>
  <c r="A1183" i="32"/>
  <c r="N1180" i="32"/>
  <c r="M1180" i="32"/>
  <c r="K1180" i="32"/>
  <c r="L1180" i="32"/>
  <c r="A1182" i="32"/>
  <c r="N1179" i="32"/>
  <c r="M1179" i="32"/>
  <c r="K1179" i="32"/>
  <c r="L1179" i="32"/>
  <c r="A1181" i="32"/>
  <c r="N1178" i="32"/>
  <c r="M1178" i="32"/>
  <c r="K1178" i="32"/>
  <c r="L1178" i="32"/>
  <c r="A1180" i="32"/>
  <c r="N1177" i="32"/>
  <c r="M1177" i="32"/>
  <c r="K1177" i="32"/>
  <c r="L1177" i="32"/>
  <c r="A1179" i="32"/>
  <c r="N1176" i="32"/>
  <c r="M1176" i="32"/>
  <c r="K1176" i="32"/>
  <c r="L1176" i="32"/>
  <c r="A1178" i="32"/>
  <c r="N1175" i="32"/>
  <c r="M1175" i="32"/>
  <c r="K1175" i="32"/>
  <c r="L1175" i="32"/>
  <c r="A1177" i="32"/>
  <c r="N1174" i="32"/>
  <c r="M1174" i="32"/>
  <c r="K1174" i="32"/>
  <c r="L1174" i="32"/>
  <c r="A1176" i="32"/>
  <c r="N1173" i="32"/>
  <c r="M1173" i="32"/>
  <c r="K1173" i="32"/>
  <c r="L1173" i="32"/>
  <c r="A1175" i="32"/>
  <c r="N1172" i="32"/>
  <c r="M1172" i="32"/>
  <c r="K1172" i="32"/>
  <c r="L1172" i="32"/>
  <c r="A1174" i="32"/>
  <c r="N1171" i="32"/>
  <c r="M1171" i="32"/>
  <c r="K1171" i="32"/>
  <c r="L1171" i="32"/>
  <c r="A1173" i="32"/>
  <c r="N1170" i="32"/>
  <c r="M1170" i="32"/>
  <c r="K1170" i="32"/>
  <c r="L1170" i="32"/>
  <c r="A1172" i="32"/>
  <c r="N1169" i="32"/>
  <c r="M1169" i="32"/>
  <c r="K1169" i="32"/>
  <c r="L1169" i="32"/>
  <c r="A1171" i="32"/>
  <c r="N1168" i="32"/>
  <c r="M1168" i="32"/>
  <c r="K1168" i="32"/>
  <c r="L1168" i="32"/>
  <c r="A1170" i="32"/>
  <c r="N1167" i="32"/>
  <c r="M1167" i="32"/>
  <c r="K1167" i="32"/>
  <c r="L1167" i="32"/>
  <c r="A1169" i="32"/>
  <c r="N1166" i="32"/>
  <c r="M1166" i="32"/>
  <c r="K1166" i="32"/>
  <c r="L1166" i="32"/>
  <c r="A1168" i="32"/>
  <c r="N1165" i="32"/>
  <c r="M1165" i="32"/>
  <c r="K1165" i="32"/>
  <c r="L1165" i="32"/>
  <c r="A1167" i="32"/>
  <c r="N1164" i="32"/>
  <c r="M1164" i="32"/>
  <c r="K1164" i="32"/>
  <c r="L1164" i="32"/>
  <c r="A1166" i="32"/>
  <c r="N1163" i="32"/>
  <c r="M1163" i="32"/>
  <c r="K1163" i="32"/>
  <c r="L1163" i="32"/>
  <c r="A1165" i="32"/>
  <c r="N1162" i="32"/>
  <c r="M1162" i="32"/>
  <c r="K1162" i="32"/>
  <c r="L1162" i="32"/>
  <c r="A1164" i="32"/>
  <c r="N1161" i="32"/>
  <c r="M1161" i="32"/>
  <c r="K1161" i="32"/>
  <c r="L1161" i="32"/>
  <c r="A1163" i="32"/>
  <c r="N1160" i="32"/>
  <c r="M1160" i="32"/>
  <c r="K1160" i="32"/>
  <c r="L1160" i="32"/>
  <c r="A1162" i="32"/>
  <c r="N1159" i="32"/>
  <c r="M1159" i="32"/>
  <c r="K1159" i="32"/>
  <c r="L1159" i="32"/>
  <c r="A1161" i="32"/>
  <c r="N1158" i="32"/>
  <c r="M1158" i="32"/>
  <c r="K1158" i="32"/>
  <c r="L1158" i="32"/>
  <c r="A1160" i="32"/>
  <c r="N1157" i="32"/>
  <c r="M1157" i="32"/>
  <c r="K1157" i="32"/>
  <c r="L1157" i="32"/>
  <c r="A1159" i="32"/>
  <c r="N1156" i="32"/>
  <c r="M1156" i="32"/>
  <c r="K1156" i="32"/>
  <c r="L1156" i="32"/>
  <c r="A1158" i="32"/>
  <c r="N1155" i="32"/>
  <c r="M1155" i="32"/>
  <c r="K1155" i="32"/>
  <c r="L1155" i="32"/>
  <c r="A1157" i="32"/>
  <c r="N1154" i="32"/>
  <c r="M1154" i="32"/>
  <c r="K1154" i="32"/>
  <c r="L1154" i="32"/>
  <c r="A1156" i="32"/>
  <c r="N1153" i="32"/>
  <c r="M1153" i="32"/>
  <c r="K1153" i="32"/>
  <c r="L1153" i="32"/>
  <c r="A1155" i="32"/>
  <c r="N1152" i="32"/>
  <c r="M1152" i="32"/>
  <c r="K1152" i="32"/>
  <c r="L1152" i="32"/>
  <c r="A1154" i="32"/>
  <c r="N1151" i="32"/>
  <c r="M1151" i="32"/>
  <c r="K1151" i="32"/>
  <c r="L1151" i="32"/>
  <c r="A1153" i="32"/>
  <c r="N1150" i="32"/>
  <c r="M1150" i="32"/>
  <c r="K1150" i="32"/>
  <c r="L1150" i="32"/>
  <c r="A1152" i="32"/>
  <c r="N1149" i="32"/>
  <c r="M1149" i="32"/>
  <c r="K1149" i="32"/>
  <c r="L1149" i="32"/>
  <c r="A1151" i="32"/>
  <c r="N1148" i="32"/>
  <c r="M1148" i="32"/>
  <c r="K1148" i="32"/>
  <c r="L1148" i="32"/>
  <c r="A1150" i="32"/>
  <c r="N1147" i="32"/>
  <c r="M1147" i="32"/>
  <c r="K1147" i="32"/>
  <c r="L1147" i="32"/>
  <c r="A1149" i="32"/>
  <c r="N1146" i="32"/>
  <c r="M1146" i="32"/>
  <c r="K1146" i="32"/>
  <c r="L1146" i="32"/>
  <c r="A1148" i="32"/>
  <c r="N1145" i="32"/>
  <c r="M1145" i="32"/>
  <c r="K1145" i="32"/>
  <c r="L1145" i="32"/>
  <c r="A1147" i="32"/>
  <c r="N1144" i="32"/>
  <c r="M1144" i="32"/>
  <c r="K1144" i="32"/>
  <c r="L1144" i="32"/>
  <c r="A1146" i="32"/>
  <c r="N1143" i="32"/>
  <c r="M1143" i="32"/>
  <c r="K1143" i="32"/>
  <c r="L1143" i="32"/>
  <c r="A1145" i="32"/>
  <c r="N1142" i="32"/>
  <c r="M1142" i="32"/>
  <c r="K1142" i="32"/>
  <c r="L1142" i="32"/>
  <c r="A1144" i="32"/>
  <c r="N1141" i="32"/>
  <c r="M1141" i="32"/>
  <c r="K1141" i="32"/>
  <c r="L1141" i="32"/>
  <c r="A1143" i="32"/>
  <c r="N1140" i="32"/>
  <c r="M1140" i="32"/>
  <c r="K1140" i="32"/>
  <c r="L1140" i="32"/>
  <c r="A1142" i="32"/>
  <c r="N1139" i="32"/>
  <c r="M1139" i="32"/>
  <c r="K1139" i="32"/>
  <c r="L1139" i="32"/>
  <c r="A1141" i="32"/>
  <c r="N1138" i="32"/>
  <c r="M1138" i="32"/>
  <c r="K1138" i="32"/>
  <c r="L1138" i="32"/>
  <c r="A1140" i="32"/>
  <c r="N1137" i="32"/>
  <c r="M1137" i="32"/>
  <c r="K1137" i="32"/>
  <c r="L1137" i="32"/>
  <c r="A1139" i="32"/>
  <c r="N1136" i="32"/>
  <c r="M1136" i="32"/>
  <c r="K1136" i="32"/>
  <c r="L1136" i="32"/>
  <c r="A1138" i="32"/>
  <c r="N1135" i="32"/>
  <c r="M1135" i="32"/>
  <c r="K1135" i="32"/>
  <c r="L1135" i="32"/>
  <c r="A1137" i="32"/>
  <c r="N1134" i="32"/>
  <c r="M1134" i="32"/>
  <c r="K1134" i="32"/>
  <c r="L1134" i="32"/>
  <c r="A1136" i="32"/>
  <c r="N1133" i="32"/>
  <c r="M1133" i="32"/>
  <c r="K1133" i="32"/>
  <c r="L1133" i="32"/>
  <c r="A1135" i="32"/>
  <c r="N1132" i="32"/>
  <c r="M1132" i="32"/>
  <c r="K1132" i="32"/>
  <c r="L1132" i="32"/>
  <c r="A1134" i="32"/>
  <c r="N1131" i="32"/>
  <c r="M1131" i="32"/>
  <c r="K1131" i="32"/>
  <c r="L1131" i="32"/>
  <c r="A1133" i="32"/>
  <c r="N1130" i="32"/>
  <c r="M1130" i="32"/>
  <c r="K1130" i="32"/>
  <c r="L1130" i="32"/>
  <c r="A1132" i="32"/>
  <c r="N1129" i="32"/>
  <c r="M1129" i="32"/>
  <c r="K1129" i="32"/>
  <c r="L1129" i="32"/>
  <c r="A1131" i="32"/>
  <c r="N1128" i="32"/>
  <c r="M1128" i="32"/>
  <c r="K1128" i="32"/>
  <c r="L1128" i="32"/>
  <c r="A1130" i="32"/>
  <c r="N1127" i="32"/>
  <c r="M1127" i="32"/>
  <c r="K1127" i="32"/>
  <c r="L1127" i="32"/>
  <c r="A1129" i="32"/>
  <c r="N1126" i="32"/>
  <c r="M1126" i="32"/>
  <c r="K1126" i="32"/>
  <c r="L1126" i="32"/>
  <c r="A1128" i="32"/>
  <c r="N1125" i="32"/>
  <c r="M1125" i="32"/>
  <c r="K1125" i="32"/>
  <c r="L1125" i="32"/>
  <c r="A1127" i="32"/>
  <c r="N1124" i="32"/>
  <c r="M1124" i="32"/>
  <c r="K1124" i="32"/>
  <c r="L1124" i="32"/>
  <c r="A1126" i="32"/>
  <c r="N1123" i="32"/>
  <c r="M1123" i="32"/>
  <c r="K1123" i="32"/>
  <c r="L1123" i="32"/>
  <c r="A1125" i="32"/>
  <c r="N1122" i="32"/>
  <c r="M1122" i="32"/>
  <c r="K1122" i="32"/>
  <c r="L1122" i="32"/>
  <c r="A1124" i="32"/>
  <c r="N1121" i="32"/>
  <c r="M1121" i="32"/>
  <c r="K1121" i="32"/>
  <c r="L1121" i="32"/>
  <c r="A1123" i="32"/>
  <c r="N1120" i="32"/>
  <c r="M1120" i="32"/>
  <c r="K1120" i="32"/>
  <c r="L1120" i="32"/>
  <c r="A1122" i="32"/>
  <c r="N1119" i="32"/>
  <c r="M1119" i="32"/>
  <c r="K1119" i="32"/>
  <c r="L1119" i="32"/>
  <c r="A1121" i="32"/>
  <c r="N1118" i="32"/>
  <c r="M1118" i="32"/>
  <c r="K1118" i="32"/>
  <c r="L1118" i="32"/>
  <c r="A1120" i="32"/>
  <c r="N1117" i="32"/>
  <c r="M1117" i="32"/>
  <c r="K1117" i="32"/>
  <c r="L1117" i="32"/>
  <c r="A1119" i="32"/>
  <c r="N1116" i="32"/>
  <c r="M1116" i="32"/>
  <c r="K1116" i="32"/>
  <c r="L1116" i="32"/>
  <c r="A1118" i="32"/>
  <c r="N1115" i="32"/>
  <c r="M1115" i="32"/>
  <c r="K1115" i="32"/>
  <c r="L1115" i="32"/>
  <c r="A1117" i="32"/>
  <c r="N1114" i="32"/>
  <c r="M1114" i="32"/>
  <c r="K1114" i="32"/>
  <c r="L1114" i="32"/>
  <c r="A1116" i="32"/>
  <c r="N1113" i="32"/>
  <c r="M1113" i="32"/>
  <c r="K1113" i="32"/>
  <c r="L1113" i="32"/>
  <c r="A1115" i="32"/>
  <c r="N1112" i="32"/>
  <c r="M1112" i="32"/>
  <c r="K1112" i="32"/>
  <c r="L1112" i="32"/>
  <c r="A1114" i="32"/>
  <c r="N1111" i="32"/>
  <c r="M1111" i="32"/>
  <c r="K1111" i="32"/>
  <c r="L1111" i="32"/>
  <c r="A1113" i="32"/>
  <c r="N1110" i="32"/>
  <c r="M1110" i="32"/>
  <c r="K1110" i="32"/>
  <c r="L1110" i="32"/>
  <c r="A1112" i="32"/>
  <c r="N1109" i="32"/>
  <c r="M1109" i="32"/>
  <c r="K1109" i="32"/>
  <c r="L1109" i="32"/>
  <c r="A1111" i="32"/>
  <c r="N1108" i="32"/>
  <c r="M1108" i="32"/>
  <c r="K1108" i="32"/>
  <c r="L1108" i="32"/>
  <c r="A1110" i="32"/>
  <c r="N1107" i="32"/>
  <c r="M1107" i="32"/>
  <c r="K1107" i="32"/>
  <c r="L1107" i="32"/>
  <c r="A1109" i="32"/>
  <c r="N1106" i="32"/>
  <c r="M1106" i="32"/>
  <c r="K1106" i="32"/>
  <c r="L1106" i="32"/>
  <c r="A1108" i="32"/>
  <c r="N1105" i="32"/>
  <c r="M1105" i="32"/>
  <c r="K1105" i="32"/>
  <c r="L1105" i="32"/>
  <c r="A1107" i="32"/>
  <c r="N1104" i="32"/>
  <c r="M1104" i="32"/>
  <c r="K1104" i="32"/>
  <c r="L1104" i="32"/>
  <c r="A1106" i="32"/>
  <c r="N1103" i="32"/>
  <c r="M1103" i="32"/>
  <c r="K1103" i="32"/>
  <c r="L1103" i="32"/>
  <c r="A1105" i="32"/>
  <c r="N1102" i="32"/>
  <c r="M1102" i="32"/>
  <c r="K1102" i="32"/>
  <c r="L1102" i="32"/>
  <c r="A1104" i="32"/>
  <c r="N1101" i="32"/>
  <c r="M1101" i="32"/>
  <c r="K1101" i="32"/>
  <c r="L1101" i="32"/>
  <c r="A1103" i="32"/>
  <c r="N1100" i="32"/>
  <c r="M1100" i="32"/>
  <c r="K1100" i="32"/>
  <c r="L1100" i="32"/>
  <c r="A1102" i="32"/>
  <c r="N1099" i="32"/>
  <c r="M1099" i="32"/>
  <c r="K1099" i="32"/>
  <c r="L1099" i="32"/>
  <c r="A1101" i="32"/>
  <c r="N1098" i="32"/>
  <c r="M1098" i="32"/>
  <c r="K1098" i="32"/>
  <c r="L1098" i="32"/>
  <c r="A1100" i="32"/>
  <c r="N1097" i="32"/>
  <c r="M1097" i="32"/>
  <c r="K1097" i="32"/>
  <c r="L1097" i="32"/>
  <c r="A1099" i="32"/>
  <c r="N1096" i="32"/>
  <c r="M1096" i="32"/>
  <c r="K1096" i="32"/>
  <c r="L1096" i="32"/>
  <c r="A1098" i="32"/>
  <c r="N1095" i="32"/>
  <c r="M1095" i="32"/>
  <c r="K1095" i="32"/>
  <c r="L1095" i="32"/>
  <c r="A1097" i="32"/>
  <c r="N1094" i="32"/>
  <c r="M1094" i="32"/>
  <c r="K1094" i="32"/>
  <c r="L1094" i="32"/>
  <c r="A1096" i="32"/>
  <c r="N1093" i="32"/>
  <c r="M1093" i="32"/>
  <c r="K1093" i="32"/>
  <c r="L1093" i="32"/>
  <c r="A1095" i="32"/>
  <c r="N1092" i="32"/>
  <c r="M1092" i="32"/>
  <c r="K1092" i="32"/>
  <c r="L1092" i="32"/>
  <c r="A1094" i="32"/>
  <c r="N1091" i="32"/>
  <c r="M1091" i="32"/>
  <c r="K1091" i="32"/>
  <c r="L1091" i="32"/>
  <c r="A1093" i="32"/>
  <c r="N1090" i="32"/>
  <c r="M1090" i="32"/>
  <c r="K1090" i="32"/>
  <c r="L1090" i="32"/>
  <c r="A1092" i="32"/>
  <c r="N1089" i="32"/>
  <c r="M1089" i="32"/>
  <c r="K1089" i="32"/>
  <c r="L1089" i="32"/>
  <c r="A1091" i="32"/>
  <c r="N1088" i="32"/>
  <c r="M1088" i="32"/>
  <c r="K1088" i="32"/>
  <c r="L1088" i="32"/>
  <c r="A1090" i="32"/>
  <c r="N1087" i="32"/>
  <c r="M1087" i="32"/>
  <c r="K1087" i="32"/>
  <c r="L1087" i="32"/>
  <c r="A1089" i="32"/>
  <c r="N1086" i="32"/>
  <c r="M1086" i="32"/>
  <c r="K1086" i="32"/>
  <c r="L1086" i="32"/>
  <c r="A1088" i="32"/>
  <c r="N1085" i="32"/>
  <c r="M1085" i="32"/>
  <c r="K1085" i="32"/>
  <c r="L1085" i="32"/>
  <c r="A1087" i="32"/>
  <c r="N1084" i="32"/>
  <c r="M1084" i="32"/>
  <c r="K1084" i="32"/>
  <c r="L1084" i="32"/>
  <c r="A1086" i="32"/>
  <c r="N1083" i="32"/>
  <c r="M1083" i="32"/>
  <c r="K1083" i="32"/>
  <c r="L1083" i="32"/>
  <c r="A1085" i="32"/>
  <c r="N1082" i="32"/>
  <c r="M1082" i="32"/>
  <c r="K1082" i="32"/>
  <c r="L1082" i="32"/>
  <c r="A1084" i="32"/>
  <c r="N1081" i="32"/>
  <c r="M1081" i="32"/>
  <c r="K1081" i="32"/>
  <c r="L1081" i="32"/>
  <c r="A1083" i="32"/>
  <c r="N1080" i="32"/>
  <c r="M1080" i="32"/>
  <c r="K1080" i="32"/>
  <c r="L1080" i="32"/>
  <c r="A1082" i="32"/>
  <c r="N1079" i="32"/>
  <c r="M1079" i="32"/>
  <c r="K1079" i="32"/>
  <c r="L1079" i="32"/>
  <c r="A1081" i="32"/>
  <c r="N1078" i="32"/>
  <c r="M1078" i="32"/>
  <c r="K1078" i="32"/>
  <c r="L1078" i="32"/>
  <c r="A1080" i="32"/>
  <c r="N1077" i="32"/>
  <c r="M1077" i="32"/>
  <c r="K1077" i="32"/>
  <c r="L1077" i="32"/>
  <c r="A1079" i="32"/>
  <c r="N1076" i="32"/>
  <c r="M1076" i="32"/>
  <c r="K1076" i="32"/>
  <c r="L1076" i="32"/>
  <c r="A1078" i="32"/>
  <c r="N1075" i="32"/>
  <c r="M1075" i="32"/>
  <c r="K1075" i="32"/>
  <c r="L1075" i="32"/>
  <c r="A1077" i="32"/>
  <c r="N1074" i="32"/>
  <c r="M1074" i="32"/>
  <c r="K1074" i="32"/>
  <c r="L1074" i="32"/>
  <c r="A1076" i="32"/>
  <c r="N1073" i="32"/>
  <c r="M1073" i="32"/>
  <c r="K1073" i="32"/>
  <c r="L1073" i="32"/>
  <c r="A1075" i="32"/>
  <c r="N1072" i="32"/>
  <c r="M1072" i="32"/>
  <c r="K1072" i="32"/>
  <c r="L1072" i="32"/>
  <c r="A1074" i="32"/>
  <c r="N1071" i="32"/>
  <c r="M1071" i="32"/>
  <c r="K1071" i="32"/>
  <c r="L1071" i="32"/>
  <c r="A1073" i="32"/>
  <c r="N1070" i="32"/>
  <c r="M1070" i="32"/>
  <c r="K1070" i="32"/>
  <c r="L1070" i="32"/>
  <c r="A1072" i="32"/>
  <c r="N1069" i="32"/>
  <c r="M1069" i="32"/>
  <c r="K1069" i="32"/>
  <c r="L1069" i="32"/>
  <c r="A1071" i="32"/>
  <c r="N1068" i="32"/>
  <c r="M1068" i="32"/>
  <c r="K1068" i="32"/>
  <c r="L1068" i="32"/>
  <c r="A1070" i="32"/>
  <c r="N1067" i="32"/>
  <c r="M1067" i="32"/>
  <c r="K1067" i="32"/>
  <c r="L1067" i="32"/>
  <c r="A1069" i="32"/>
  <c r="N1066" i="32"/>
  <c r="M1066" i="32"/>
  <c r="K1066" i="32"/>
  <c r="L1066" i="32"/>
  <c r="A1068" i="32"/>
  <c r="N1065" i="32"/>
  <c r="M1065" i="32"/>
  <c r="K1065" i="32"/>
  <c r="L1065" i="32"/>
  <c r="A1067" i="32"/>
  <c r="N1064" i="32"/>
  <c r="M1064" i="32"/>
  <c r="K1064" i="32"/>
  <c r="L1064" i="32"/>
  <c r="A1066" i="32"/>
  <c r="N1063" i="32"/>
  <c r="M1063" i="32"/>
  <c r="K1063" i="32"/>
  <c r="L1063" i="32"/>
  <c r="A1065" i="32"/>
  <c r="N1062" i="32"/>
  <c r="M1062" i="32"/>
  <c r="K1062" i="32"/>
  <c r="L1062" i="32"/>
  <c r="A1064" i="32"/>
  <c r="N1061" i="32"/>
  <c r="M1061" i="32"/>
  <c r="K1061" i="32"/>
  <c r="L1061" i="32"/>
  <c r="A1063" i="32"/>
  <c r="N1060" i="32"/>
  <c r="M1060" i="32"/>
  <c r="K1060" i="32"/>
  <c r="L1060" i="32"/>
  <c r="A1062" i="32"/>
  <c r="N1059" i="32"/>
  <c r="M1059" i="32"/>
  <c r="K1059" i="32"/>
  <c r="L1059" i="32"/>
  <c r="A1061" i="32"/>
  <c r="N1058" i="32"/>
  <c r="M1058" i="32"/>
  <c r="K1058" i="32"/>
  <c r="L1058" i="32"/>
  <c r="A1060" i="32"/>
  <c r="N1057" i="32"/>
  <c r="M1057" i="32"/>
  <c r="K1057" i="32"/>
  <c r="L1057" i="32"/>
  <c r="A1059" i="32"/>
  <c r="N1056" i="32"/>
  <c r="M1056" i="32"/>
  <c r="K1056" i="32"/>
  <c r="L1056" i="32"/>
  <c r="A1058" i="32"/>
  <c r="N1055" i="32"/>
  <c r="M1055" i="32"/>
  <c r="K1055" i="32"/>
  <c r="L1055" i="32"/>
  <c r="A1057" i="32"/>
  <c r="N1054" i="32"/>
  <c r="M1054" i="32"/>
  <c r="K1054" i="32"/>
  <c r="L1054" i="32"/>
  <c r="A1056" i="32"/>
  <c r="N1053" i="32"/>
  <c r="M1053" i="32"/>
  <c r="K1053" i="32"/>
  <c r="L1053" i="32"/>
  <c r="A1055" i="32"/>
  <c r="N1052" i="32"/>
  <c r="M1052" i="32"/>
  <c r="K1052" i="32"/>
  <c r="L1052" i="32"/>
  <c r="A1054" i="32"/>
  <c r="N1051" i="32"/>
  <c r="M1051" i="32"/>
  <c r="K1051" i="32"/>
  <c r="L1051" i="32"/>
  <c r="A1053" i="32"/>
  <c r="N1050" i="32"/>
  <c r="M1050" i="32"/>
  <c r="K1050" i="32"/>
  <c r="L1050" i="32"/>
  <c r="A1052" i="32"/>
  <c r="N1049" i="32"/>
  <c r="M1049" i="32"/>
  <c r="K1049" i="32"/>
  <c r="L1049" i="32"/>
  <c r="A1051" i="32"/>
  <c r="N1048" i="32"/>
  <c r="M1048" i="32"/>
  <c r="K1048" i="32"/>
  <c r="L1048" i="32"/>
  <c r="A1050" i="32"/>
  <c r="N1047" i="32"/>
  <c r="M1047" i="32"/>
  <c r="K1047" i="32"/>
  <c r="L1047" i="32"/>
  <c r="A1049" i="32"/>
  <c r="N1046" i="32"/>
  <c r="M1046" i="32"/>
  <c r="K1046" i="32"/>
  <c r="L1046" i="32"/>
  <c r="A1048" i="32"/>
  <c r="N1045" i="32"/>
  <c r="M1045" i="32"/>
  <c r="K1045" i="32"/>
  <c r="L1045" i="32"/>
  <c r="A1047" i="32"/>
  <c r="N1044" i="32"/>
  <c r="M1044" i="32"/>
  <c r="K1044" i="32"/>
  <c r="L1044" i="32"/>
  <c r="A1046" i="32"/>
  <c r="N1043" i="32"/>
  <c r="M1043" i="32"/>
  <c r="K1043" i="32"/>
  <c r="L1043" i="32"/>
  <c r="A1045" i="32"/>
  <c r="N1042" i="32"/>
  <c r="M1042" i="32"/>
  <c r="K1042" i="32"/>
  <c r="L1042" i="32"/>
  <c r="A1044" i="32"/>
  <c r="N1041" i="32"/>
  <c r="M1041" i="32"/>
  <c r="K1041" i="32"/>
  <c r="L1041" i="32"/>
  <c r="A1043" i="32"/>
  <c r="N1040" i="32"/>
  <c r="M1040" i="32"/>
  <c r="K1040" i="32"/>
  <c r="L1040" i="32"/>
  <c r="A1042" i="32"/>
  <c r="N1039" i="32"/>
  <c r="M1039" i="32"/>
  <c r="K1039" i="32"/>
  <c r="L1039" i="32"/>
  <c r="A1041" i="32"/>
  <c r="N1038" i="32"/>
  <c r="M1038" i="32"/>
  <c r="K1038" i="32"/>
  <c r="L1038" i="32"/>
  <c r="A1040" i="32"/>
  <c r="N1037" i="32"/>
  <c r="M1037" i="32"/>
  <c r="K1037" i="32"/>
  <c r="L1037" i="32"/>
  <c r="A1039" i="32"/>
  <c r="N1036" i="32"/>
  <c r="M1036" i="32"/>
  <c r="K1036" i="32"/>
  <c r="L1036" i="32"/>
  <c r="A1038" i="32"/>
  <c r="N1035" i="32"/>
  <c r="M1035" i="32"/>
  <c r="K1035" i="32"/>
  <c r="L1035" i="32"/>
  <c r="A1037" i="32"/>
  <c r="N1034" i="32"/>
  <c r="M1034" i="32"/>
  <c r="K1034" i="32"/>
  <c r="L1034" i="32"/>
  <c r="A1036" i="32"/>
  <c r="N1033" i="32"/>
  <c r="M1033" i="32"/>
  <c r="K1033" i="32"/>
  <c r="L1033" i="32"/>
  <c r="A1035" i="32"/>
  <c r="N1032" i="32"/>
  <c r="M1032" i="32"/>
  <c r="K1032" i="32"/>
  <c r="L1032" i="32"/>
  <c r="A1034" i="32"/>
  <c r="N1031" i="32"/>
  <c r="M1031" i="32"/>
  <c r="K1031" i="32"/>
  <c r="L1031" i="32"/>
  <c r="A1033" i="32"/>
  <c r="N1030" i="32"/>
  <c r="M1030" i="32"/>
  <c r="K1030" i="32"/>
  <c r="L1030" i="32"/>
  <c r="A1032" i="32"/>
  <c r="N1029" i="32"/>
  <c r="M1029" i="32"/>
  <c r="K1029" i="32"/>
  <c r="L1029" i="32"/>
  <c r="A1031" i="32"/>
  <c r="N1028" i="32"/>
  <c r="M1028" i="32"/>
  <c r="K1028" i="32"/>
  <c r="L1028" i="32"/>
  <c r="A1030" i="32"/>
  <c r="N1027" i="32"/>
  <c r="M1027" i="32"/>
  <c r="K1027" i="32"/>
  <c r="L1027" i="32"/>
  <c r="A1029" i="32"/>
  <c r="N1026" i="32"/>
  <c r="M1026" i="32"/>
  <c r="K1026" i="32"/>
  <c r="L1026" i="32"/>
  <c r="A1028" i="32"/>
  <c r="N1025" i="32"/>
  <c r="M1025" i="32"/>
  <c r="K1025" i="32"/>
  <c r="L1025" i="32"/>
  <c r="A1027" i="32"/>
  <c r="N1024" i="32"/>
  <c r="M1024" i="32"/>
  <c r="K1024" i="32"/>
  <c r="L1024" i="32"/>
  <c r="A1026" i="32"/>
  <c r="N1023" i="32"/>
  <c r="M1023" i="32"/>
  <c r="K1023" i="32"/>
  <c r="L1023" i="32"/>
  <c r="A1025" i="32"/>
  <c r="N1022" i="32"/>
  <c r="M1022" i="32"/>
  <c r="K1022" i="32"/>
  <c r="L1022" i="32"/>
  <c r="A1024" i="32"/>
  <c r="N1021" i="32"/>
  <c r="M1021" i="32"/>
  <c r="K1021" i="32"/>
  <c r="L1021" i="32"/>
  <c r="A1023" i="32"/>
  <c r="N1020" i="32"/>
  <c r="M1020" i="32"/>
  <c r="K1020" i="32"/>
  <c r="L1020" i="32"/>
  <c r="A1022" i="32"/>
  <c r="N1019" i="32"/>
  <c r="M1019" i="32"/>
  <c r="K1019" i="32"/>
  <c r="L1019" i="32"/>
  <c r="A1021" i="32"/>
  <c r="N1018" i="32"/>
  <c r="M1018" i="32"/>
  <c r="K1018" i="32"/>
  <c r="L1018" i="32"/>
  <c r="A1020" i="32"/>
  <c r="N1017" i="32"/>
  <c r="M1017" i="32"/>
  <c r="K1017" i="32"/>
  <c r="L1017" i="32"/>
  <c r="A1019" i="32"/>
  <c r="N1016" i="32"/>
  <c r="M1016" i="32"/>
  <c r="K1016" i="32"/>
  <c r="L1016" i="32"/>
  <c r="A1018" i="32"/>
  <c r="N1015" i="32"/>
  <c r="M1015" i="32"/>
  <c r="K1015" i="32"/>
  <c r="L1015" i="32"/>
  <c r="A1017" i="32"/>
  <c r="N1014" i="32"/>
  <c r="M1014" i="32"/>
  <c r="K1014" i="32"/>
  <c r="L1014" i="32"/>
  <c r="A1016" i="32"/>
  <c r="N1013" i="32"/>
  <c r="M1013" i="32"/>
  <c r="K1013" i="32"/>
  <c r="L1013" i="32"/>
  <c r="A1015" i="32"/>
  <c r="N1012" i="32"/>
  <c r="M1012" i="32"/>
  <c r="K1012" i="32"/>
  <c r="L1012" i="32"/>
  <c r="A1014" i="32"/>
  <c r="N1011" i="32"/>
  <c r="M1011" i="32"/>
  <c r="K1011" i="32"/>
  <c r="L1011" i="32"/>
  <c r="A1013" i="32"/>
  <c r="N1010" i="32"/>
  <c r="M1010" i="32"/>
  <c r="K1010" i="32"/>
  <c r="L1010" i="32"/>
  <c r="A1012" i="32"/>
  <c r="N1009" i="32"/>
  <c r="M1009" i="32"/>
  <c r="K1009" i="32"/>
  <c r="L1009" i="32"/>
  <c r="A1011" i="32"/>
  <c r="N1008" i="32"/>
  <c r="M1008" i="32"/>
  <c r="K1008" i="32"/>
  <c r="L1008" i="32"/>
  <c r="A1010" i="32"/>
  <c r="N1007" i="32"/>
  <c r="M1007" i="32"/>
  <c r="K1007" i="32"/>
  <c r="L1007" i="32"/>
  <c r="A1009" i="32"/>
  <c r="N1006" i="32"/>
  <c r="M1006" i="32"/>
  <c r="K1006" i="32"/>
  <c r="L1006" i="32"/>
  <c r="A1008" i="32"/>
  <c r="N1005" i="32"/>
  <c r="M1005" i="32"/>
  <c r="K1005" i="32"/>
  <c r="L1005" i="32"/>
  <c r="A1007" i="32"/>
  <c r="N1004" i="32"/>
  <c r="M1004" i="32"/>
  <c r="K1004" i="32"/>
  <c r="L1004" i="32"/>
  <c r="A1006" i="32"/>
  <c r="N1003" i="32"/>
  <c r="M1003" i="32"/>
  <c r="K1003" i="32"/>
  <c r="L1003" i="32"/>
  <c r="A1005" i="32"/>
  <c r="N1002" i="32"/>
  <c r="M1002" i="32"/>
  <c r="K1002" i="32"/>
  <c r="L1002" i="32"/>
  <c r="A1004" i="32"/>
  <c r="N1001" i="32"/>
  <c r="M1001" i="32"/>
  <c r="K1001" i="32"/>
  <c r="L1001" i="32"/>
  <c r="A1003" i="32"/>
  <c r="N1000" i="32"/>
  <c r="M1000" i="32"/>
  <c r="K1000" i="32"/>
  <c r="L1000" i="32"/>
  <c r="A1002" i="32"/>
  <c r="N999" i="32"/>
  <c r="M999" i="32"/>
  <c r="K999" i="32"/>
  <c r="L999" i="32"/>
  <c r="A1001" i="32"/>
  <c r="N998" i="32"/>
  <c r="M998" i="32"/>
  <c r="K998" i="32"/>
  <c r="L998" i="32"/>
  <c r="A1000" i="32"/>
  <c r="N997" i="32"/>
  <c r="M997" i="32"/>
  <c r="K997" i="32"/>
  <c r="L997" i="32"/>
  <c r="A999" i="32"/>
  <c r="N996" i="32"/>
  <c r="M996" i="32"/>
  <c r="K996" i="32"/>
  <c r="L996" i="32"/>
  <c r="A998" i="32"/>
  <c r="N995" i="32"/>
  <c r="M995" i="32"/>
  <c r="K995" i="32"/>
  <c r="L995" i="32"/>
  <c r="A997" i="32"/>
  <c r="N994" i="32"/>
  <c r="M994" i="32"/>
  <c r="K994" i="32"/>
  <c r="L994" i="32"/>
  <c r="A996" i="32"/>
  <c r="N993" i="32"/>
  <c r="M993" i="32"/>
  <c r="K993" i="32"/>
  <c r="L993" i="32"/>
  <c r="A995" i="32"/>
  <c r="N992" i="32"/>
  <c r="M992" i="32"/>
  <c r="K992" i="32"/>
  <c r="L992" i="32"/>
  <c r="A994" i="32"/>
  <c r="N991" i="32"/>
  <c r="M991" i="32"/>
  <c r="K991" i="32"/>
  <c r="L991" i="32"/>
  <c r="A993" i="32"/>
  <c r="N990" i="32"/>
  <c r="M990" i="32"/>
  <c r="K990" i="32"/>
  <c r="L990" i="32"/>
  <c r="A992" i="32"/>
  <c r="N989" i="32"/>
  <c r="M989" i="32"/>
  <c r="K989" i="32"/>
  <c r="L989" i="32"/>
  <c r="A991" i="32"/>
  <c r="N988" i="32"/>
  <c r="M988" i="32"/>
  <c r="K988" i="32"/>
  <c r="L988" i="32"/>
  <c r="A990" i="32"/>
  <c r="N987" i="32"/>
  <c r="M987" i="32"/>
  <c r="K987" i="32"/>
  <c r="L987" i="32"/>
  <c r="A989" i="32"/>
  <c r="N986" i="32"/>
  <c r="M986" i="32"/>
  <c r="K986" i="32"/>
  <c r="L986" i="32"/>
  <c r="A988" i="32"/>
  <c r="N985" i="32"/>
  <c r="M985" i="32"/>
  <c r="K985" i="32"/>
  <c r="L985" i="32"/>
  <c r="A987" i="32"/>
  <c r="N984" i="32"/>
  <c r="M984" i="32"/>
  <c r="K984" i="32"/>
  <c r="L984" i="32"/>
  <c r="A986" i="32"/>
  <c r="N983" i="32"/>
  <c r="M983" i="32"/>
  <c r="K983" i="32"/>
  <c r="L983" i="32"/>
  <c r="A985" i="32"/>
  <c r="N982" i="32"/>
  <c r="M982" i="32"/>
  <c r="K982" i="32"/>
  <c r="L982" i="32"/>
  <c r="A984" i="32"/>
  <c r="N981" i="32"/>
  <c r="M981" i="32"/>
  <c r="K981" i="32"/>
  <c r="L981" i="32"/>
  <c r="A983" i="32"/>
  <c r="N980" i="32"/>
  <c r="M980" i="32"/>
  <c r="K980" i="32"/>
  <c r="L980" i="32"/>
  <c r="A982" i="32"/>
  <c r="N979" i="32"/>
  <c r="M979" i="32"/>
  <c r="K979" i="32"/>
  <c r="L979" i="32"/>
  <c r="A981" i="32"/>
  <c r="N978" i="32"/>
  <c r="M978" i="32"/>
  <c r="K978" i="32"/>
  <c r="L978" i="32"/>
  <c r="A980" i="32"/>
  <c r="N977" i="32"/>
  <c r="M977" i="32"/>
  <c r="K977" i="32"/>
  <c r="L977" i="32"/>
  <c r="A979" i="32"/>
  <c r="N976" i="32"/>
  <c r="M976" i="32"/>
  <c r="K976" i="32"/>
  <c r="L976" i="32"/>
  <c r="A978" i="32"/>
  <c r="N975" i="32"/>
  <c r="M975" i="32"/>
  <c r="K975" i="32"/>
  <c r="L975" i="32"/>
  <c r="A977" i="32"/>
  <c r="N974" i="32"/>
  <c r="M974" i="32"/>
  <c r="K974" i="32"/>
  <c r="L974" i="32"/>
  <c r="A976" i="32"/>
  <c r="N973" i="32"/>
  <c r="M973" i="32"/>
  <c r="K973" i="32"/>
  <c r="L973" i="32"/>
  <c r="A975" i="32"/>
  <c r="N972" i="32"/>
  <c r="M972" i="32"/>
  <c r="K972" i="32"/>
  <c r="L972" i="32"/>
  <c r="A974" i="32"/>
  <c r="N971" i="32"/>
  <c r="M971" i="32"/>
  <c r="K971" i="32"/>
  <c r="L971" i="32"/>
  <c r="A973" i="32"/>
  <c r="N970" i="32"/>
  <c r="M970" i="32"/>
  <c r="K970" i="32"/>
  <c r="L970" i="32"/>
  <c r="A972" i="32"/>
  <c r="N969" i="32"/>
  <c r="M969" i="32"/>
  <c r="K969" i="32"/>
  <c r="L969" i="32"/>
  <c r="A971" i="32"/>
  <c r="N968" i="32"/>
  <c r="M968" i="32"/>
  <c r="K968" i="32"/>
  <c r="L968" i="32"/>
  <c r="A970" i="32"/>
  <c r="N967" i="32"/>
  <c r="M967" i="32"/>
  <c r="K967" i="32"/>
  <c r="L967" i="32"/>
  <c r="A969" i="32"/>
  <c r="N966" i="32"/>
  <c r="M966" i="32"/>
  <c r="K966" i="32"/>
  <c r="L966" i="32"/>
  <c r="A968" i="32"/>
  <c r="N965" i="32"/>
  <c r="M965" i="32"/>
  <c r="K965" i="32"/>
  <c r="L965" i="32"/>
  <c r="A967" i="32"/>
  <c r="N964" i="32"/>
  <c r="M964" i="32"/>
  <c r="K964" i="32"/>
  <c r="L964" i="32"/>
  <c r="A966" i="32"/>
  <c r="N963" i="32"/>
  <c r="M963" i="32"/>
  <c r="K963" i="32"/>
  <c r="L963" i="32"/>
  <c r="A965" i="32"/>
  <c r="N962" i="32"/>
  <c r="M962" i="32"/>
  <c r="K962" i="32"/>
  <c r="L962" i="32"/>
  <c r="A964" i="32"/>
  <c r="N961" i="32"/>
  <c r="M961" i="32"/>
  <c r="K961" i="32"/>
  <c r="L961" i="32"/>
  <c r="A963" i="32"/>
  <c r="N960" i="32"/>
  <c r="M960" i="32"/>
  <c r="K960" i="32"/>
  <c r="L960" i="32"/>
  <c r="A962" i="32"/>
  <c r="N959" i="32"/>
  <c r="M959" i="32"/>
  <c r="K959" i="32"/>
  <c r="L959" i="32"/>
  <c r="A961" i="32"/>
  <c r="N958" i="32"/>
  <c r="M958" i="32"/>
  <c r="K958" i="32"/>
  <c r="L958" i="32"/>
  <c r="A960" i="32"/>
  <c r="N957" i="32"/>
  <c r="M957" i="32"/>
  <c r="K957" i="32"/>
  <c r="L957" i="32"/>
  <c r="A959" i="32"/>
  <c r="N956" i="32"/>
  <c r="M956" i="32"/>
  <c r="K956" i="32"/>
  <c r="L956" i="32"/>
  <c r="A958" i="32"/>
  <c r="N955" i="32"/>
  <c r="M955" i="32"/>
  <c r="K955" i="32"/>
  <c r="L955" i="32"/>
  <c r="A957" i="32"/>
  <c r="N954" i="32"/>
  <c r="M954" i="32"/>
  <c r="K954" i="32"/>
  <c r="L954" i="32"/>
  <c r="A956" i="32"/>
  <c r="N953" i="32"/>
  <c r="M953" i="32"/>
  <c r="K953" i="32"/>
  <c r="L953" i="32"/>
  <c r="A955" i="32"/>
  <c r="N952" i="32"/>
  <c r="M952" i="32"/>
  <c r="K952" i="32"/>
  <c r="L952" i="32"/>
  <c r="A954" i="32"/>
  <c r="N951" i="32"/>
  <c r="M951" i="32"/>
  <c r="K951" i="32"/>
  <c r="L951" i="32"/>
  <c r="A953" i="32"/>
  <c r="N950" i="32"/>
  <c r="M950" i="32"/>
  <c r="K950" i="32"/>
  <c r="L950" i="32"/>
  <c r="A952" i="32"/>
  <c r="N949" i="32"/>
  <c r="M949" i="32"/>
  <c r="K949" i="32"/>
  <c r="L949" i="32"/>
  <c r="A951" i="32"/>
  <c r="N948" i="32"/>
  <c r="M948" i="32"/>
  <c r="K948" i="32"/>
  <c r="L948" i="32"/>
  <c r="A950" i="32"/>
  <c r="N947" i="32"/>
  <c r="M947" i="32"/>
  <c r="K947" i="32"/>
  <c r="L947" i="32"/>
  <c r="A949" i="32"/>
  <c r="N946" i="32"/>
  <c r="M946" i="32"/>
  <c r="K946" i="32"/>
  <c r="L946" i="32"/>
  <c r="A948" i="32"/>
  <c r="N945" i="32"/>
  <c r="M945" i="32"/>
  <c r="K945" i="32"/>
  <c r="L945" i="32"/>
  <c r="A947" i="32"/>
  <c r="N944" i="32"/>
  <c r="M944" i="32"/>
  <c r="K944" i="32"/>
  <c r="L944" i="32"/>
  <c r="A946" i="32"/>
  <c r="N943" i="32"/>
  <c r="M943" i="32"/>
  <c r="K943" i="32"/>
  <c r="L943" i="32"/>
  <c r="A945" i="32"/>
  <c r="N942" i="32"/>
  <c r="M942" i="32"/>
  <c r="K942" i="32"/>
  <c r="L942" i="32"/>
  <c r="A944" i="32"/>
  <c r="N941" i="32"/>
  <c r="M941" i="32"/>
  <c r="K941" i="32"/>
  <c r="L941" i="32"/>
  <c r="A943" i="32"/>
  <c r="N940" i="32"/>
  <c r="M940" i="32"/>
  <c r="K940" i="32"/>
  <c r="L940" i="32"/>
  <c r="A942" i="32"/>
  <c r="N939" i="32"/>
  <c r="M939" i="32"/>
  <c r="K939" i="32"/>
  <c r="L939" i="32"/>
  <c r="A941" i="32"/>
  <c r="N938" i="32"/>
  <c r="M938" i="32"/>
  <c r="K938" i="32"/>
  <c r="L938" i="32"/>
  <c r="A940" i="32"/>
  <c r="N937" i="32"/>
  <c r="M937" i="32"/>
  <c r="K937" i="32"/>
  <c r="L937" i="32"/>
  <c r="A939" i="32"/>
  <c r="N936" i="32"/>
  <c r="M936" i="32"/>
  <c r="K936" i="32"/>
  <c r="L936" i="32"/>
  <c r="A938" i="32"/>
  <c r="N935" i="32"/>
  <c r="M935" i="32"/>
  <c r="K935" i="32"/>
  <c r="L935" i="32"/>
  <c r="A937" i="32"/>
  <c r="N934" i="32"/>
  <c r="M934" i="32"/>
  <c r="K934" i="32"/>
  <c r="L934" i="32"/>
  <c r="A936" i="32"/>
  <c r="N933" i="32"/>
  <c r="M933" i="32"/>
  <c r="K933" i="32"/>
  <c r="L933" i="32"/>
  <c r="A935" i="32"/>
  <c r="N932" i="32"/>
  <c r="M932" i="32"/>
  <c r="K932" i="32"/>
  <c r="L932" i="32"/>
  <c r="A934" i="32"/>
  <c r="N931" i="32"/>
  <c r="M931" i="32"/>
  <c r="K931" i="32"/>
  <c r="L931" i="32"/>
  <c r="A933" i="32"/>
  <c r="N930" i="32"/>
  <c r="M930" i="32"/>
  <c r="K930" i="32"/>
  <c r="L930" i="32"/>
  <c r="A932" i="32"/>
  <c r="N929" i="32"/>
  <c r="M929" i="32"/>
  <c r="K929" i="32"/>
  <c r="L929" i="32"/>
  <c r="A931" i="32"/>
  <c r="N928" i="32"/>
  <c r="M928" i="32"/>
  <c r="K928" i="32"/>
  <c r="L928" i="32"/>
  <c r="A930" i="32"/>
  <c r="N927" i="32"/>
  <c r="M927" i="32"/>
  <c r="K927" i="32"/>
  <c r="L927" i="32"/>
  <c r="A929" i="32"/>
  <c r="N926" i="32"/>
  <c r="M926" i="32"/>
  <c r="K926" i="32"/>
  <c r="L926" i="32"/>
  <c r="A928" i="32"/>
  <c r="N925" i="32"/>
  <c r="M925" i="32"/>
  <c r="K925" i="32"/>
  <c r="L925" i="32"/>
  <c r="A927" i="32"/>
  <c r="N924" i="32"/>
  <c r="M924" i="32"/>
  <c r="K924" i="32"/>
  <c r="L924" i="32"/>
  <c r="A926" i="32"/>
  <c r="N923" i="32"/>
  <c r="M923" i="32"/>
  <c r="K923" i="32"/>
  <c r="L923" i="32"/>
  <c r="A925" i="32"/>
  <c r="N922" i="32"/>
  <c r="M922" i="32"/>
  <c r="K922" i="32"/>
  <c r="L922" i="32"/>
  <c r="A924" i="32"/>
  <c r="N921" i="32"/>
  <c r="M921" i="32"/>
  <c r="K921" i="32"/>
  <c r="L921" i="32"/>
  <c r="A923" i="32"/>
  <c r="N920" i="32"/>
  <c r="M920" i="32"/>
  <c r="K920" i="32"/>
  <c r="L920" i="32"/>
  <c r="A922" i="32"/>
  <c r="N919" i="32"/>
  <c r="M919" i="32"/>
  <c r="K919" i="32"/>
  <c r="L919" i="32"/>
  <c r="A921" i="32"/>
  <c r="N918" i="32"/>
  <c r="M918" i="32"/>
  <c r="K918" i="32"/>
  <c r="L918" i="32"/>
  <c r="A920" i="32"/>
  <c r="N917" i="32"/>
  <c r="M917" i="32"/>
  <c r="K917" i="32"/>
  <c r="L917" i="32"/>
  <c r="A919" i="32"/>
  <c r="N916" i="32"/>
  <c r="M916" i="32"/>
  <c r="K916" i="32"/>
  <c r="L916" i="32"/>
  <c r="A918" i="32"/>
  <c r="N915" i="32"/>
  <c r="M915" i="32"/>
  <c r="K915" i="32"/>
  <c r="L915" i="32"/>
  <c r="A917" i="32"/>
  <c r="N914" i="32"/>
  <c r="M914" i="32"/>
  <c r="K914" i="32"/>
  <c r="L914" i="32"/>
  <c r="A916" i="32"/>
  <c r="N913" i="32"/>
  <c r="M913" i="32"/>
  <c r="K913" i="32"/>
  <c r="L913" i="32"/>
  <c r="A915" i="32"/>
  <c r="N912" i="32"/>
  <c r="M912" i="32"/>
  <c r="K912" i="32"/>
  <c r="L912" i="32"/>
  <c r="A914" i="32"/>
  <c r="N911" i="32"/>
  <c r="M911" i="32"/>
  <c r="K911" i="32"/>
  <c r="L911" i="32"/>
  <c r="A913" i="32"/>
  <c r="N910" i="32"/>
  <c r="M910" i="32"/>
  <c r="K910" i="32"/>
  <c r="L910" i="32"/>
  <c r="A912" i="32"/>
  <c r="N909" i="32"/>
  <c r="M909" i="32"/>
  <c r="K909" i="32"/>
  <c r="L909" i="32"/>
  <c r="A911" i="32"/>
  <c r="N908" i="32"/>
  <c r="M908" i="32"/>
  <c r="K908" i="32"/>
  <c r="L908" i="32"/>
  <c r="A910" i="32"/>
  <c r="N907" i="32"/>
  <c r="M907" i="32"/>
  <c r="K907" i="32"/>
  <c r="L907" i="32"/>
  <c r="A909" i="32"/>
  <c r="N906" i="32"/>
  <c r="M906" i="32"/>
  <c r="K906" i="32"/>
  <c r="L906" i="32"/>
  <c r="A908" i="32"/>
  <c r="N905" i="32"/>
  <c r="M905" i="32"/>
  <c r="K905" i="32"/>
  <c r="L905" i="32"/>
  <c r="A907" i="32"/>
  <c r="N904" i="32"/>
  <c r="M904" i="32"/>
  <c r="K904" i="32"/>
  <c r="L904" i="32"/>
  <c r="A906" i="32"/>
  <c r="N903" i="32"/>
  <c r="M903" i="32"/>
  <c r="K903" i="32"/>
  <c r="L903" i="32"/>
  <c r="A905" i="32"/>
  <c r="N902" i="32"/>
  <c r="M902" i="32"/>
  <c r="K902" i="32"/>
  <c r="L902" i="32"/>
  <c r="A904" i="32"/>
  <c r="N901" i="32"/>
  <c r="M901" i="32"/>
  <c r="K901" i="32"/>
  <c r="L901" i="32"/>
  <c r="A903" i="32"/>
  <c r="N900" i="32"/>
  <c r="M900" i="32"/>
  <c r="K900" i="32"/>
  <c r="L900" i="32"/>
  <c r="A902" i="32"/>
  <c r="N899" i="32"/>
  <c r="M899" i="32"/>
  <c r="K899" i="32"/>
  <c r="L899" i="32"/>
  <c r="A901" i="32"/>
  <c r="N898" i="32"/>
  <c r="M898" i="32"/>
  <c r="K898" i="32"/>
  <c r="L898" i="32"/>
  <c r="A900" i="32"/>
  <c r="N897" i="32"/>
  <c r="M897" i="32"/>
  <c r="K897" i="32"/>
  <c r="L897" i="32"/>
  <c r="A899" i="32"/>
  <c r="N896" i="32"/>
  <c r="M896" i="32"/>
  <c r="K896" i="32"/>
  <c r="L896" i="32"/>
  <c r="A898" i="32"/>
  <c r="N895" i="32"/>
  <c r="M895" i="32"/>
  <c r="K895" i="32"/>
  <c r="L895" i="32"/>
  <c r="A897" i="32"/>
  <c r="N894" i="32"/>
  <c r="M894" i="32"/>
  <c r="K894" i="32"/>
  <c r="L894" i="32"/>
  <c r="A896" i="32"/>
  <c r="N893" i="32"/>
  <c r="M893" i="32"/>
  <c r="K893" i="32"/>
  <c r="L893" i="32"/>
  <c r="A895" i="32"/>
  <c r="N892" i="32"/>
  <c r="M892" i="32"/>
  <c r="K892" i="32"/>
  <c r="L892" i="32"/>
  <c r="A894" i="32"/>
  <c r="N891" i="32"/>
  <c r="M891" i="32"/>
  <c r="K891" i="32"/>
  <c r="L891" i="32"/>
  <c r="A893" i="32"/>
  <c r="N890" i="32"/>
  <c r="M890" i="32"/>
  <c r="K890" i="32"/>
  <c r="L890" i="32"/>
  <c r="A892" i="32"/>
  <c r="N889" i="32"/>
  <c r="M889" i="32"/>
  <c r="K889" i="32"/>
  <c r="L889" i="32"/>
  <c r="A891" i="32"/>
  <c r="N888" i="32"/>
  <c r="M888" i="32"/>
  <c r="K888" i="32"/>
  <c r="L888" i="32"/>
  <c r="A890" i="32"/>
  <c r="N887" i="32"/>
  <c r="M887" i="32"/>
  <c r="K887" i="32"/>
  <c r="L887" i="32"/>
  <c r="A889" i="32"/>
  <c r="N886" i="32"/>
  <c r="M886" i="32"/>
  <c r="K886" i="32"/>
  <c r="L886" i="32"/>
  <c r="A888" i="32"/>
  <c r="N885" i="32"/>
  <c r="M885" i="32"/>
  <c r="K885" i="32"/>
  <c r="L885" i="32"/>
  <c r="A887" i="32"/>
  <c r="N884" i="32"/>
  <c r="M884" i="32"/>
  <c r="K884" i="32"/>
  <c r="L884" i="32"/>
  <c r="A886" i="32"/>
  <c r="N883" i="32"/>
  <c r="M883" i="32"/>
  <c r="K883" i="32"/>
  <c r="L883" i="32"/>
  <c r="A885" i="32"/>
  <c r="N882" i="32"/>
  <c r="M882" i="32"/>
  <c r="K882" i="32"/>
  <c r="L882" i="32"/>
  <c r="A884" i="32"/>
  <c r="N881" i="32"/>
  <c r="M881" i="32"/>
  <c r="K881" i="32"/>
  <c r="L881" i="32"/>
  <c r="A883" i="32"/>
  <c r="N880" i="32"/>
  <c r="M880" i="32"/>
  <c r="K880" i="32"/>
  <c r="L880" i="32"/>
  <c r="A882" i="32"/>
  <c r="N879" i="32"/>
  <c r="M879" i="32"/>
  <c r="K879" i="32"/>
  <c r="L879" i="32"/>
  <c r="A881" i="32"/>
  <c r="N878" i="32"/>
  <c r="M878" i="32"/>
  <c r="K878" i="32"/>
  <c r="L878" i="32"/>
  <c r="A880" i="32"/>
  <c r="N877" i="32"/>
  <c r="M877" i="32"/>
  <c r="K877" i="32"/>
  <c r="L877" i="32"/>
  <c r="A879" i="32"/>
  <c r="N876" i="32"/>
  <c r="M876" i="32"/>
  <c r="K876" i="32"/>
  <c r="L876" i="32"/>
  <c r="A878" i="32"/>
  <c r="N875" i="32"/>
  <c r="M875" i="32"/>
  <c r="K875" i="32"/>
  <c r="L875" i="32"/>
  <c r="A877" i="32"/>
  <c r="N874" i="32"/>
  <c r="M874" i="32"/>
  <c r="K874" i="32"/>
  <c r="L874" i="32"/>
  <c r="A876" i="32"/>
  <c r="N873" i="32"/>
  <c r="M873" i="32"/>
  <c r="K873" i="32"/>
  <c r="L873" i="32"/>
  <c r="A875" i="32"/>
  <c r="N872" i="32"/>
  <c r="M872" i="32"/>
  <c r="K872" i="32"/>
  <c r="L872" i="32"/>
  <c r="A874" i="32"/>
  <c r="N871" i="32"/>
  <c r="M871" i="32"/>
  <c r="K871" i="32"/>
  <c r="L871" i="32"/>
  <c r="A873" i="32"/>
  <c r="N870" i="32"/>
  <c r="M870" i="32"/>
  <c r="K870" i="32"/>
  <c r="L870" i="32"/>
  <c r="A872" i="32"/>
  <c r="N869" i="32"/>
  <c r="M869" i="32"/>
  <c r="K869" i="32"/>
  <c r="L869" i="32"/>
  <c r="A871" i="32"/>
  <c r="N868" i="32"/>
  <c r="M868" i="32"/>
  <c r="K868" i="32"/>
  <c r="L868" i="32"/>
  <c r="A870" i="32"/>
  <c r="N867" i="32"/>
  <c r="M867" i="32"/>
  <c r="K867" i="32"/>
  <c r="L867" i="32"/>
  <c r="A869" i="32"/>
  <c r="N866" i="32"/>
  <c r="M866" i="32"/>
  <c r="K866" i="32"/>
  <c r="L866" i="32"/>
  <c r="A868" i="32"/>
  <c r="N865" i="32"/>
  <c r="M865" i="32"/>
  <c r="K865" i="32"/>
  <c r="L865" i="32"/>
  <c r="A867" i="32"/>
  <c r="N864" i="32"/>
  <c r="M864" i="32"/>
  <c r="K864" i="32"/>
  <c r="L864" i="32"/>
  <c r="A866" i="32"/>
  <c r="N863" i="32"/>
  <c r="M863" i="32"/>
  <c r="K863" i="32"/>
  <c r="L863" i="32"/>
  <c r="A865" i="32"/>
  <c r="N862" i="32"/>
  <c r="M862" i="32"/>
  <c r="K862" i="32"/>
  <c r="L862" i="32"/>
  <c r="A864" i="32"/>
  <c r="N861" i="32"/>
  <c r="M861" i="32"/>
  <c r="K861" i="32"/>
  <c r="L861" i="32"/>
  <c r="A863" i="32"/>
  <c r="N860" i="32"/>
  <c r="M860" i="32"/>
  <c r="K860" i="32"/>
  <c r="L860" i="32"/>
  <c r="A862" i="32"/>
  <c r="N859" i="32"/>
  <c r="M859" i="32"/>
  <c r="K859" i="32"/>
  <c r="L859" i="32"/>
  <c r="A861" i="32"/>
  <c r="N858" i="32"/>
  <c r="M858" i="32"/>
  <c r="K858" i="32"/>
  <c r="L858" i="32"/>
  <c r="A860" i="32"/>
  <c r="N857" i="32"/>
  <c r="M857" i="32"/>
  <c r="K857" i="32"/>
  <c r="L857" i="32"/>
  <c r="A859" i="32"/>
  <c r="N856" i="32"/>
  <c r="M856" i="32"/>
  <c r="K856" i="32"/>
  <c r="L856" i="32"/>
  <c r="A858" i="32"/>
  <c r="N855" i="32"/>
  <c r="M855" i="32"/>
  <c r="K855" i="32"/>
  <c r="L855" i="32"/>
  <c r="A857" i="32"/>
  <c r="N854" i="32"/>
  <c r="M854" i="32"/>
  <c r="K854" i="32"/>
  <c r="L854" i="32"/>
  <c r="A856" i="32"/>
  <c r="N853" i="32"/>
  <c r="M853" i="32"/>
  <c r="K853" i="32"/>
  <c r="L853" i="32"/>
  <c r="A855" i="32"/>
  <c r="N852" i="32"/>
  <c r="M852" i="32"/>
  <c r="K852" i="32"/>
  <c r="L852" i="32"/>
  <c r="A854" i="32"/>
  <c r="N851" i="32"/>
  <c r="M851" i="32"/>
  <c r="K851" i="32"/>
  <c r="L851" i="32"/>
  <c r="A853" i="32"/>
  <c r="N850" i="32"/>
  <c r="M850" i="32"/>
  <c r="K850" i="32"/>
  <c r="L850" i="32"/>
  <c r="A852" i="32"/>
  <c r="N849" i="32"/>
  <c r="M849" i="32"/>
  <c r="K849" i="32"/>
  <c r="L849" i="32"/>
  <c r="A851" i="32"/>
  <c r="N848" i="32"/>
  <c r="M848" i="32"/>
  <c r="K848" i="32"/>
  <c r="L848" i="32"/>
  <c r="A850" i="32"/>
  <c r="N847" i="32"/>
  <c r="M847" i="32"/>
  <c r="K847" i="32"/>
  <c r="L847" i="32"/>
  <c r="A849" i="32"/>
  <c r="N846" i="32"/>
  <c r="M846" i="32"/>
  <c r="K846" i="32"/>
  <c r="L846" i="32"/>
  <c r="A848" i="32"/>
  <c r="N845" i="32"/>
  <c r="M845" i="32"/>
  <c r="K845" i="32"/>
  <c r="L845" i="32"/>
  <c r="A847" i="32"/>
  <c r="N844" i="32"/>
  <c r="M844" i="32"/>
  <c r="K844" i="32"/>
  <c r="L844" i="32"/>
  <c r="A846" i="32"/>
  <c r="N843" i="32"/>
  <c r="M843" i="32"/>
  <c r="K843" i="32"/>
  <c r="L843" i="32"/>
  <c r="A845" i="32"/>
  <c r="N842" i="32"/>
  <c r="M842" i="32"/>
  <c r="K842" i="32"/>
  <c r="L842" i="32"/>
  <c r="A844" i="32"/>
  <c r="N841" i="32"/>
  <c r="M841" i="32"/>
  <c r="K841" i="32"/>
  <c r="L841" i="32"/>
  <c r="A843" i="32"/>
  <c r="N840" i="32"/>
  <c r="M840" i="32"/>
  <c r="K840" i="32"/>
  <c r="L840" i="32"/>
  <c r="A842" i="32"/>
  <c r="N839" i="32"/>
  <c r="M839" i="32"/>
  <c r="K839" i="32"/>
  <c r="L839" i="32"/>
  <c r="A841" i="32"/>
  <c r="N838" i="32"/>
  <c r="M838" i="32"/>
  <c r="K838" i="32"/>
  <c r="L838" i="32"/>
  <c r="A840" i="32"/>
  <c r="N837" i="32"/>
  <c r="M837" i="32"/>
  <c r="K837" i="32"/>
  <c r="L837" i="32"/>
  <c r="A839" i="32"/>
  <c r="N836" i="32"/>
  <c r="M836" i="32"/>
  <c r="K836" i="32"/>
  <c r="L836" i="32"/>
  <c r="A838" i="32"/>
  <c r="N835" i="32"/>
  <c r="M835" i="32"/>
  <c r="K835" i="32"/>
  <c r="L835" i="32"/>
  <c r="A837" i="32"/>
  <c r="N834" i="32"/>
  <c r="M834" i="32"/>
  <c r="K834" i="32"/>
  <c r="L834" i="32"/>
  <c r="A836" i="32"/>
  <c r="N833" i="32"/>
  <c r="M833" i="32"/>
  <c r="K833" i="32"/>
  <c r="L833" i="32"/>
  <c r="A835" i="32"/>
  <c r="N832" i="32"/>
  <c r="M832" i="32"/>
  <c r="K832" i="32"/>
  <c r="L832" i="32"/>
  <c r="A834" i="32"/>
  <c r="N831" i="32"/>
  <c r="M831" i="32"/>
  <c r="K831" i="32"/>
  <c r="L831" i="32"/>
  <c r="A833" i="32"/>
  <c r="N830" i="32"/>
  <c r="M830" i="32"/>
  <c r="K830" i="32"/>
  <c r="L830" i="32"/>
  <c r="A832" i="32"/>
  <c r="N829" i="32"/>
  <c r="M829" i="32"/>
  <c r="K829" i="32"/>
  <c r="L829" i="32"/>
  <c r="A831" i="32"/>
  <c r="N828" i="32"/>
  <c r="M828" i="32"/>
  <c r="K828" i="32"/>
  <c r="L828" i="32"/>
  <c r="A830" i="32"/>
  <c r="N827" i="32"/>
  <c r="M827" i="32"/>
  <c r="K827" i="32"/>
  <c r="L827" i="32"/>
  <c r="A829" i="32"/>
  <c r="N826" i="32"/>
  <c r="M826" i="32"/>
  <c r="K826" i="32"/>
  <c r="L826" i="32"/>
  <c r="A828" i="32"/>
  <c r="N825" i="32"/>
  <c r="M825" i="32"/>
  <c r="K825" i="32"/>
  <c r="L825" i="32"/>
  <c r="A827" i="32"/>
  <c r="N824" i="32"/>
  <c r="M824" i="32"/>
  <c r="K824" i="32"/>
  <c r="L824" i="32"/>
  <c r="A826" i="32"/>
  <c r="N823" i="32"/>
  <c r="M823" i="32"/>
  <c r="K823" i="32"/>
  <c r="L823" i="32"/>
  <c r="A825" i="32"/>
  <c r="N822" i="32"/>
  <c r="M822" i="32"/>
  <c r="K822" i="32"/>
  <c r="L822" i="32"/>
  <c r="A824" i="32"/>
  <c r="N821" i="32"/>
  <c r="M821" i="32"/>
  <c r="K821" i="32"/>
  <c r="L821" i="32"/>
  <c r="A823" i="32"/>
  <c r="N820" i="32"/>
  <c r="M820" i="32"/>
  <c r="K820" i="32"/>
  <c r="L820" i="32"/>
  <c r="A822" i="32"/>
  <c r="N819" i="32"/>
  <c r="M819" i="32"/>
  <c r="K819" i="32"/>
  <c r="L819" i="32"/>
  <c r="A821" i="32"/>
  <c r="N818" i="32"/>
  <c r="M818" i="32"/>
  <c r="K818" i="32"/>
  <c r="L818" i="32"/>
  <c r="A820" i="32"/>
  <c r="N817" i="32"/>
  <c r="M817" i="32"/>
  <c r="K817" i="32"/>
  <c r="L817" i="32"/>
  <c r="A819" i="32"/>
  <c r="N816" i="32"/>
  <c r="M816" i="32"/>
  <c r="K816" i="32"/>
  <c r="L816" i="32"/>
  <c r="A818" i="32"/>
  <c r="N815" i="32"/>
  <c r="M815" i="32"/>
  <c r="K815" i="32"/>
  <c r="L815" i="32"/>
  <c r="A817" i="32"/>
  <c r="N814" i="32"/>
  <c r="M814" i="32"/>
  <c r="K814" i="32"/>
  <c r="L814" i="32"/>
  <c r="A816" i="32"/>
  <c r="N813" i="32"/>
  <c r="M813" i="32"/>
  <c r="K813" i="32"/>
  <c r="L813" i="32"/>
  <c r="A815" i="32"/>
  <c r="N812" i="32"/>
  <c r="M812" i="32"/>
  <c r="K812" i="32"/>
  <c r="L812" i="32"/>
  <c r="A814" i="32"/>
  <c r="N811" i="32"/>
  <c r="M811" i="32"/>
  <c r="K811" i="32"/>
  <c r="L811" i="32"/>
  <c r="A813" i="32"/>
  <c r="N810" i="32"/>
  <c r="M810" i="32"/>
  <c r="K810" i="32"/>
  <c r="L810" i="32"/>
  <c r="A812" i="32"/>
  <c r="N809" i="32"/>
  <c r="M809" i="32"/>
  <c r="K809" i="32"/>
  <c r="L809" i="32"/>
  <c r="A811" i="32"/>
  <c r="N808" i="32"/>
  <c r="M808" i="32"/>
  <c r="K808" i="32"/>
  <c r="L808" i="32"/>
  <c r="A810" i="32"/>
  <c r="N807" i="32"/>
  <c r="M807" i="32"/>
  <c r="K807" i="32"/>
  <c r="L807" i="32"/>
  <c r="A809" i="32"/>
  <c r="N806" i="32"/>
  <c r="M806" i="32"/>
  <c r="K806" i="32"/>
  <c r="L806" i="32"/>
  <c r="A808" i="32"/>
  <c r="N805" i="32"/>
  <c r="M805" i="32"/>
  <c r="K805" i="32"/>
  <c r="L805" i="32"/>
  <c r="A807" i="32"/>
  <c r="N804" i="32"/>
  <c r="M804" i="32"/>
  <c r="K804" i="32"/>
  <c r="L804" i="32"/>
  <c r="A806" i="32"/>
  <c r="N803" i="32"/>
  <c r="M803" i="32"/>
  <c r="K803" i="32"/>
  <c r="L803" i="32"/>
  <c r="A805" i="32"/>
  <c r="N802" i="32"/>
  <c r="M802" i="32"/>
  <c r="K802" i="32"/>
  <c r="L802" i="32"/>
  <c r="A804" i="32"/>
  <c r="N801" i="32"/>
  <c r="M801" i="32"/>
  <c r="K801" i="32"/>
  <c r="L801" i="32"/>
  <c r="A803" i="32"/>
  <c r="N800" i="32"/>
  <c r="M800" i="32"/>
  <c r="K800" i="32"/>
  <c r="L800" i="32"/>
  <c r="A802" i="32"/>
  <c r="N799" i="32"/>
  <c r="M799" i="32"/>
  <c r="K799" i="32"/>
  <c r="L799" i="32"/>
  <c r="A801" i="32"/>
  <c r="N798" i="32"/>
  <c r="M798" i="32"/>
  <c r="K798" i="32"/>
  <c r="L798" i="32"/>
  <c r="A800" i="32"/>
  <c r="N797" i="32"/>
  <c r="M797" i="32"/>
  <c r="K797" i="32"/>
  <c r="L797" i="32"/>
  <c r="A799" i="32"/>
  <c r="N796" i="32"/>
  <c r="M796" i="32"/>
  <c r="K796" i="32"/>
  <c r="L796" i="32"/>
  <c r="A798" i="32"/>
  <c r="N795" i="32"/>
  <c r="M795" i="32"/>
  <c r="K795" i="32"/>
  <c r="L795" i="32"/>
  <c r="A797" i="32"/>
  <c r="N794" i="32"/>
  <c r="M794" i="32"/>
  <c r="K794" i="32"/>
  <c r="L794" i="32"/>
  <c r="A796" i="32"/>
  <c r="N793" i="32"/>
  <c r="M793" i="32"/>
  <c r="K793" i="32"/>
  <c r="L793" i="32"/>
  <c r="A795" i="32"/>
  <c r="N792" i="32"/>
  <c r="M792" i="32"/>
  <c r="K792" i="32"/>
  <c r="L792" i="32"/>
  <c r="A794" i="32"/>
  <c r="N791" i="32"/>
  <c r="M791" i="32"/>
  <c r="K791" i="32"/>
  <c r="L791" i="32"/>
  <c r="A793" i="32"/>
  <c r="N790" i="32"/>
  <c r="M790" i="32"/>
  <c r="K790" i="32"/>
  <c r="L790" i="32"/>
  <c r="A792" i="32"/>
  <c r="N789" i="32"/>
  <c r="M789" i="32"/>
  <c r="K789" i="32"/>
  <c r="L789" i="32"/>
  <c r="A791" i="32"/>
  <c r="N788" i="32"/>
  <c r="M788" i="32"/>
  <c r="K788" i="32"/>
  <c r="L788" i="32"/>
  <c r="A790" i="32"/>
  <c r="N787" i="32"/>
  <c r="M787" i="32"/>
  <c r="K787" i="32"/>
  <c r="L787" i="32"/>
  <c r="A789" i="32"/>
  <c r="N786" i="32"/>
  <c r="M786" i="32"/>
  <c r="K786" i="32"/>
  <c r="L786" i="32"/>
  <c r="A788" i="32"/>
  <c r="N785" i="32"/>
  <c r="M785" i="32"/>
  <c r="K785" i="32"/>
  <c r="L785" i="32"/>
  <c r="A787" i="32"/>
  <c r="N784" i="32"/>
  <c r="M784" i="32"/>
  <c r="K784" i="32"/>
  <c r="L784" i="32"/>
  <c r="A786" i="32"/>
  <c r="N783" i="32"/>
  <c r="M783" i="32"/>
  <c r="K783" i="32"/>
  <c r="L783" i="32"/>
  <c r="A785" i="32"/>
  <c r="N782" i="32"/>
  <c r="M782" i="32"/>
  <c r="K782" i="32"/>
  <c r="L782" i="32"/>
  <c r="A784" i="32"/>
  <c r="N781" i="32"/>
  <c r="M781" i="32"/>
  <c r="K781" i="32"/>
  <c r="L781" i="32"/>
  <c r="A783" i="32"/>
  <c r="N780" i="32"/>
  <c r="M780" i="32"/>
  <c r="K780" i="32"/>
  <c r="L780" i="32"/>
  <c r="A782" i="32"/>
  <c r="N779" i="32"/>
  <c r="M779" i="32"/>
  <c r="K779" i="32"/>
  <c r="L779" i="32"/>
  <c r="A781" i="32"/>
  <c r="N778" i="32"/>
  <c r="M778" i="32"/>
  <c r="K778" i="32"/>
  <c r="L778" i="32"/>
  <c r="A780" i="32"/>
  <c r="N777" i="32"/>
  <c r="M777" i="32"/>
  <c r="K777" i="32"/>
  <c r="L777" i="32"/>
  <c r="A779" i="32"/>
  <c r="N776" i="32"/>
  <c r="M776" i="32"/>
  <c r="K776" i="32"/>
  <c r="L776" i="32"/>
  <c r="A778" i="32"/>
  <c r="N775" i="32"/>
  <c r="M775" i="32"/>
  <c r="K775" i="32"/>
  <c r="L775" i="32"/>
  <c r="A777" i="32"/>
  <c r="N774" i="32"/>
  <c r="M774" i="32"/>
  <c r="K774" i="32"/>
  <c r="L774" i="32"/>
  <c r="A776" i="32"/>
  <c r="N773" i="32"/>
  <c r="M773" i="32"/>
  <c r="K773" i="32"/>
  <c r="L773" i="32"/>
  <c r="A775" i="32"/>
  <c r="N772" i="32"/>
  <c r="M772" i="32"/>
  <c r="K772" i="32"/>
  <c r="L772" i="32"/>
  <c r="A774" i="32"/>
  <c r="N771" i="32"/>
  <c r="M771" i="32"/>
  <c r="K771" i="32"/>
  <c r="L771" i="32"/>
  <c r="A773" i="32"/>
  <c r="N770" i="32"/>
  <c r="M770" i="32"/>
  <c r="K770" i="32"/>
  <c r="L770" i="32"/>
  <c r="A772" i="32"/>
  <c r="N769" i="32"/>
  <c r="M769" i="32"/>
  <c r="K769" i="32"/>
  <c r="L769" i="32"/>
  <c r="A771" i="32"/>
  <c r="N768" i="32"/>
  <c r="M768" i="32"/>
  <c r="K768" i="32"/>
  <c r="L768" i="32"/>
  <c r="A770" i="32"/>
  <c r="N767" i="32"/>
  <c r="M767" i="32"/>
  <c r="K767" i="32"/>
  <c r="L767" i="32"/>
  <c r="A769" i="32"/>
  <c r="N766" i="32"/>
  <c r="M766" i="32"/>
  <c r="K766" i="32"/>
  <c r="L766" i="32"/>
  <c r="A768" i="32"/>
  <c r="N765" i="32"/>
  <c r="M765" i="32"/>
  <c r="K765" i="32"/>
  <c r="L765" i="32"/>
  <c r="A767" i="32"/>
  <c r="N764" i="32"/>
  <c r="M764" i="32"/>
  <c r="K764" i="32"/>
  <c r="L764" i="32"/>
  <c r="A766" i="32"/>
  <c r="N763" i="32"/>
  <c r="M763" i="32"/>
  <c r="K763" i="32"/>
  <c r="L763" i="32"/>
  <c r="A765" i="32"/>
  <c r="N762" i="32"/>
  <c r="M762" i="32"/>
  <c r="K762" i="32"/>
  <c r="L762" i="32"/>
  <c r="A764" i="32"/>
  <c r="N761" i="32"/>
  <c r="M761" i="32"/>
  <c r="K761" i="32"/>
  <c r="L761" i="32"/>
  <c r="A763" i="32"/>
  <c r="N760" i="32"/>
  <c r="M760" i="32"/>
  <c r="K760" i="32"/>
  <c r="L760" i="32"/>
  <c r="A762" i="32"/>
  <c r="N759" i="32"/>
  <c r="M759" i="32"/>
  <c r="K759" i="32"/>
  <c r="L759" i="32"/>
  <c r="A761" i="32"/>
  <c r="N758" i="32"/>
  <c r="M758" i="32"/>
  <c r="K758" i="32"/>
  <c r="L758" i="32"/>
  <c r="A760" i="32"/>
  <c r="N757" i="32"/>
  <c r="M757" i="32"/>
  <c r="K757" i="32"/>
  <c r="L757" i="32"/>
  <c r="A759" i="32"/>
  <c r="N756" i="32"/>
  <c r="M756" i="32"/>
  <c r="K756" i="32"/>
  <c r="L756" i="32"/>
  <c r="A758" i="32"/>
  <c r="N755" i="32"/>
  <c r="M755" i="32"/>
  <c r="K755" i="32"/>
  <c r="L755" i="32"/>
  <c r="A757" i="32"/>
  <c r="N754" i="32"/>
  <c r="M754" i="32"/>
  <c r="K754" i="32"/>
  <c r="L754" i="32"/>
  <c r="A756" i="32"/>
  <c r="N753" i="32"/>
  <c r="M753" i="32"/>
  <c r="K753" i="32"/>
  <c r="L753" i="32"/>
  <c r="A755" i="32"/>
  <c r="N752" i="32"/>
  <c r="M752" i="32"/>
  <c r="K752" i="32"/>
  <c r="L752" i="32"/>
  <c r="A754" i="32"/>
  <c r="N751" i="32"/>
  <c r="M751" i="32"/>
  <c r="K751" i="32"/>
  <c r="L751" i="32"/>
  <c r="A753" i="32"/>
  <c r="N750" i="32"/>
  <c r="M750" i="32"/>
  <c r="K750" i="32"/>
  <c r="L750" i="32"/>
  <c r="A752" i="32"/>
  <c r="N749" i="32"/>
  <c r="M749" i="32"/>
  <c r="K749" i="32"/>
  <c r="L749" i="32"/>
  <c r="A751" i="32"/>
  <c r="N748" i="32"/>
  <c r="M748" i="32"/>
  <c r="K748" i="32"/>
  <c r="L748" i="32"/>
  <c r="A750" i="32"/>
  <c r="N747" i="32"/>
  <c r="M747" i="32"/>
  <c r="K747" i="32"/>
  <c r="L747" i="32"/>
  <c r="A749" i="32"/>
  <c r="N746" i="32"/>
  <c r="M746" i="32"/>
  <c r="K746" i="32"/>
  <c r="L746" i="32"/>
  <c r="A748" i="32"/>
  <c r="N745" i="32"/>
  <c r="M745" i="32"/>
  <c r="K745" i="32"/>
  <c r="L745" i="32"/>
  <c r="A747" i="32"/>
  <c r="N744" i="32"/>
  <c r="M744" i="32"/>
  <c r="K744" i="32"/>
  <c r="L744" i="32"/>
  <c r="A746" i="32"/>
  <c r="N743" i="32"/>
  <c r="M743" i="32"/>
  <c r="K743" i="32"/>
  <c r="L743" i="32"/>
  <c r="A745" i="32"/>
  <c r="N742" i="32"/>
  <c r="M742" i="32"/>
  <c r="K742" i="32"/>
  <c r="L742" i="32"/>
  <c r="A744" i="32"/>
  <c r="N741" i="32"/>
  <c r="M741" i="32"/>
  <c r="K741" i="32"/>
  <c r="L741" i="32"/>
  <c r="A743" i="32"/>
  <c r="N740" i="32"/>
  <c r="M740" i="32"/>
  <c r="K740" i="32"/>
  <c r="L740" i="32"/>
  <c r="A742" i="32"/>
  <c r="N739" i="32"/>
  <c r="M739" i="32"/>
  <c r="K739" i="32"/>
  <c r="L739" i="32"/>
  <c r="A741" i="32"/>
  <c r="N738" i="32"/>
  <c r="M738" i="32"/>
  <c r="K738" i="32"/>
  <c r="L738" i="32"/>
  <c r="A740" i="32"/>
  <c r="N737" i="32"/>
  <c r="M737" i="32"/>
  <c r="K737" i="32"/>
  <c r="L737" i="32"/>
  <c r="A739" i="32"/>
  <c r="N736" i="32"/>
  <c r="M736" i="32"/>
  <c r="K736" i="32"/>
  <c r="L736" i="32"/>
  <c r="A738" i="32"/>
  <c r="N735" i="32"/>
  <c r="M735" i="32"/>
  <c r="K735" i="32"/>
  <c r="L735" i="32"/>
  <c r="A737" i="32"/>
  <c r="N734" i="32"/>
  <c r="M734" i="32"/>
  <c r="K734" i="32"/>
  <c r="L734" i="32"/>
  <c r="A736" i="32"/>
  <c r="N733" i="32"/>
  <c r="M733" i="32"/>
  <c r="K733" i="32"/>
  <c r="L733" i="32"/>
  <c r="A735" i="32"/>
  <c r="N732" i="32"/>
  <c r="M732" i="32"/>
  <c r="K732" i="32"/>
  <c r="L732" i="32"/>
  <c r="A734" i="32"/>
  <c r="N731" i="32"/>
  <c r="M731" i="32"/>
  <c r="K731" i="32"/>
  <c r="L731" i="32"/>
  <c r="A733" i="32"/>
  <c r="N730" i="32"/>
  <c r="M730" i="32"/>
  <c r="K730" i="32"/>
  <c r="L730" i="32"/>
  <c r="A732" i="32"/>
  <c r="N729" i="32"/>
  <c r="M729" i="32"/>
  <c r="K729" i="32"/>
  <c r="L729" i="32"/>
  <c r="A731" i="32"/>
  <c r="N728" i="32"/>
  <c r="M728" i="32"/>
  <c r="K728" i="32"/>
  <c r="L728" i="32"/>
  <c r="A730" i="32"/>
  <c r="N727" i="32"/>
  <c r="M727" i="32"/>
  <c r="K727" i="32"/>
  <c r="L727" i="32"/>
  <c r="A729" i="32"/>
  <c r="N726" i="32"/>
  <c r="M726" i="32"/>
  <c r="K726" i="32"/>
  <c r="L726" i="32"/>
  <c r="A728" i="32"/>
  <c r="N725" i="32"/>
  <c r="M725" i="32"/>
  <c r="K725" i="32"/>
  <c r="L725" i="32"/>
  <c r="A727" i="32"/>
  <c r="N724" i="32"/>
  <c r="M724" i="32"/>
  <c r="K724" i="32"/>
  <c r="L724" i="32"/>
  <c r="A726" i="32"/>
  <c r="N723" i="32"/>
  <c r="M723" i="32"/>
  <c r="K723" i="32"/>
  <c r="L723" i="32"/>
  <c r="A725" i="32"/>
  <c r="N722" i="32"/>
  <c r="M722" i="32"/>
  <c r="K722" i="32"/>
  <c r="L722" i="32"/>
  <c r="A724" i="32"/>
  <c r="N721" i="32"/>
  <c r="M721" i="32"/>
  <c r="K721" i="32"/>
  <c r="L721" i="32"/>
  <c r="A723" i="32"/>
  <c r="N720" i="32"/>
  <c r="M720" i="32"/>
  <c r="K720" i="32"/>
  <c r="L720" i="32"/>
  <c r="A722" i="32"/>
  <c r="N719" i="32"/>
  <c r="M719" i="32"/>
  <c r="K719" i="32"/>
  <c r="L719" i="32"/>
  <c r="A721" i="32"/>
  <c r="N718" i="32"/>
  <c r="M718" i="32"/>
  <c r="K718" i="32"/>
  <c r="L718" i="32"/>
  <c r="A720" i="32"/>
  <c r="N717" i="32"/>
  <c r="M717" i="32"/>
  <c r="K717" i="32"/>
  <c r="L717" i="32"/>
  <c r="A719" i="32"/>
  <c r="N716" i="32"/>
  <c r="M716" i="32"/>
  <c r="K716" i="32"/>
  <c r="L716" i="32"/>
  <c r="A718" i="32"/>
  <c r="N715" i="32"/>
  <c r="M715" i="32"/>
  <c r="K715" i="32"/>
  <c r="L715" i="32"/>
  <c r="A717" i="32"/>
  <c r="N714" i="32"/>
  <c r="M714" i="32"/>
  <c r="K714" i="32"/>
  <c r="L714" i="32"/>
  <c r="A716" i="32"/>
  <c r="N713" i="32"/>
  <c r="M713" i="32"/>
  <c r="K713" i="32"/>
  <c r="L713" i="32"/>
  <c r="A715" i="32"/>
  <c r="N712" i="32"/>
  <c r="M712" i="32"/>
  <c r="K712" i="32"/>
  <c r="L712" i="32"/>
  <c r="A714" i="32"/>
  <c r="N711" i="32"/>
  <c r="M711" i="32"/>
  <c r="K711" i="32"/>
  <c r="L711" i="32"/>
  <c r="A713" i="32"/>
  <c r="N710" i="32"/>
  <c r="M710" i="32"/>
  <c r="K710" i="32"/>
  <c r="L710" i="32"/>
  <c r="A712" i="32"/>
  <c r="N709" i="32"/>
  <c r="M709" i="32"/>
  <c r="K709" i="32"/>
  <c r="L709" i="32"/>
  <c r="A711" i="32"/>
  <c r="N708" i="32"/>
  <c r="M708" i="32"/>
  <c r="K708" i="32"/>
  <c r="L708" i="32"/>
  <c r="A710" i="32"/>
  <c r="N707" i="32"/>
  <c r="M707" i="32"/>
  <c r="K707" i="32"/>
  <c r="L707" i="32"/>
  <c r="A709" i="32"/>
  <c r="N706" i="32"/>
  <c r="M706" i="32"/>
  <c r="K706" i="32"/>
  <c r="L706" i="32"/>
  <c r="A708" i="32"/>
  <c r="N705" i="32"/>
  <c r="M705" i="32"/>
  <c r="K705" i="32"/>
  <c r="L705" i="32"/>
  <c r="A707" i="32"/>
  <c r="N704" i="32"/>
  <c r="M704" i="32"/>
  <c r="K704" i="32"/>
  <c r="L704" i="32"/>
  <c r="A706" i="32"/>
  <c r="N703" i="32"/>
  <c r="M703" i="32"/>
  <c r="K703" i="32"/>
  <c r="L703" i="32"/>
  <c r="A705" i="32"/>
  <c r="N702" i="32"/>
  <c r="M702" i="32"/>
  <c r="K702" i="32"/>
  <c r="L702" i="32"/>
  <c r="A704" i="32"/>
  <c r="N701" i="32"/>
  <c r="M701" i="32"/>
  <c r="K701" i="32"/>
  <c r="L701" i="32"/>
  <c r="A703" i="32"/>
  <c r="N700" i="32"/>
  <c r="M700" i="32"/>
  <c r="K700" i="32"/>
  <c r="L700" i="32"/>
  <c r="A702" i="32"/>
  <c r="N699" i="32"/>
  <c r="M699" i="32"/>
  <c r="K699" i="32"/>
  <c r="L699" i="32"/>
  <c r="A701" i="32"/>
  <c r="N698" i="32"/>
  <c r="M698" i="32"/>
  <c r="K698" i="32"/>
  <c r="L698" i="32"/>
  <c r="A700" i="32"/>
  <c r="N697" i="32"/>
  <c r="M697" i="32"/>
  <c r="K697" i="32"/>
  <c r="L697" i="32"/>
  <c r="A699" i="32"/>
  <c r="N696" i="32"/>
  <c r="M696" i="32"/>
  <c r="K696" i="32"/>
  <c r="L696" i="32"/>
  <c r="A698" i="32"/>
  <c r="N695" i="32"/>
  <c r="M695" i="32"/>
  <c r="K695" i="32"/>
  <c r="L695" i="32"/>
  <c r="A697" i="32"/>
  <c r="N694" i="32"/>
  <c r="M694" i="32"/>
  <c r="K694" i="32"/>
  <c r="L694" i="32"/>
  <c r="A696" i="32"/>
  <c r="N693" i="32"/>
  <c r="M693" i="32"/>
  <c r="K693" i="32"/>
  <c r="L693" i="32"/>
  <c r="A695" i="32"/>
  <c r="N692" i="32"/>
  <c r="M692" i="32"/>
  <c r="K692" i="32"/>
  <c r="L692" i="32"/>
  <c r="A694" i="32"/>
  <c r="N691" i="32"/>
  <c r="M691" i="32"/>
  <c r="K691" i="32"/>
  <c r="L691" i="32"/>
  <c r="A693" i="32"/>
  <c r="N690" i="32"/>
  <c r="M690" i="32"/>
  <c r="K690" i="32"/>
  <c r="L690" i="32"/>
  <c r="A692" i="32"/>
  <c r="N689" i="32"/>
  <c r="M689" i="32"/>
  <c r="K689" i="32"/>
  <c r="L689" i="32"/>
  <c r="A691" i="32"/>
  <c r="N688" i="32"/>
  <c r="M688" i="32"/>
  <c r="K688" i="32"/>
  <c r="L688" i="32"/>
  <c r="A690" i="32"/>
  <c r="N687" i="32"/>
  <c r="M687" i="32"/>
  <c r="K687" i="32"/>
  <c r="L687" i="32"/>
  <c r="A689" i="32"/>
  <c r="N686" i="32"/>
  <c r="M686" i="32"/>
  <c r="K686" i="32"/>
  <c r="L686" i="32"/>
  <c r="A688" i="32"/>
  <c r="N685" i="32"/>
  <c r="M685" i="32"/>
  <c r="K685" i="32"/>
  <c r="L685" i="32"/>
  <c r="A687" i="32"/>
  <c r="N684" i="32"/>
  <c r="M684" i="32"/>
  <c r="K684" i="32"/>
  <c r="L684" i="32"/>
  <c r="A686" i="32"/>
  <c r="N683" i="32"/>
  <c r="M683" i="32"/>
  <c r="K683" i="32"/>
  <c r="L683" i="32"/>
  <c r="A685" i="32"/>
  <c r="N682" i="32"/>
  <c r="M682" i="32"/>
  <c r="K682" i="32"/>
  <c r="L682" i="32"/>
  <c r="A684" i="32"/>
  <c r="N681" i="32"/>
  <c r="M681" i="32"/>
  <c r="K681" i="32"/>
  <c r="L681" i="32"/>
  <c r="A683" i="32"/>
  <c r="N680" i="32"/>
  <c r="M680" i="32"/>
  <c r="K680" i="32"/>
  <c r="L680" i="32"/>
  <c r="A682" i="32"/>
  <c r="N679" i="32"/>
  <c r="M679" i="32"/>
  <c r="K679" i="32"/>
  <c r="L679" i="32"/>
  <c r="A681" i="32"/>
  <c r="N678" i="32"/>
  <c r="M678" i="32"/>
  <c r="K678" i="32"/>
  <c r="L678" i="32"/>
  <c r="A680" i="32"/>
  <c r="N677" i="32"/>
  <c r="M677" i="32"/>
  <c r="K677" i="32"/>
  <c r="L677" i="32"/>
  <c r="A679" i="32"/>
  <c r="N676" i="32"/>
  <c r="M676" i="32"/>
  <c r="K676" i="32"/>
  <c r="L676" i="32"/>
  <c r="A678" i="32"/>
  <c r="N675" i="32"/>
  <c r="M675" i="32"/>
  <c r="K675" i="32"/>
  <c r="L675" i="32"/>
  <c r="A677" i="32"/>
  <c r="N674" i="32"/>
  <c r="M674" i="32"/>
  <c r="K674" i="32"/>
  <c r="L674" i="32"/>
  <c r="A676" i="32"/>
  <c r="N673" i="32"/>
  <c r="M673" i="32"/>
  <c r="K673" i="32"/>
  <c r="L673" i="32"/>
  <c r="A675" i="32"/>
  <c r="N672" i="32"/>
  <c r="M672" i="32"/>
  <c r="K672" i="32"/>
  <c r="L672" i="32"/>
  <c r="A674" i="32"/>
  <c r="N671" i="32"/>
  <c r="M671" i="32"/>
  <c r="K671" i="32"/>
  <c r="L671" i="32"/>
  <c r="A673" i="32"/>
  <c r="N670" i="32"/>
  <c r="M670" i="32"/>
  <c r="K670" i="32"/>
  <c r="L670" i="32"/>
  <c r="A672" i="32"/>
  <c r="N669" i="32"/>
  <c r="M669" i="32"/>
  <c r="K669" i="32"/>
  <c r="L669" i="32"/>
  <c r="A671" i="32"/>
  <c r="N668" i="32"/>
  <c r="M668" i="32"/>
  <c r="K668" i="32"/>
  <c r="L668" i="32"/>
  <c r="A670" i="32"/>
  <c r="N667" i="32"/>
  <c r="M667" i="32"/>
  <c r="K667" i="32"/>
  <c r="L667" i="32"/>
  <c r="A669" i="32"/>
  <c r="N666" i="32"/>
  <c r="M666" i="32"/>
  <c r="K666" i="32"/>
  <c r="L666" i="32"/>
  <c r="A668" i="32"/>
  <c r="N665" i="32"/>
  <c r="M665" i="32"/>
  <c r="K665" i="32"/>
  <c r="L665" i="32"/>
  <c r="A667" i="32"/>
  <c r="N664" i="32"/>
  <c r="M664" i="32"/>
  <c r="K664" i="32"/>
  <c r="L664" i="32"/>
  <c r="A666" i="32"/>
  <c r="N663" i="32"/>
  <c r="M663" i="32"/>
  <c r="K663" i="32"/>
  <c r="L663" i="32"/>
  <c r="A665" i="32"/>
  <c r="N662" i="32"/>
  <c r="M662" i="32"/>
  <c r="K662" i="32"/>
  <c r="L662" i="32"/>
  <c r="A664" i="32"/>
  <c r="N661" i="32"/>
  <c r="M661" i="32"/>
  <c r="K661" i="32"/>
  <c r="L661" i="32"/>
  <c r="A663" i="32"/>
  <c r="N660" i="32"/>
  <c r="M660" i="32"/>
  <c r="K660" i="32"/>
  <c r="L660" i="32"/>
  <c r="A662" i="32"/>
  <c r="N659" i="32"/>
  <c r="M659" i="32"/>
  <c r="K659" i="32"/>
  <c r="L659" i="32"/>
  <c r="A661" i="32"/>
  <c r="N658" i="32"/>
  <c r="M658" i="32"/>
  <c r="K658" i="32"/>
  <c r="L658" i="32"/>
  <c r="A660" i="32"/>
  <c r="N657" i="32"/>
  <c r="M657" i="32"/>
  <c r="K657" i="32"/>
  <c r="L657" i="32"/>
  <c r="A659" i="32"/>
  <c r="N656" i="32"/>
  <c r="M656" i="32"/>
  <c r="K656" i="32"/>
  <c r="L656" i="32"/>
  <c r="A658" i="32"/>
  <c r="N655" i="32"/>
  <c r="M655" i="32"/>
  <c r="K655" i="32"/>
  <c r="L655" i="32"/>
  <c r="A657" i="32"/>
  <c r="N654" i="32"/>
  <c r="M654" i="32"/>
  <c r="K654" i="32"/>
  <c r="L654" i="32"/>
  <c r="A656" i="32"/>
  <c r="N653" i="32"/>
  <c r="M653" i="32"/>
  <c r="K653" i="32"/>
  <c r="L653" i="32"/>
  <c r="A655" i="32"/>
  <c r="N652" i="32"/>
  <c r="M652" i="32"/>
  <c r="K652" i="32"/>
  <c r="L652" i="32"/>
  <c r="A654" i="32"/>
  <c r="N651" i="32"/>
  <c r="M651" i="32"/>
  <c r="K651" i="32"/>
  <c r="L651" i="32"/>
  <c r="A653" i="32"/>
  <c r="N650" i="32"/>
  <c r="M650" i="32"/>
  <c r="K650" i="32"/>
  <c r="L650" i="32"/>
  <c r="A652" i="32"/>
  <c r="N649" i="32"/>
  <c r="M649" i="32"/>
  <c r="K649" i="32"/>
  <c r="L649" i="32"/>
  <c r="A651" i="32"/>
  <c r="N648" i="32"/>
  <c r="M648" i="32"/>
  <c r="K648" i="32"/>
  <c r="L648" i="32"/>
  <c r="A650" i="32"/>
  <c r="N647" i="32"/>
  <c r="M647" i="32"/>
  <c r="K647" i="32"/>
  <c r="L647" i="32"/>
  <c r="A649" i="32"/>
  <c r="N646" i="32"/>
  <c r="M646" i="32"/>
  <c r="K646" i="32"/>
  <c r="L646" i="32"/>
  <c r="A648" i="32"/>
  <c r="N645" i="32"/>
  <c r="M645" i="32"/>
  <c r="K645" i="32"/>
  <c r="L645" i="32"/>
  <c r="A647" i="32"/>
  <c r="N644" i="32"/>
  <c r="M644" i="32"/>
  <c r="K644" i="32"/>
  <c r="L644" i="32"/>
  <c r="A646" i="32"/>
  <c r="N643" i="32"/>
  <c r="M643" i="32"/>
  <c r="K643" i="32"/>
  <c r="L643" i="32"/>
  <c r="A645" i="32"/>
  <c r="N642" i="32"/>
  <c r="M642" i="32"/>
  <c r="K642" i="32"/>
  <c r="L642" i="32"/>
  <c r="A644" i="32"/>
  <c r="N641" i="32"/>
  <c r="M641" i="32"/>
  <c r="K641" i="32"/>
  <c r="L641" i="32"/>
  <c r="A643" i="32"/>
  <c r="N640" i="32"/>
  <c r="M640" i="32"/>
  <c r="K640" i="32"/>
  <c r="L640" i="32"/>
  <c r="A642" i="32"/>
  <c r="N639" i="32"/>
  <c r="M639" i="32"/>
  <c r="K639" i="32"/>
  <c r="L639" i="32"/>
  <c r="A641" i="32"/>
  <c r="N638" i="32"/>
  <c r="M638" i="32"/>
  <c r="K638" i="32"/>
  <c r="L638" i="32"/>
  <c r="A640" i="32"/>
  <c r="N637" i="32"/>
  <c r="M637" i="32"/>
  <c r="K637" i="32"/>
  <c r="L637" i="32"/>
  <c r="A639" i="32"/>
  <c r="N636" i="32"/>
  <c r="M636" i="32"/>
  <c r="K636" i="32"/>
  <c r="L636" i="32"/>
  <c r="A638" i="32"/>
  <c r="N635" i="32"/>
  <c r="M635" i="32"/>
  <c r="K635" i="32"/>
  <c r="L635" i="32"/>
  <c r="A637" i="32"/>
  <c r="N634" i="32"/>
  <c r="M634" i="32"/>
  <c r="K634" i="32"/>
  <c r="L634" i="32"/>
  <c r="A636" i="32"/>
  <c r="N633" i="32"/>
  <c r="M633" i="32"/>
  <c r="K633" i="32"/>
  <c r="L633" i="32"/>
  <c r="A635" i="32"/>
  <c r="N632" i="32"/>
  <c r="M632" i="32"/>
  <c r="K632" i="32"/>
  <c r="L632" i="32"/>
  <c r="A634" i="32"/>
  <c r="N631" i="32"/>
  <c r="M631" i="32"/>
  <c r="K631" i="32"/>
  <c r="L631" i="32"/>
  <c r="A633" i="32"/>
  <c r="N630" i="32"/>
  <c r="M630" i="32"/>
  <c r="K630" i="32"/>
  <c r="L630" i="32"/>
  <c r="A632" i="32"/>
  <c r="N629" i="32"/>
  <c r="M629" i="32"/>
  <c r="K629" i="32"/>
  <c r="L629" i="32"/>
  <c r="A631" i="32"/>
  <c r="N628" i="32"/>
  <c r="M628" i="32"/>
  <c r="K628" i="32"/>
  <c r="L628" i="32"/>
  <c r="A630" i="32"/>
  <c r="N627" i="32"/>
  <c r="M627" i="32"/>
  <c r="K627" i="32"/>
  <c r="L627" i="32"/>
  <c r="A629" i="32"/>
  <c r="N626" i="32"/>
  <c r="M626" i="32"/>
  <c r="K626" i="32"/>
  <c r="L626" i="32"/>
  <c r="A628" i="32"/>
  <c r="N625" i="32"/>
  <c r="M625" i="32"/>
  <c r="K625" i="32"/>
  <c r="L625" i="32"/>
  <c r="A627" i="32"/>
  <c r="N624" i="32"/>
  <c r="M624" i="32"/>
  <c r="K624" i="32"/>
  <c r="L624" i="32"/>
  <c r="A626" i="32"/>
  <c r="N623" i="32"/>
  <c r="M623" i="32"/>
  <c r="K623" i="32"/>
  <c r="L623" i="32"/>
  <c r="A625" i="32"/>
  <c r="N622" i="32"/>
  <c r="M622" i="32"/>
  <c r="K622" i="32"/>
  <c r="L622" i="32"/>
  <c r="A624" i="32"/>
  <c r="N621" i="32"/>
  <c r="M621" i="32"/>
  <c r="K621" i="32"/>
  <c r="L621" i="32"/>
  <c r="A623" i="32"/>
  <c r="N620" i="32"/>
  <c r="M620" i="32"/>
  <c r="K620" i="32"/>
  <c r="L620" i="32"/>
  <c r="A622" i="32"/>
  <c r="N619" i="32"/>
  <c r="M619" i="32"/>
  <c r="K619" i="32"/>
  <c r="L619" i="32"/>
  <c r="A621" i="32"/>
  <c r="N618" i="32"/>
  <c r="M618" i="32"/>
  <c r="K618" i="32"/>
  <c r="L618" i="32"/>
  <c r="A620" i="32"/>
  <c r="N617" i="32"/>
  <c r="M617" i="32"/>
  <c r="K617" i="32"/>
  <c r="L617" i="32"/>
  <c r="A619" i="32"/>
  <c r="N616" i="32"/>
  <c r="M616" i="32"/>
  <c r="K616" i="32"/>
  <c r="L616" i="32"/>
  <c r="A618" i="32"/>
  <c r="N615" i="32"/>
  <c r="M615" i="32"/>
  <c r="K615" i="32"/>
  <c r="L615" i="32"/>
  <c r="A617" i="32"/>
  <c r="N614" i="32"/>
  <c r="M614" i="32"/>
  <c r="K614" i="32"/>
  <c r="L614" i="32"/>
  <c r="A616" i="32"/>
  <c r="N613" i="32"/>
  <c r="M613" i="32"/>
  <c r="K613" i="32"/>
  <c r="L613" i="32"/>
  <c r="A615" i="32"/>
  <c r="N612" i="32"/>
  <c r="M612" i="32"/>
  <c r="K612" i="32"/>
  <c r="L612" i="32"/>
  <c r="A614" i="32"/>
  <c r="N611" i="32"/>
  <c r="M611" i="32"/>
  <c r="K611" i="32"/>
  <c r="L611" i="32"/>
  <c r="A613" i="32"/>
  <c r="N610" i="32"/>
  <c r="M610" i="32"/>
  <c r="K610" i="32"/>
  <c r="L610" i="32"/>
  <c r="A612" i="32"/>
  <c r="N609" i="32"/>
  <c r="M609" i="32"/>
  <c r="K609" i="32"/>
  <c r="L609" i="32"/>
  <c r="A611" i="32"/>
  <c r="N608" i="32"/>
  <c r="M608" i="32"/>
  <c r="K608" i="32"/>
  <c r="L608" i="32"/>
  <c r="A610" i="32"/>
  <c r="N607" i="32"/>
  <c r="M607" i="32"/>
  <c r="K607" i="32"/>
  <c r="L607" i="32"/>
  <c r="A609" i="32"/>
  <c r="N606" i="32"/>
  <c r="M606" i="32"/>
  <c r="K606" i="32"/>
  <c r="L606" i="32"/>
  <c r="A608" i="32"/>
  <c r="N605" i="32"/>
  <c r="M605" i="32"/>
  <c r="K605" i="32"/>
  <c r="L605" i="32"/>
  <c r="A607" i="32"/>
  <c r="N604" i="32"/>
  <c r="M604" i="32"/>
  <c r="K604" i="32"/>
  <c r="L604" i="32"/>
  <c r="A606" i="32"/>
  <c r="N603" i="32"/>
  <c r="M603" i="32"/>
  <c r="K603" i="32"/>
  <c r="L603" i="32"/>
  <c r="A605" i="32"/>
  <c r="N602" i="32"/>
  <c r="M602" i="32"/>
  <c r="K602" i="32"/>
  <c r="L602" i="32"/>
  <c r="A604" i="32"/>
  <c r="N601" i="32"/>
  <c r="M601" i="32"/>
  <c r="K601" i="32"/>
  <c r="L601" i="32"/>
  <c r="A603" i="32"/>
  <c r="N600" i="32"/>
  <c r="M600" i="32"/>
  <c r="K600" i="32"/>
  <c r="L600" i="32"/>
  <c r="A602" i="32"/>
  <c r="N599" i="32"/>
  <c r="M599" i="32"/>
  <c r="K599" i="32"/>
  <c r="L599" i="32"/>
  <c r="A601" i="32"/>
  <c r="N598" i="32"/>
  <c r="M598" i="32"/>
  <c r="K598" i="32"/>
  <c r="L598" i="32"/>
  <c r="A600" i="32"/>
  <c r="N597" i="32"/>
  <c r="M597" i="32"/>
  <c r="K597" i="32"/>
  <c r="L597" i="32"/>
  <c r="A599" i="32"/>
  <c r="N596" i="32"/>
  <c r="M596" i="32"/>
  <c r="K596" i="32"/>
  <c r="L596" i="32"/>
  <c r="A598" i="32"/>
  <c r="N595" i="32"/>
  <c r="M595" i="32"/>
  <c r="K595" i="32"/>
  <c r="L595" i="32"/>
  <c r="A597" i="32"/>
  <c r="N594" i="32"/>
  <c r="M594" i="32"/>
  <c r="K594" i="32"/>
  <c r="L594" i="32"/>
  <c r="A596" i="32"/>
  <c r="N593" i="32"/>
  <c r="M593" i="32"/>
  <c r="K593" i="32"/>
  <c r="L593" i="32"/>
  <c r="A595" i="32"/>
  <c r="N592" i="32"/>
  <c r="M592" i="32"/>
  <c r="K592" i="32"/>
  <c r="L592" i="32"/>
  <c r="A594" i="32"/>
  <c r="N591" i="32"/>
  <c r="M591" i="32"/>
  <c r="K591" i="32"/>
  <c r="L591" i="32"/>
  <c r="A593" i="32"/>
  <c r="N590" i="32"/>
  <c r="M590" i="32"/>
  <c r="K590" i="32"/>
  <c r="L590" i="32"/>
  <c r="A592" i="32"/>
  <c r="N589" i="32"/>
  <c r="M589" i="32"/>
  <c r="K589" i="32"/>
  <c r="L589" i="32"/>
  <c r="A591" i="32"/>
  <c r="N588" i="32"/>
  <c r="M588" i="32"/>
  <c r="K588" i="32"/>
  <c r="L588" i="32"/>
  <c r="A590" i="32"/>
  <c r="N587" i="32"/>
  <c r="M587" i="32"/>
  <c r="K587" i="32"/>
  <c r="L587" i="32"/>
  <c r="A589" i="32"/>
  <c r="N586" i="32"/>
  <c r="M586" i="32"/>
  <c r="K586" i="32"/>
  <c r="L586" i="32"/>
  <c r="A588" i="32"/>
  <c r="N585" i="32"/>
  <c r="M585" i="32"/>
  <c r="K585" i="32"/>
  <c r="L585" i="32"/>
  <c r="A587" i="32"/>
  <c r="N584" i="32"/>
  <c r="M584" i="32"/>
  <c r="K584" i="32"/>
  <c r="L584" i="32"/>
  <c r="A586" i="32"/>
  <c r="N583" i="32"/>
  <c r="M583" i="32"/>
  <c r="K583" i="32"/>
  <c r="L583" i="32"/>
  <c r="A585" i="32"/>
  <c r="N582" i="32"/>
  <c r="M582" i="32"/>
  <c r="K582" i="32"/>
  <c r="L582" i="32"/>
  <c r="A584" i="32"/>
  <c r="N581" i="32"/>
  <c r="M581" i="32"/>
  <c r="K581" i="32"/>
  <c r="L581" i="32"/>
  <c r="A583" i="32"/>
  <c r="N580" i="32"/>
  <c r="M580" i="32"/>
  <c r="K580" i="32"/>
  <c r="L580" i="32"/>
  <c r="A582" i="32"/>
  <c r="N579" i="32"/>
  <c r="M579" i="32"/>
  <c r="K579" i="32"/>
  <c r="L579" i="32"/>
  <c r="A581" i="32"/>
  <c r="N578" i="32"/>
  <c r="M578" i="32"/>
  <c r="K578" i="32"/>
  <c r="L578" i="32"/>
  <c r="A580" i="32"/>
  <c r="N577" i="32"/>
  <c r="M577" i="32"/>
  <c r="K577" i="32"/>
  <c r="L577" i="32"/>
  <c r="A579" i="32"/>
  <c r="N576" i="32"/>
  <c r="M576" i="32"/>
  <c r="K576" i="32"/>
  <c r="L576" i="32"/>
  <c r="A578" i="32"/>
  <c r="N575" i="32"/>
  <c r="M575" i="32"/>
  <c r="K575" i="32"/>
  <c r="L575" i="32"/>
  <c r="A577" i="32"/>
  <c r="N574" i="32"/>
  <c r="M574" i="32"/>
  <c r="K574" i="32"/>
  <c r="L574" i="32"/>
  <c r="A576" i="32"/>
  <c r="N573" i="32"/>
  <c r="M573" i="32"/>
  <c r="K573" i="32"/>
  <c r="L573" i="32"/>
  <c r="A575" i="32"/>
  <c r="N572" i="32"/>
  <c r="M572" i="32"/>
  <c r="K572" i="32"/>
  <c r="L572" i="32"/>
  <c r="A574" i="32"/>
  <c r="N571" i="32"/>
  <c r="M571" i="32"/>
  <c r="K571" i="32"/>
  <c r="L571" i="32"/>
  <c r="A573" i="32"/>
  <c r="N570" i="32"/>
  <c r="M570" i="32"/>
  <c r="K570" i="32"/>
  <c r="L570" i="32"/>
  <c r="A572" i="32"/>
  <c r="N569" i="32"/>
  <c r="M569" i="32"/>
  <c r="K569" i="32"/>
  <c r="L569" i="32"/>
  <c r="A571" i="32"/>
  <c r="N568" i="32"/>
  <c r="M568" i="32"/>
  <c r="K568" i="32"/>
  <c r="L568" i="32"/>
  <c r="A570" i="32"/>
  <c r="N567" i="32"/>
  <c r="M567" i="32"/>
  <c r="K567" i="32"/>
  <c r="L567" i="32"/>
  <c r="A569" i="32"/>
  <c r="N566" i="32"/>
  <c r="M566" i="32"/>
  <c r="K566" i="32"/>
  <c r="L566" i="32"/>
  <c r="A568" i="32"/>
  <c r="N565" i="32"/>
  <c r="M565" i="32"/>
  <c r="K565" i="32"/>
  <c r="L565" i="32"/>
  <c r="A567" i="32"/>
  <c r="N564" i="32"/>
  <c r="M564" i="32"/>
  <c r="K564" i="32"/>
  <c r="L564" i="32"/>
  <c r="A566" i="32"/>
  <c r="N563" i="32"/>
  <c r="M563" i="32"/>
  <c r="K563" i="32"/>
  <c r="L563" i="32"/>
  <c r="A565" i="32"/>
  <c r="N562" i="32"/>
  <c r="M562" i="32"/>
  <c r="K562" i="32"/>
  <c r="L562" i="32"/>
  <c r="A564" i="32"/>
  <c r="N561" i="32"/>
  <c r="M561" i="32"/>
  <c r="K561" i="32"/>
  <c r="L561" i="32"/>
  <c r="A563" i="32"/>
  <c r="N560" i="32"/>
  <c r="M560" i="32"/>
  <c r="K560" i="32"/>
  <c r="L560" i="32"/>
  <c r="A562" i="32"/>
  <c r="N559" i="32"/>
  <c r="M559" i="32"/>
  <c r="K559" i="32"/>
  <c r="L559" i="32"/>
  <c r="A561" i="32"/>
  <c r="N558" i="32"/>
  <c r="M558" i="32"/>
  <c r="K558" i="32"/>
  <c r="L558" i="32"/>
  <c r="A560" i="32"/>
  <c r="N557" i="32"/>
  <c r="M557" i="32"/>
  <c r="K557" i="32"/>
  <c r="L557" i="32"/>
  <c r="A559" i="32"/>
  <c r="N556" i="32"/>
  <c r="M556" i="32"/>
  <c r="K556" i="32"/>
  <c r="L556" i="32"/>
  <c r="A558" i="32"/>
  <c r="N555" i="32"/>
  <c r="M555" i="32"/>
  <c r="K555" i="32"/>
  <c r="L555" i="32"/>
  <c r="A557" i="32"/>
  <c r="N554" i="32"/>
  <c r="M554" i="32"/>
  <c r="K554" i="32"/>
  <c r="L554" i="32"/>
  <c r="A556" i="32"/>
  <c r="N553" i="32"/>
  <c r="M553" i="32"/>
  <c r="K553" i="32"/>
  <c r="L553" i="32"/>
  <c r="A555" i="32"/>
  <c r="N552" i="32"/>
  <c r="M552" i="32"/>
  <c r="K552" i="32"/>
  <c r="L552" i="32"/>
  <c r="A554" i="32"/>
  <c r="N551" i="32"/>
  <c r="M551" i="32"/>
  <c r="K551" i="32"/>
  <c r="L551" i="32"/>
  <c r="A553" i="32"/>
  <c r="N550" i="32"/>
  <c r="M550" i="32"/>
  <c r="K550" i="32"/>
  <c r="L550" i="32"/>
  <c r="A552" i="32"/>
  <c r="N549" i="32"/>
  <c r="M549" i="32"/>
  <c r="K549" i="32"/>
  <c r="L549" i="32"/>
  <c r="A551" i="32"/>
  <c r="N548" i="32"/>
  <c r="M548" i="32"/>
  <c r="K548" i="32"/>
  <c r="L548" i="32"/>
  <c r="A550" i="32"/>
  <c r="N547" i="32"/>
  <c r="M547" i="32"/>
  <c r="K547" i="32"/>
  <c r="L547" i="32"/>
  <c r="A549" i="32"/>
  <c r="N546" i="32"/>
  <c r="M546" i="32"/>
  <c r="K546" i="32"/>
  <c r="L546" i="32"/>
  <c r="A548" i="32"/>
  <c r="N545" i="32"/>
  <c r="M545" i="32"/>
  <c r="K545" i="32"/>
  <c r="L545" i="32"/>
  <c r="A547" i="32"/>
  <c r="N544" i="32"/>
  <c r="M544" i="32"/>
  <c r="K544" i="32"/>
  <c r="L544" i="32"/>
  <c r="A546" i="32"/>
  <c r="N543" i="32"/>
  <c r="M543" i="32"/>
  <c r="K543" i="32"/>
  <c r="L543" i="32"/>
  <c r="A545" i="32"/>
  <c r="N542" i="32"/>
  <c r="M542" i="32"/>
  <c r="K542" i="32"/>
  <c r="L542" i="32"/>
  <c r="A544" i="32"/>
  <c r="N541" i="32"/>
  <c r="M541" i="32"/>
  <c r="K541" i="32"/>
  <c r="L541" i="32"/>
  <c r="A543" i="32"/>
  <c r="N540" i="32"/>
  <c r="M540" i="32"/>
  <c r="K540" i="32"/>
  <c r="L540" i="32"/>
  <c r="A542" i="32"/>
  <c r="N539" i="32"/>
  <c r="M539" i="32"/>
  <c r="K539" i="32"/>
  <c r="L539" i="32"/>
  <c r="A541" i="32"/>
  <c r="N538" i="32"/>
  <c r="M538" i="32"/>
  <c r="K538" i="32"/>
  <c r="L538" i="32"/>
  <c r="A540" i="32"/>
  <c r="N537" i="32"/>
  <c r="M537" i="32"/>
  <c r="K537" i="32"/>
  <c r="L537" i="32"/>
  <c r="A539" i="32"/>
  <c r="N536" i="32"/>
  <c r="M536" i="32"/>
  <c r="K536" i="32"/>
  <c r="L536" i="32"/>
  <c r="A538" i="32"/>
  <c r="N535" i="32"/>
  <c r="M535" i="32"/>
  <c r="K535" i="32"/>
  <c r="L535" i="32"/>
  <c r="A537" i="32"/>
  <c r="N534" i="32"/>
  <c r="M534" i="32"/>
  <c r="K534" i="32"/>
  <c r="L534" i="32"/>
  <c r="A536" i="32"/>
  <c r="N533" i="32"/>
  <c r="M533" i="32"/>
  <c r="K533" i="32"/>
  <c r="L533" i="32"/>
  <c r="A535" i="32"/>
  <c r="N532" i="32"/>
  <c r="M532" i="32"/>
  <c r="K532" i="32"/>
  <c r="L532" i="32"/>
  <c r="A534" i="32"/>
  <c r="N531" i="32"/>
  <c r="M531" i="32"/>
  <c r="K531" i="32"/>
  <c r="L531" i="32"/>
  <c r="A533" i="32"/>
  <c r="N530" i="32"/>
  <c r="M530" i="32"/>
  <c r="K530" i="32"/>
  <c r="L530" i="32"/>
  <c r="A532" i="32"/>
  <c r="N529" i="32"/>
  <c r="M529" i="32"/>
  <c r="K529" i="32"/>
  <c r="L529" i="32"/>
  <c r="A531" i="32"/>
  <c r="N528" i="32"/>
  <c r="M528" i="32"/>
  <c r="K528" i="32"/>
  <c r="L528" i="32"/>
  <c r="A530" i="32"/>
  <c r="N527" i="32"/>
  <c r="M527" i="32"/>
  <c r="K527" i="32"/>
  <c r="L527" i="32"/>
  <c r="A529" i="32"/>
  <c r="N526" i="32"/>
  <c r="M526" i="32"/>
  <c r="K526" i="32"/>
  <c r="L526" i="32"/>
  <c r="A528" i="32"/>
  <c r="N525" i="32"/>
  <c r="M525" i="32"/>
  <c r="K525" i="32"/>
  <c r="L525" i="32"/>
  <c r="A527" i="32"/>
  <c r="N524" i="32"/>
  <c r="M524" i="32"/>
  <c r="K524" i="32"/>
  <c r="L524" i="32"/>
  <c r="A526" i="32"/>
  <c r="N523" i="32"/>
  <c r="M523" i="32"/>
  <c r="K523" i="32"/>
  <c r="L523" i="32"/>
  <c r="A525" i="32"/>
  <c r="N522" i="32"/>
  <c r="M522" i="32"/>
  <c r="K522" i="32"/>
  <c r="L522" i="32"/>
  <c r="A524" i="32"/>
  <c r="N521" i="32"/>
  <c r="M521" i="32"/>
  <c r="K521" i="32"/>
  <c r="L521" i="32"/>
  <c r="A523" i="32"/>
  <c r="N520" i="32"/>
  <c r="M520" i="32"/>
  <c r="K520" i="32"/>
  <c r="L520" i="32"/>
  <c r="A522" i="32"/>
  <c r="N519" i="32"/>
  <c r="M519" i="32"/>
  <c r="K519" i="32"/>
  <c r="L519" i="32"/>
  <c r="A521" i="32"/>
  <c r="N518" i="32"/>
  <c r="M518" i="32"/>
  <c r="K518" i="32"/>
  <c r="L518" i="32"/>
  <c r="A520" i="32"/>
  <c r="N517" i="32"/>
  <c r="M517" i="32"/>
  <c r="K517" i="32"/>
  <c r="L517" i="32"/>
  <c r="A519" i="32"/>
  <c r="N516" i="32"/>
  <c r="M516" i="32"/>
  <c r="K516" i="32"/>
  <c r="L516" i="32"/>
  <c r="A518" i="32"/>
  <c r="N515" i="32"/>
  <c r="M515" i="32"/>
  <c r="K515" i="32"/>
  <c r="L515" i="32"/>
  <c r="A517" i="32"/>
  <c r="N514" i="32"/>
  <c r="M514" i="32"/>
  <c r="K514" i="32"/>
  <c r="L514" i="32"/>
  <c r="A516" i="32"/>
  <c r="N513" i="32"/>
  <c r="M513" i="32"/>
  <c r="K513" i="32"/>
  <c r="L513" i="32"/>
  <c r="A515" i="32"/>
  <c r="N512" i="32"/>
  <c r="M512" i="32"/>
  <c r="K512" i="32"/>
  <c r="L512" i="32"/>
  <c r="A514" i="32"/>
  <c r="N511" i="32"/>
  <c r="M511" i="32"/>
  <c r="K511" i="32"/>
  <c r="L511" i="32"/>
  <c r="A513" i="32"/>
  <c r="N510" i="32"/>
  <c r="M510" i="32"/>
  <c r="K510" i="32"/>
  <c r="L510" i="32"/>
  <c r="A512" i="32"/>
  <c r="N509" i="32"/>
  <c r="M509" i="32"/>
  <c r="K509" i="32"/>
  <c r="L509" i="32"/>
  <c r="A511" i="32"/>
  <c r="N508" i="32"/>
  <c r="M508" i="32"/>
  <c r="K508" i="32"/>
  <c r="L508" i="32"/>
  <c r="A510" i="32"/>
  <c r="N507" i="32"/>
  <c r="M507" i="32"/>
  <c r="K507" i="32"/>
  <c r="L507" i="32"/>
  <c r="A509" i="32"/>
  <c r="N506" i="32"/>
  <c r="M506" i="32"/>
  <c r="K506" i="32"/>
  <c r="L506" i="32"/>
  <c r="A508" i="32"/>
  <c r="N505" i="32"/>
  <c r="M505" i="32"/>
  <c r="K505" i="32"/>
  <c r="L505" i="32"/>
  <c r="A507" i="32"/>
  <c r="N504" i="32"/>
  <c r="M504" i="32"/>
  <c r="K504" i="32"/>
  <c r="L504" i="32"/>
  <c r="A506" i="32"/>
  <c r="N503" i="32"/>
  <c r="M503" i="32"/>
  <c r="K503" i="32"/>
  <c r="L503" i="32"/>
  <c r="A505" i="32"/>
  <c r="N502" i="32"/>
  <c r="M502" i="32"/>
  <c r="K502" i="32"/>
  <c r="L502" i="32"/>
  <c r="A504" i="32"/>
  <c r="N501" i="32"/>
  <c r="M501" i="32"/>
  <c r="K501" i="32"/>
  <c r="L501" i="32"/>
  <c r="A503" i="32"/>
  <c r="N500" i="32"/>
  <c r="M500" i="32"/>
  <c r="K500" i="32"/>
  <c r="L500" i="32"/>
  <c r="A502" i="32"/>
  <c r="N499" i="32"/>
  <c r="M499" i="32"/>
  <c r="K499" i="32"/>
  <c r="L499" i="32"/>
  <c r="A501" i="32"/>
  <c r="N498" i="32"/>
  <c r="M498" i="32"/>
  <c r="K498" i="32"/>
  <c r="L498" i="32"/>
  <c r="A500" i="32"/>
  <c r="N497" i="32"/>
  <c r="M497" i="32"/>
  <c r="K497" i="32"/>
  <c r="L497" i="32"/>
  <c r="A499" i="32"/>
  <c r="N496" i="32"/>
  <c r="M496" i="32"/>
  <c r="K496" i="32"/>
  <c r="L496" i="32"/>
  <c r="A498" i="32"/>
  <c r="N495" i="32"/>
  <c r="M495" i="32"/>
  <c r="K495" i="32"/>
  <c r="L495" i="32"/>
  <c r="A497" i="32"/>
  <c r="N494" i="32"/>
  <c r="M494" i="32"/>
  <c r="K494" i="32"/>
  <c r="L494" i="32"/>
  <c r="A496" i="32"/>
  <c r="N493" i="32"/>
  <c r="M493" i="32"/>
  <c r="K493" i="32"/>
  <c r="L493" i="32"/>
  <c r="A495" i="32"/>
  <c r="N492" i="32"/>
  <c r="M492" i="32"/>
  <c r="K492" i="32"/>
  <c r="L492" i="32"/>
  <c r="A494" i="32"/>
  <c r="N491" i="32"/>
  <c r="M491" i="32"/>
  <c r="K491" i="32"/>
  <c r="L491" i="32"/>
  <c r="A493" i="32"/>
  <c r="N490" i="32"/>
  <c r="M490" i="32"/>
  <c r="K490" i="32"/>
  <c r="L490" i="32"/>
  <c r="A492" i="32"/>
  <c r="N489" i="32"/>
  <c r="M489" i="32"/>
  <c r="K489" i="32"/>
  <c r="L489" i="32"/>
  <c r="A491" i="32"/>
  <c r="N488" i="32"/>
  <c r="M488" i="32"/>
  <c r="K488" i="32"/>
  <c r="L488" i="32"/>
  <c r="A490" i="32"/>
  <c r="N487" i="32"/>
  <c r="M487" i="32"/>
  <c r="K487" i="32"/>
  <c r="L487" i="32"/>
  <c r="A489" i="32"/>
  <c r="N486" i="32"/>
  <c r="M486" i="32"/>
  <c r="K486" i="32"/>
  <c r="L486" i="32"/>
  <c r="A488" i="32"/>
  <c r="N485" i="32"/>
  <c r="M485" i="32"/>
  <c r="K485" i="32"/>
  <c r="L485" i="32"/>
  <c r="A487" i="32"/>
  <c r="N484" i="32"/>
  <c r="M484" i="32"/>
  <c r="K484" i="32"/>
  <c r="L484" i="32"/>
  <c r="A486" i="32"/>
  <c r="N483" i="32"/>
  <c r="M483" i="32"/>
  <c r="K483" i="32"/>
  <c r="L483" i="32"/>
  <c r="A485" i="32"/>
  <c r="N482" i="32"/>
  <c r="M482" i="32"/>
  <c r="K482" i="32"/>
  <c r="L482" i="32"/>
  <c r="A484" i="32"/>
  <c r="N481" i="32"/>
  <c r="M481" i="32"/>
  <c r="K481" i="32"/>
  <c r="L481" i="32"/>
  <c r="A483" i="32"/>
  <c r="N480" i="32"/>
  <c r="M480" i="32"/>
  <c r="K480" i="32"/>
  <c r="L480" i="32"/>
  <c r="A482" i="32"/>
  <c r="N479" i="32"/>
  <c r="M479" i="32"/>
  <c r="K479" i="32"/>
  <c r="L479" i="32"/>
  <c r="A481" i="32"/>
  <c r="N478" i="32"/>
  <c r="M478" i="32"/>
  <c r="K478" i="32"/>
  <c r="L478" i="32"/>
  <c r="A480" i="32"/>
  <c r="N477" i="32"/>
  <c r="M477" i="32"/>
  <c r="K477" i="32"/>
  <c r="L477" i="32"/>
  <c r="A479" i="32"/>
  <c r="N476" i="32"/>
  <c r="M476" i="32"/>
  <c r="K476" i="32"/>
  <c r="L476" i="32"/>
  <c r="A478" i="32"/>
  <c r="N475" i="32"/>
  <c r="M475" i="32"/>
  <c r="K475" i="32"/>
  <c r="L475" i="32"/>
  <c r="A477" i="32"/>
  <c r="N474" i="32"/>
  <c r="M474" i="32"/>
  <c r="K474" i="32"/>
  <c r="L474" i="32"/>
  <c r="A476" i="32"/>
  <c r="N473" i="32"/>
  <c r="M473" i="32"/>
  <c r="K473" i="32"/>
  <c r="L473" i="32"/>
  <c r="A475" i="32"/>
  <c r="N472" i="32"/>
  <c r="M472" i="32"/>
  <c r="K472" i="32"/>
  <c r="L472" i="32"/>
  <c r="A474" i="32"/>
  <c r="N471" i="32"/>
  <c r="M471" i="32"/>
  <c r="K471" i="32"/>
  <c r="L471" i="32"/>
  <c r="A473" i="32"/>
  <c r="N470" i="32"/>
  <c r="M470" i="32"/>
  <c r="K470" i="32"/>
  <c r="L470" i="32"/>
  <c r="A472" i="32"/>
  <c r="N469" i="32"/>
  <c r="M469" i="32"/>
  <c r="K469" i="32"/>
  <c r="L469" i="32"/>
  <c r="A471" i="32"/>
  <c r="N468" i="32"/>
  <c r="M468" i="32"/>
  <c r="K468" i="32"/>
  <c r="L468" i="32"/>
  <c r="A470" i="32"/>
  <c r="N467" i="32"/>
  <c r="M467" i="32"/>
  <c r="K467" i="32"/>
  <c r="L467" i="32"/>
  <c r="A469" i="32"/>
  <c r="N466" i="32"/>
  <c r="M466" i="32"/>
  <c r="K466" i="32"/>
  <c r="L466" i="32"/>
  <c r="A468" i="32"/>
  <c r="N465" i="32"/>
  <c r="M465" i="32"/>
  <c r="K465" i="32"/>
  <c r="L465" i="32"/>
  <c r="A467" i="32"/>
  <c r="N464" i="32"/>
  <c r="M464" i="32"/>
  <c r="K464" i="32"/>
  <c r="L464" i="32"/>
  <c r="A466" i="32"/>
  <c r="N463" i="32"/>
  <c r="M463" i="32"/>
  <c r="K463" i="32"/>
  <c r="L463" i="32"/>
  <c r="A465" i="32"/>
  <c r="N462" i="32"/>
  <c r="M462" i="32"/>
  <c r="K462" i="32"/>
  <c r="L462" i="32"/>
  <c r="A464" i="32"/>
  <c r="N461" i="32"/>
  <c r="M461" i="32"/>
  <c r="K461" i="32"/>
  <c r="L461" i="32"/>
  <c r="A463" i="32"/>
  <c r="N460" i="32"/>
  <c r="M460" i="32"/>
  <c r="K460" i="32"/>
  <c r="L460" i="32"/>
  <c r="A462" i="32"/>
  <c r="N459" i="32"/>
  <c r="M459" i="32"/>
  <c r="K459" i="32"/>
  <c r="L459" i="32"/>
  <c r="A461" i="32"/>
  <c r="N458" i="32"/>
  <c r="M458" i="32"/>
  <c r="K458" i="32"/>
  <c r="L458" i="32"/>
  <c r="A460" i="32"/>
  <c r="N457" i="32"/>
  <c r="M457" i="32"/>
  <c r="K457" i="32"/>
  <c r="L457" i="32"/>
  <c r="A459" i="32"/>
  <c r="N456" i="32"/>
  <c r="M456" i="32"/>
  <c r="K456" i="32"/>
  <c r="L456" i="32"/>
  <c r="A458" i="32"/>
  <c r="N455" i="32"/>
  <c r="M455" i="32"/>
  <c r="K455" i="32"/>
  <c r="L455" i="32"/>
  <c r="A457" i="32"/>
  <c r="N454" i="32"/>
  <c r="M454" i="32"/>
  <c r="K454" i="32"/>
  <c r="L454" i="32"/>
  <c r="A456" i="32"/>
  <c r="N453" i="32"/>
  <c r="M453" i="32"/>
  <c r="K453" i="32"/>
  <c r="L453" i="32"/>
  <c r="A455" i="32"/>
  <c r="N452" i="32"/>
  <c r="M452" i="32"/>
  <c r="K452" i="32"/>
  <c r="L452" i="32"/>
  <c r="A454" i="32"/>
  <c r="N451" i="32"/>
  <c r="M451" i="32"/>
  <c r="K451" i="32"/>
  <c r="L451" i="32"/>
  <c r="A453" i="32"/>
  <c r="N450" i="32"/>
  <c r="M450" i="32"/>
  <c r="K450" i="32"/>
  <c r="L450" i="32"/>
  <c r="A452" i="32"/>
  <c r="N449" i="32"/>
  <c r="M449" i="32"/>
  <c r="K449" i="32"/>
  <c r="L449" i="32"/>
  <c r="A451" i="32"/>
  <c r="N448" i="32"/>
  <c r="M448" i="32"/>
  <c r="K448" i="32"/>
  <c r="L448" i="32"/>
  <c r="A450" i="32"/>
  <c r="N447" i="32"/>
  <c r="M447" i="32"/>
  <c r="K447" i="32"/>
  <c r="L447" i="32"/>
  <c r="A449" i="32"/>
  <c r="N446" i="32"/>
  <c r="M446" i="32"/>
  <c r="K446" i="32"/>
  <c r="L446" i="32"/>
  <c r="A448" i="32"/>
  <c r="N445" i="32"/>
  <c r="M445" i="32"/>
  <c r="K445" i="32"/>
  <c r="L445" i="32"/>
  <c r="A447" i="32"/>
  <c r="N444" i="32"/>
  <c r="M444" i="32"/>
  <c r="K444" i="32"/>
  <c r="L444" i="32"/>
  <c r="A446" i="32"/>
  <c r="N443" i="32"/>
  <c r="M443" i="32"/>
  <c r="K443" i="32"/>
  <c r="L443" i="32"/>
  <c r="A445" i="32"/>
  <c r="N442" i="32"/>
  <c r="M442" i="32"/>
  <c r="K442" i="32"/>
  <c r="L442" i="32"/>
  <c r="A444" i="32"/>
  <c r="N441" i="32"/>
  <c r="M441" i="32"/>
  <c r="K441" i="32"/>
  <c r="L441" i="32"/>
  <c r="A443" i="32"/>
  <c r="N440" i="32"/>
  <c r="M440" i="32"/>
  <c r="K440" i="32"/>
  <c r="L440" i="32"/>
  <c r="A442" i="32"/>
  <c r="N439" i="32"/>
  <c r="M439" i="32"/>
  <c r="K439" i="32"/>
  <c r="L439" i="32"/>
  <c r="A441" i="32"/>
  <c r="N438" i="32"/>
  <c r="M438" i="32"/>
  <c r="K438" i="32"/>
  <c r="L438" i="32"/>
  <c r="A440" i="32"/>
  <c r="N437" i="32"/>
  <c r="M437" i="32"/>
  <c r="K437" i="32"/>
  <c r="L437" i="32"/>
  <c r="A439" i="32"/>
  <c r="N436" i="32"/>
  <c r="M436" i="32"/>
  <c r="K436" i="32"/>
  <c r="L436" i="32"/>
  <c r="A438" i="32"/>
  <c r="N435" i="32"/>
  <c r="M435" i="32"/>
  <c r="K435" i="32"/>
  <c r="L435" i="32"/>
  <c r="A437" i="32"/>
  <c r="N434" i="32"/>
  <c r="M434" i="32"/>
  <c r="K434" i="32"/>
  <c r="L434" i="32"/>
  <c r="A436" i="32"/>
  <c r="N433" i="32"/>
  <c r="M433" i="32"/>
  <c r="K433" i="32"/>
  <c r="L433" i="32"/>
  <c r="A435" i="32"/>
  <c r="N432" i="32"/>
  <c r="M432" i="32"/>
  <c r="K432" i="32"/>
  <c r="L432" i="32"/>
  <c r="A434" i="32"/>
  <c r="N431" i="32"/>
  <c r="M431" i="32"/>
  <c r="K431" i="32"/>
  <c r="L431" i="32"/>
  <c r="A433" i="32"/>
  <c r="N430" i="32"/>
  <c r="M430" i="32"/>
  <c r="K430" i="32"/>
  <c r="L430" i="32"/>
  <c r="A432" i="32"/>
  <c r="N429" i="32"/>
  <c r="M429" i="32"/>
  <c r="K429" i="32"/>
  <c r="L429" i="32"/>
  <c r="A431" i="32"/>
  <c r="N428" i="32"/>
  <c r="M428" i="32"/>
  <c r="K428" i="32"/>
  <c r="L428" i="32"/>
  <c r="A430" i="32"/>
  <c r="N427" i="32"/>
  <c r="M427" i="32"/>
  <c r="K427" i="32"/>
  <c r="L427" i="32"/>
  <c r="A429" i="32"/>
  <c r="N426" i="32"/>
  <c r="M426" i="32"/>
  <c r="K426" i="32"/>
  <c r="L426" i="32"/>
  <c r="A428" i="32"/>
  <c r="N425" i="32"/>
  <c r="M425" i="32"/>
  <c r="K425" i="32"/>
  <c r="L425" i="32"/>
  <c r="A427" i="32"/>
  <c r="N424" i="32"/>
  <c r="M424" i="32"/>
  <c r="K424" i="32"/>
  <c r="L424" i="32"/>
  <c r="A426" i="32"/>
  <c r="N423" i="32"/>
  <c r="M423" i="32"/>
  <c r="K423" i="32"/>
  <c r="L423" i="32"/>
  <c r="A425" i="32"/>
  <c r="N422" i="32"/>
  <c r="M422" i="32"/>
  <c r="K422" i="32"/>
  <c r="L422" i="32"/>
  <c r="A424" i="32"/>
  <c r="N421" i="32"/>
  <c r="M421" i="32"/>
  <c r="K421" i="32"/>
  <c r="L421" i="32"/>
  <c r="A423" i="32"/>
  <c r="N420" i="32"/>
  <c r="M420" i="32"/>
  <c r="K420" i="32"/>
  <c r="L420" i="32"/>
  <c r="A422" i="32"/>
  <c r="N419" i="32"/>
  <c r="M419" i="32"/>
  <c r="K419" i="32"/>
  <c r="L419" i="32"/>
  <c r="A421" i="32"/>
  <c r="N418" i="32"/>
  <c r="M418" i="32"/>
  <c r="K418" i="32"/>
  <c r="L418" i="32"/>
  <c r="A420" i="32"/>
  <c r="N417" i="32"/>
  <c r="M417" i="32"/>
  <c r="K417" i="32"/>
  <c r="L417" i="32"/>
  <c r="A419" i="32"/>
  <c r="N416" i="32"/>
  <c r="M416" i="32"/>
  <c r="K416" i="32"/>
  <c r="L416" i="32"/>
  <c r="A418" i="32"/>
  <c r="N415" i="32"/>
  <c r="M415" i="32"/>
  <c r="K415" i="32"/>
  <c r="L415" i="32"/>
  <c r="A417" i="32"/>
  <c r="N414" i="32"/>
  <c r="M414" i="32"/>
  <c r="K414" i="32"/>
  <c r="L414" i="32"/>
  <c r="A416" i="32"/>
  <c r="N413" i="32"/>
  <c r="M413" i="32"/>
  <c r="K413" i="32"/>
  <c r="L413" i="32"/>
  <c r="A415" i="32"/>
  <c r="N412" i="32"/>
  <c r="M412" i="32"/>
  <c r="K412" i="32"/>
  <c r="L412" i="32"/>
  <c r="A414" i="32"/>
  <c r="N411" i="32"/>
  <c r="M411" i="32"/>
  <c r="K411" i="32"/>
  <c r="L411" i="32"/>
  <c r="A413" i="32"/>
  <c r="N410" i="32"/>
  <c r="M410" i="32"/>
  <c r="K410" i="32"/>
  <c r="L410" i="32"/>
  <c r="A412" i="32"/>
  <c r="N409" i="32"/>
  <c r="M409" i="32"/>
  <c r="K409" i="32"/>
  <c r="L409" i="32"/>
  <c r="A411" i="32"/>
  <c r="N408" i="32"/>
  <c r="M408" i="32"/>
  <c r="K408" i="32"/>
  <c r="L408" i="32"/>
  <c r="A410" i="32"/>
  <c r="N407" i="32"/>
  <c r="M407" i="32"/>
  <c r="K407" i="32"/>
  <c r="L407" i="32"/>
  <c r="A409" i="32"/>
  <c r="N406" i="32"/>
  <c r="M406" i="32"/>
  <c r="K406" i="32"/>
  <c r="L406" i="32"/>
  <c r="A408" i="32"/>
  <c r="N405" i="32"/>
  <c r="M405" i="32"/>
  <c r="K405" i="32"/>
  <c r="L405" i="32"/>
  <c r="A407" i="32"/>
  <c r="N404" i="32"/>
  <c r="M404" i="32"/>
  <c r="K404" i="32"/>
  <c r="L404" i="32"/>
  <c r="A406" i="32"/>
  <c r="N403" i="32"/>
  <c r="M403" i="32"/>
  <c r="K403" i="32"/>
  <c r="L403" i="32"/>
  <c r="A405" i="32"/>
  <c r="N402" i="32"/>
  <c r="M402" i="32"/>
  <c r="K402" i="32"/>
  <c r="L402" i="32"/>
  <c r="A404" i="32"/>
  <c r="N401" i="32"/>
  <c r="M401" i="32"/>
  <c r="K401" i="32"/>
  <c r="L401" i="32"/>
  <c r="A403" i="32"/>
  <c r="N400" i="32"/>
  <c r="M400" i="32"/>
  <c r="K400" i="32"/>
  <c r="L400" i="32"/>
  <c r="A402" i="32"/>
  <c r="N399" i="32"/>
  <c r="M399" i="32"/>
  <c r="K399" i="32"/>
  <c r="L399" i="32"/>
  <c r="A401" i="32"/>
  <c r="N398" i="32"/>
  <c r="M398" i="32"/>
  <c r="K398" i="32"/>
  <c r="L398" i="32"/>
  <c r="A400" i="32"/>
  <c r="N397" i="32"/>
  <c r="M397" i="32"/>
  <c r="K397" i="32"/>
  <c r="L397" i="32"/>
  <c r="A399" i="32"/>
  <c r="N396" i="32"/>
  <c r="M396" i="32"/>
  <c r="K396" i="32"/>
  <c r="L396" i="32"/>
  <c r="A398" i="32"/>
  <c r="N395" i="32"/>
  <c r="M395" i="32"/>
  <c r="K395" i="32"/>
  <c r="L395" i="32"/>
  <c r="A397" i="32"/>
  <c r="N394" i="32"/>
  <c r="M394" i="32"/>
  <c r="K394" i="32"/>
  <c r="L394" i="32"/>
  <c r="A396" i="32"/>
  <c r="N393" i="32"/>
  <c r="M393" i="32"/>
  <c r="K393" i="32"/>
  <c r="L393" i="32"/>
  <c r="A395" i="32"/>
  <c r="N392" i="32"/>
  <c r="M392" i="32"/>
  <c r="K392" i="32"/>
  <c r="L392" i="32"/>
  <c r="A394" i="32"/>
  <c r="N391" i="32"/>
  <c r="M391" i="32"/>
  <c r="K391" i="32"/>
  <c r="L391" i="32"/>
  <c r="A393" i="32"/>
  <c r="N390" i="32"/>
  <c r="M390" i="32"/>
  <c r="K390" i="32"/>
  <c r="L390" i="32"/>
  <c r="A392" i="32"/>
  <c r="N389" i="32"/>
  <c r="M389" i="32"/>
  <c r="K389" i="32"/>
  <c r="L389" i="32"/>
  <c r="A391" i="32"/>
  <c r="N388" i="32"/>
  <c r="M388" i="32"/>
  <c r="K388" i="32"/>
  <c r="L388" i="32"/>
  <c r="A390" i="32"/>
  <c r="N387" i="32"/>
  <c r="M387" i="32"/>
  <c r="K387" i="32"/>
  <c r="L387" i="32"/>
  <c r="A389" i="32"/>
  <c r="N386" i="32"/>
  <c r="M386" i="32"/>
  <c r="K386" i="32"/>
  <c r="L386" i="32"/>
  <c r="A388" i="32"/>
  <c r="N385" i="32"/>
  <c r="M385" i="32"/>
  <c r="K385" i="32"/>
  <c r="L385" i="32"/>
  <c r="A387" i="32"/>
  <c r="N384" i="32"/>
  <c r="M384" i="32"/>
  <c r="K384" i="32"/>
  <c r="L384" i="32"/>
  <c r="A386" i="32"/>
  <c r="N383" i="32"/>
  <c r="M383" i="32"/>
  <c r="K383" i="32"/>
  <c r="L383" i="32"/>
  <c r="A385" i="32"/>
  <c r="N382" i="32"/>
  <c r="M382" i="32"/>
  <c r="K382" i="32"/>
  <c r="L382" i="32"/>
  <c r="A384" i="32"/>
  <c r="N381" i="32"/>
  <c r="M381" i="32"/>
  <c r="K381" i="32"/>
  <c r="L381" i="32"/>
  <c r="A383" i="32"/>
  <c r="N380" i="32"/>
  <c r="M380" i="32"/>
  <c r="K380" i="32"/>
  <c r="L380" i="32"/>
  <c r="A382" i="32"/>
  <c r="N379" i="32"/>
  <c r="M379" i="32"/>
  <c r="K379" i="32"/>
  <c r="L379" i="32"/>
  <c r="A381" i="32"/>
  <c r="N378" i="32"/>
  <c r="M378" i="32"/>
  <c r="K378" i="32"/>
  <c r="L378" i="32"/>
  <c r="A380" i="32"/>
  <c r="N377" i="32"/>
  <c r="M377" i="32"/>
  <c r="K377" i="32"/>
  <c r="L377" i="32"/>
  <c r="A379" i="32"/>
  <c r="N376" i="32"/>
  <c r="M376" i="32"/>
  <c r="K376" i="32"/>
  <c r="L376" i="32"/>
  <c r="A378" i="32"/>
  <c r="N375" i="32"/>
  <c r="M375" i="32"/>
  <c r="K375" i="32"/>
  <c r="L375" i="32"/>
  <c r="A377" i="32"/>
  <c r="N374" i="32"/>
  <c r="M374" i="32"/>
  <c r="K374" i="32"/>
  <c r="L374" i="32"/>
  <c r="A376" i="32"/>
  <c r="N373" i="32"/>
  <c r="M373" i="32"/>
  <c r="K373" i="32"/>
  <c r="L373" i="32"/>
  <c r="A375" i="32"/>
  <c r="N372" i="32"/>
  <c r="M372" i="32"/>
  <c r="K372" i="32"/>
  <c r="L372" i="32"/>
  <c r="A374" i="32"/>
  <c r="N371" i="32"/>
  <c r="M371" i="32"/>
  <c r="K371" i="32"/>
  <c r="L371" i="32"/>
  <c r="A373" i="32"/>
  <c r="N370" i="32"/>
  <c r="M370" i="32"/>
  <c r="K370" i="32"/>
  <c r="L370" i="32"/>
  <c r="A372" i="32"/>
  <c r="N369" i="32"/>
  <c r="M369" i="32"/>
  <c r="K369" i="32"/>
  <c r="L369" i="32"/>
  <c r="A371" i="32"/>
  <c r="N368" i="32"/>
  <c r="M368" i="32"/>
  <c r="K368" i="32"/>
  <c r="L368" i="32"/>
  <c r="A370" i="32"/>
  <c r="N367" i="32"/>
  <c r="M367" i="32"/>
  <c r="K367" i="32"/>
  <c r="L367" i="32"/>
  <c r="A369" i="32"/>
  <c r="N366" i="32"/>
  <c r="M366" i="32"/>
  <c r="K366" i="32"/>
  <c r="L366" i="32"/>
  <c r="A368" i="32"/>
  <c r="N365" i="32"/>
  <c r="M365" i="32"/>
  <c r="K365" i="32"/>
  <c r="L365" i="32"/>
  <c r="A367" i="32"/>
  <c r="N364" i="32"/>
  <c r="M364" i="32"/>
  <c r="K364" i="32"/>
  <c r="L364" i="32"/>
  <c r="A366" i="32"/>
  <c r="N363" i="32"/>
  <c r="M363" i="32"/>
  <c r="K363" i="32"/>
  <c r="L363" i="32"/>
  <c r="A365" i="32"/>
  <c r="N362" i="32"/>
  <c r="M362" i="32"/>
  <c r="K362" i="32"/>
  <c r="L362" i="32"/>
  <c r="A364" i="32"/>
  <c r="N361" i="32"/>
  <c r="M361" i="32"/>
  <c r="K361" i="32"/>
  <c r="L361" i="32"/>
  <c r="A363" i="32"/>
  <c r="N360" i="32"/>
  <c r="M360" i="32"/>
  <c r="K360" i="32"/>
  <c r="L360" i="32"/>
  <c r="A362" i="32"/>
  <c r="N359" i="32"/>
  <c r="M359" i="32"/>
  <c r="K359" i="32"/>
  <c r="L359" i="32"/>
  <c r="A361" i="32"/>
  <c r="N358" i="32"/>
  <c r="M358" i="32"/>
  <c r="K358" i="32"/>
  <c r="L358" i="32"/>
  <c r="A360" i="32"/>
  <c r="N357" i="32"/>
  <c r="M357" i="32"/>
  <c r="K357" i="32"/>
  <c r="L357" i="32"/>
  <c r="A359" i="32"/>
  <c r="N356" i="32"/>
  <c r="M356" i="32"/>
  <c r="K356" i="32"/>
  <c r="L356" i="32"/>
  <c r="A358" i="32"/>
  <c r="N355" i="32"/>
  <c r="M355" i="32"/>
  <c r="K355" i="32"/>
  <c r="L355" i="32"/>
  <c r="A357" i="32"/>
  <c r="N354" i="32"/>
  <c r="M354" i="32"/>
  <c r="K354" i="32"/>
  <c r="L354" i="32"/>
  <c r="A356" i="32"/>
  <c r="N353" i="32"/>
  <c r="M353" i="32"/>
  <c r="K353" i="32"/>
  <c r="L353" i="32"/>
  <c r="A355" i="32"/>
  <c r="N352" i="32"/>
  <c r="M352" i="32"/>
  <c r="K352" i="32"/>
  <c r="L352" i="32"/>
  <c r="A354" i="32"/>
  <c r="N351" i="32"/>
  <c r="M351" i="32"/>
  <c r="K351" i="32"/>
  <c r="L351" i="32"/>
  <c r="A353" i="32"/>
  <c r="N350" i="32"/>
  <c r="M350" i="32"/>
  <c r="K350" i="32"/>
  <c r="L350" i="32"/>
  <c r="A352" i="32"/>
  <c r="N349" i="32"/>
  <c r="M349" i="32"/>
  <c r="K349" i="32"/>
  <c r="L349" i="32"/>
  <c r="A351" i="32"/>
  <c r="N348" i="32"/>
  <c r="M348" i="32"/>
  <c r="K348" i="32"/>
  <c r="L348" i="32"/>
  <c r="A350" i="32"/>
  <c r="N347" i="32"/>
  <c r="M347" i="32"/>
  <c r="K347" i="32"/>
  <c r="L347" i="32"/>
  <c r="A349" i="32"/>
  <c r="N346" i="32"/>
  <c r="M346" i="32"/>
  <c r="K346" i="32"/>
  <c r="L346" i="32"/>
  <c r="A348" i="32"/>
  <c r="N345" i="32"/>
  <c r="M345" i="32"/>
  <c r="K345" i="32"/>
  <c r="L345" i="32"/>
  <c r="A347" i="32"/>
  <c r="N344" i="32"/>
  <c r="M344" i="32"/>
  <c r="K344" i="32"/>
  <c r="L344" i="32"/>
  <c r="A346" i="32"/>
  <c r="N343" i="32"/>
  <c r="M343" i="32"/>
  <c r="K343" i="32"/>
  <c r="L343" i="32"/>
  <c r="A345" i="32"/>
  <c r="N342" i="32"/>
  <c r="M342" i="32"/>
  <c r="K342" i="32"/>
  <c r="L342" i="32"/>
  <c r="A344" i="32"/>
  <c r="N341" i="32"/>
  <c r="M341" i="32"/>
  <c r="K341" i="32"/>
  <c r="L341" i="32"/>
  <c r="A343" i="32"/>
  <c r="N340" i="32"/>
  <c r="M340" i="32"/>
  <c r="K340" i="32"/>
  <c r="L340" i="32"/>
  <c r="A342" i="32"/>
  <c r="N339" i="32"/>
  <c r="M339" i="32"/>
  <c r="K339" i="32"/>
  <c r="L339" i="32"/>
  <c r="A341" i="32"/>
  <c r="N338" i="32"/>
  <c r="M338" i="32"/>
  <c r="K338" i="32"/>
  <c r="L338" i="32"/>
  <c r="A340" i="32"/>
  <c r="N337" i="32"/>
  <c r="M337" i="32"/>
  <c r="K337" i="32"/>
  <c r="L337" i="32"/>
  <c r="A339" i="32"/>
  <c r="N336" i="32"/>
  <c r="M336" i="32"/>
  <c r="K336" i="32"/>
  <c r="L336" i="32"/>
  <c r="A338" i="32"/>
  <c r="N335" i="32"/>
  <c r="M335" i="32"/>
  <c r="K335" i="32"/>
  <c r="L335" i="32"/>
  <c r="A337" i="32"/>
  <c r="N334" i="32"/>
  <c r="M334" i="32"/>
  <c r="K334" i="32"/>
  <c r="L334" i="32"/>
  <c r="A336" i="32"/>
  <c r="N333" i="32"/>
  <c r="M333" i="32"/>
  <c r="K333" i="32"/>
  <c r="L333" i="32"/>
  <c r="A335" i="32"/>
  <c r="N332" i="32"/>
  <c r="M332" i="32"/>
  <c r="K332" i="32"/>
  <c r="L332" i="32"/>
  <c r="A334" i="32"/>
  <c r="N331" i="32"/>
  <c r="M331" i="32"/>
  <c r="K331" i="32"/>
  <c r="L331" i="32"/>
  <c r="A333" i="32"/>
  <c r="N330" i="32"/>
  <c r="M330" i="32"/>
  <c r="K330" i="32"/>
  <c r="L330" i="32"/>
  <c r="A332" i="32"/>
  <c r="N329" i="32"/>
  <c r="M329" i="32"/>
  <c r="K329" i="32"/>
  <c r="L329" i="32"/>
  <c r="A331" i="32"/>
  <c r="N328" i="32"/>
  <c r="M328" i="32"/>
  <c r="K328" i="32"/>
  <c r="L328" i="32"/>
  <c r="A330" i="32"/>
  <c r="N327" i="32"/>
  <c r="M327" i="32"/>
  <c r="K327" i="32"/>
  <c r="L327" i="32"/>
  <c r="A329" i="32"/>
  <c r="N326" i="32"/>
  <c r="M326" i="32"/>
  <c r="K326" i="32"/>
  <c r="L326" i="32"/>
  <c r="A328" i="32"/>
  <c r="N325" i="32"/>
  <c r="M325" i="32"/>
  <c r="K325" i="32"/>
  <c r="L325" i="32"/>
  <c r="A327" i="32"/>
  <c r="N324" i="32"/>
  <c r="M324" i="32"/>
  <c r="K324" i="32"/>
  <c r="L324" i="32"/>
  <c r="A326" i="32"/>
  <c r="N323" i="32"/>
  <c r="M323" i="32"/>
  <c r="K323" i="32"/>
  <c r="L323" i="32"/>
  <c r="A325" i="32"/>
  <c r="N322" i="32"/>
  <c r="M322" i="32"/>
  <c r="K322" i="32"/>
  <c r="L322" i="32"/>
  <c r="A324" i="32"/>
  <c r="N321" i="32"/>
  <c r="M321" i="32"/>
  <c r="K321" i="32"/>
  <c r="L321" i="32"/>
  <c r="A323" i="32"/>
  <c r="N320" i="32"/>
  <c r="M320" i="32"/>
  <c r="K320" i="32"/>
  <c r="L320" i="32"/>
  <c r="A322" i="32"/>
  <c r="N319" i="32"/>
  <c r="M319" i="32"/>
  <c r="K319" i="32"/>
  <c r="L319" i="32"/>
  <c r="A321" i="32"/>
  <c r="N318" i="32"/>
  <c r="M318" i="32"/>
  <c r="K318" i="32"/>
  <c r="L318" i="32"/>
  <c r="A320" i="32"/>
  <c r="N317" i="32"/>
  <c r="M317" i="32"/>
  <c r="K317" i="32"/>
  <c r="L317" i="32"/>
  <c r="A319" i="32"/>
  <c r="N316" i="32"/>
  <c r="M316" i="32"/>
  <c r="K316" i="32"/>
  <c r="L316" i="32"/>
  <c r="A318" i="32"/>
  <c r="N315" i="32"/>
  <c r="M315" i="32"/>
  <c r="K315" i="32"/>
  <c r="L315" i="32"/>
  <c r="A317" i="32"/>
  <c r="N314" i="32"/>
  <c r="M314" i="32"/>
  <c r="K314" i="32"/>
  <c r="L314" i="32"/>
  <c r="A316" i="32"/>
  <c r="N313" i="32"/>
  <c r="M313" i="32"/>
  <c r="K313" i="32"/>
  <c r="L313" i="32"/>
  <c r="A315" i="32"/>
  <c r="N312" i="32"/>
  <c r="M312" i="32"/>
  <c r="K312" i="32"/>
  <c r="L312" i="32"/>
  <c r="A314" i="32"/>
  <c r="N311" i="32"/>
  <c r="M311" i="32"/>
  <c r="K311" i="32"/>
  <c r="L311" i="32"/>
  <c r="A313" i="32"/>
  <c r="N310" i="32"/>
  <c r="M310" i="32"/>
  <c r="K310" i="32"/>
  <c r="L310" i="32"/>
  <c r="A312" i="32"/>
  <c r="N309" i="32"/>
  <c r="M309" i="32"/>
  <c r="K309" i="32"/>
  <c r="L309" i="32"/>
  <c r="A311" i="32"/>
  <c r="N308" i="32"/>
  <c r="M308" i="32"/>
  <c r="K308" i="32"/>
  <c r="L308" i="32"/>
  <c r="A310" i="32"/>
  <c r="N307" i="32"/>
  <c r="M307" i="32"/>
  <c r="K307" i="32"/>
  <c r="L307" i="32"/>
  <c r="A309" i="32"/>
  <c r="N306" i="32"/>
  <c r="M306" i="32"/>
  <c r="K306" i="32"/>
  <c r="L306" i="32"/>
  <c r="A308" i="32"/>
  <c r="N305" i="32"/>
  <c r="M305" i="32"/>
  <c r="K305" i="32"/>
  <c r="L305" i="32"/>
  <c r="A307" i="32"/>
  <c r="N304" i="32"/>
  <c r="M304" i="32"/>
  <c r="K304" i="32"/>
  <c r="L304" i="32"/>
  <c r="A306" i="32"/>
  <c r="N303" i="32"/>
  <c r="M303" i="32"/>
  <c r="K303" i="32"/>
  <c r="L303" i="32"/>
  <c r="A305" i="32"/>
  <c r="N302" i="32"/>
  <c r="M302" i="32"/>
  <c r="K302" i="32"/>
  <c r="L302" i="32"/>
  <c r="A304" i="32"/>
  <c r="N301" i="32"/>
  <c r="M301" i="32"/>
  <c r="K301" i="32"/>
  <c r="L301" i="32"/>
  <c r="A303" i="32"/>
  <c r="N300" i="32"/>
  <c r="M300" i="32"/>
  <c r="K300" i="32"/>
  <c r="L300" i="32"/>
  <c r="A302" i="32"/>
  <c r="N299" i="32"/>
  <c r="M299" i="32"/>
  <c r="K299" i="32"/>
  <c r="L299" i="32"/>
  <c r="A301" i="32"/>
  <c r="N298" i="32"/>
  <c r="M298" i="32"/>
  <c r="K298" i="32"/>
  <c r="L298" i="32"/>
  <c r="A300" i="32"/>
  <c r="N297" i="32"/>
  <c r="M297" i="32"/>
  <c r="K297" i="32"/>
  <c r="L297" i="32"/>
  <c r="A299" i="32"/>
  <c r="N296" i="32"/>
  <c r="M296" i="32"/>
  <c r="K296" i="32"/>
  <c r="L296" i="32"/>
  <c r="A298" i="32"/>
  <c r="N295" i="32"/>
  <c r="M295" i="32"/>
  <c r="K295" i="32"/>
  <c r="L295" i="32"/>
  <c r="A297" i="32"/>
  <c r="N294" i="32"/>
  <c r="M294" i="32"/>
  <c r="K294" i="32"/>
  <c r="L294" i="32"/>
  <c r="A296" i="32"/>
  <c r="N293" i="32"/>
  <c r="M293" i="32"/>
  <c r="K293" i="32"/>
  <c r="L293" i="32"/>
  <c r="A295" i="32"/>
  <c r="N292" i="32"/>
  <c r="M292" i="32"/>
  <c r="K292" i="32"/>
  <c r="L292" i="32"/>
  <c r="A294" i="32"/>
  <c r="N291" i="32"/>
  <c r="M291" i="32"/>
  <c r="K291" i="32"/>
  <c r="L291" i="32"/>
  <c r="A293" i="32"/>
  <c r="N290" i="32"/>
  <c r="M290" i="32"/>
  <c r="K290" i="32"/>
  <c r="L290" i="32"/>
  <c r="A292" i="32"/>
  <c r="N289" i="32"/>
  <c r="M289" i="32"/>
  <c r="K289" i="32"/>
  <c r="L289" i="32"/>
  <c r="A291" i="32"/>
  <c r="N288" i="32"/>
  <c r="M288" i="32"/>
  <c r="K288" i="32"/>
  <c r="L288" i="32"/>
  <c r="A290" i="32"/>
  <c r="N287" i="32"/>
  <c r="M287" i="32"/>
  <c r="K287" i="32"/>
  <c r="L287" i="32"/>
  <c r="A289" i="32"/>
  <c r="N286" i="32"/>
  <c r="M286" i="32"/>
  <c r="K286" i="32"/>
  <c r="L286" i="32"/>
  <c r="A288" i="32"/>
  <c r="N285" i="32"/>
  <c r="M285" i="32"/>
  <c r="K285" i="32"/>
  <c r="L285" i="32"/>
  <c r="A287" i="32"/>
  <c r="N284" i="32"/>
  <c r="M284" i="32"/>
  <c r="K284" i="32"/>
  <c r="L284" i="32"/>
  <c r="A286" i="32"/>
  <c r="N283" i="32"/>
  <c r="M283" i="32"/>
  <c r="K283" i="32"/>
  <c r="L283" i="32"/>
  <c r="A285" i="32"/>
  <c r="N282" i="32"/>
  <c r="M282" i="32"/>
  <c r="K282" i="32"/>
  <c r="L282" i="32"/>
  <c r="A284" i="32"/>
  <c r="N281" i="32"/>
  <c r="M281" i="32"/>
  <c r="K281" i="32"/>
  <c r="L281" i="32"/>
  <c r="A283" i="32"/>
  <c r="N280" i="32"/>
  <c r="M280" i="32"/>
  <c r="K280" i="32"/>
  <c r="L280" i="32"/>
  <c r="A282" i="32"/>
  <c r="N279" i="32"/>
  <c r="M279" i="32"/>
  <c r="K279" i="32"/>
  <c r="L279" i="32"/>
  <c r="A281" i="32"/>
  <c r="N278" i="32"/>
  <c r="M278" i="32"/>
  <c r="K278" i="32"/>
  <c r="L278" i="32"/>
  <c r="A280" i="32"/>
  <c r="N277" i="32"/>
  <c r="M277" i="32"/>
  <c r="K277" i="32"/>
  <c r="L277" i="32"/>
  <c r="A279" i="32"/>
  <c r="N276" i="32"/>
  <c r="M276" i="32"/>
  <c r="K276" i="32"/>
  <c r="L276" i="32"/>
  <c r="A278" i="32"/>
  <c r="N275" i="32"/>
  <c r="M275" i="32"/>
  <c r="K275" i="32"/>
  <c r="L275" i="32"/>
  <c r="A277" i="32"/>
  <c r="N274" i="32"/>
  <c r="M274" i="32"/>
  <c r="K274" i="32"/>
  <c r="L274" i="32"/>
  <c r="A276" i="32"/>
  <c r="N273" i="32"/>
  <c r="M273" i="32"/>
  <c r="K273" i="32"/>
  <c r="L273" i="32"/>
  <c r="A275" i="32"/>
  <c r="N272" i="32"/>
  <c r="M272" i="32"/>
  <c r="K272" i="32"/>
  <c r="L272" i="32"/>
  <c r="A274" i="32"/>
  <c r="N271" i="32"/>
  <c r="M271" i="32"/>
  <c r="K271" i="32"/>
  <c r="L271" i="32"/>
  <c r="A273" i="32"/>
  <c r="N270" i="32"/>
  <c r="M270" i="32"/>
  <c r="K270" i="32"/>
  <c r="L270" i="32"/>
  <c r="A272" i="32"/>
  <c r="N269" i="32"/>
  <c r="M269" i="32"/>
  <c r="K269" i="32"/>
  <c r="L269" i="32"/>
  <c r="A271" i="32"/>
  <c r="N268" i="32"/>
  <c r="M268" i="32"/>
  <c r="K268" i="32"/>
  <c r="L268" i="32"/>
  <c r="A270" i="32"/>
  <c r="N267" i="32"/>
  <c r="M267" i="32"/>
  <c r="K267" i="32"/>
  <c r="L267" i="32"/>
  <c r="A269" i="32"/>
  <c r="N266" i="32"/>
  <c r="M266" i="32"/>
  <c r="K266" i="32"/>
  <c r="L266" i="32"/>
  <c r="A268" i="32"/>
  <c r="N265" i="32"/>
  <c r="M265" i="32"/>
  <c r="K265" i="32"/>
  <c r="L265" i="32"/>
  <c r="A267" i="32"/>
  <c r="N264" i="32"/>
  <c r="M264" i="32"/>
  <c r="K264" i="32"/>
  <c r="L264" i="32"/>
  <c r="A266" i="32"/>
  <c r="N263" i="32"/>
  <c r="M263" i="32"/>
  <c r="K263" i="32"/>
  <c r="L263" i="32"/>
  <c r="A265" i="32"/>
  <c r="N262" i="32"/>
  <c r="M262" i="32"/>
  <c r="K262" i="32"/>
  <c r="L262" i="32"/>
  <c r="A264" i="32"/>
  <c r="N261" i="32"/>
  <c r="M261" i="32"/>
  <c r="K261" i="32"/>
  <c r="L261" i="32"/>
  <c r="A263" i="32"/>
  <c r="N260" i="32"/>
  <c r="M260" i="32"/>
  <c r="K260" i="32"/>
  <c r="L260" i="32"/>
  <c r="A262" i="32"/>
  <c r="N259" i="32"/>
  <c r="M259" i="32"/>
  <c r="K259" i="32"/>
  <c r="L259" i="32"/>
  <c r="A261" i="32"/>
  <c r="N258" i="32"/>
  <c r="M258" i="32"/>
  <c r="K258" i="32"/>
  <c r="L258" i="32"/>
  <c r="A260" i="32"/>
  <c r="N257" i="32"/>
  <c r="M257" i="32"/>
  <c r="K257" i="32"/>
  <c r="L257" i="32"/>
  <c r="A259" i="32"/>
  <c r="N256" i="32"/>
  <c r="M256" i="32"/>
  <c r="K256" i="32"/>
  <c r="L256" i="32"/>
  <c r="A258" i="32"/>
  <c r="N255" i="32"/>
  <c r="M255" i="32"/>
  <c r="K255" i="32"/>
  <c r="L255" i="32"/>
  <c r="A257" i="32"/>
  <c r="N254" i="32"/>
  <c r="M254" i="32"/>
  <c r="K254" i="32"/>
  <c r="L254" i="32"/>
  <c r="A256" i="32"/>
  <c r="N253" i="32"/>
  <c r="M253" i="32"/>
  <c r="K253" i="32"/>
  <c r="L253" i="32"/>
  <c r="A255" i="32"/>
  <c r="N252" i="32"/>
  <c r="M252" i="32"/>
  <c r="K252" i="32"/>
  <c r="L252" i="32"/>
  <c r="A254" i="32"/>
  <c r="N251" i="32"/>
  <c r="M251" i="32"/>
  <c r="K251" i="32"/>
  <c r="L251" i="32"/>
  <c r="A253" i="32"/>
  <c r="N250" i="32"/>
  <c r="M250" i="32"/>
  <c r="K250" i="32"/>
  <c r="L250" i="32"/>
  <c r="A252" i="32"/>
  <c r="N249" i="32"/>
  <c r="M249" i="32"/>
  <c r="K249" i="32"/>
  <c r="L249" i="32"/>
  <c r="A251" i="32"/>
  <c r="N248" i="32"/>
  <c r="M248" i="32"/>
  <c r="K248" i="32"/>
  <c r="L248" i="32"/>
  <c r="A250" i="32"/>
  <c r="N247" i="32"/>
  <c r="M247" i="32"/>
  <c r="K247" i="32"/>
  <c r="L247" i="32"/>
  <c r="A249" i="32"/>
  <c r="N246" i="32"/>
  <c r="M246" i="32"/>
  <c r="K246" i="32"/>
  <c r="L246" i="32"/>
  <c r="A248" i="32"/>
  <c r="N245" i="32"/>
  <c r="M245" i="32"/>
  <c r="K245" i="32"/>
  <c r="L245" i="32"/>
  <c r="A247" i="32"/>
  <c r="N244" i="32"/>
  <c r="M244" i="32"/>
  <c r="K244" i="32"/>
  <c r="L244" i="32"/>
  <c r="A246" i="32"/>
  <c r="N243" i="32"/>
  <c r="M243" i="32"/>
  <c r="K243" i="32"/>
  <c r="L243" i="32"/>
  <c r="A245" i="32"/>
  <c r="N242" i="32"/>
  <c r="M242" i="32"/>
  <c r="K242" i="32"/>
  <c r="L242" i="32"/>
  <c r="A244" i="32"/>
  <c r="N241" i="32"/>
  <c r="M241" i="32"/>
  <c r="K241" i="32"/>
  <c r="L241" i="32"/>
  <c r="A243" i="32"/>
  <c r="N240" i="32"/>
  <c r="M240" i="32"/>
  <c r="K240" i="32"/>
  <c r="L240" i="32"/>
  <c r="A242" i="32"/>
  <c r="N239" i="32"/>
  <c r="M239" i="32"/>
  <c r="K239" i="32"/>
  <c r="L239" i="32"/>
  <c r="A241" i="32"/>
  <c r="N238" i="32"/>
  <c r="M238" i="32"/>
  <c r="K238" i="32"/>
  <c r="L238" i="32"/>
  <c r="A240" i="32"/>
  <c r="N237" i="32"/>
  <c r="M237" i="32"/>
  <c r="K237" i="32"/>
  <c r="L237" i="32"/>
  <c r="A239" i="32"/>
  <c r="N236" i="32"/>
  <c r="M236" i="32"/>
  <c r="K236" i="32"/>
  <c r="L236" i="32"/>
  <c r="A238" i="32"/>
  <c r="N235" i="32"/>
  <c r="M235" i="32"/>
  <c r="K235" i="32"/>
  <c r="L235" i="32"/>
  <c r="A237" i="32"/>
  <c r="N234" i="32"/>
  <c r="M234" i="32"/>
  <c r="K234" i="32"/>
  <c r="L234" i="32"/>
  <c r="A236" i="32"/>
  <c r="N233" i="32"/>
  <c r="M233" i="32"/>
  <c r="K233" i="32"/>
  <c r="L233" i="32"/>
  <c r="A235" i="32"/>
  <c r="N232" i="32"/>
  <c r="M232" i="32"/>
  <c r="K232" i="32"/>
  <c r="L232" i="32"/>
  <c r="A234" i="32"/>
  <c r="N231" i="32"/>
  <c r="M231" i="32"/>
  <c r="K231" i="32"/>
  <c r="L231" i="32"/>
  <c r="A233" i="32"/>
  <c r="N230" i="32"/>
  <c r="M230" i="32"/>
  <c r="K230" i="32"/>
  <c r="L230" i="32"/>
  <c r="A232" i="32"/>
  <c r="N229" i="32"/>
  <c r="M229" i="32"/>
  <c r="K229" i="32"/>
  <c r="L229" i="32"/>
  <c r="A231" i="32"/>
  <c r="N228" i="32"/>
  <c r="M228" i="32"/>
  <c r="K228" i="32"/>
  <c r="L228" i="32"/>
  <c r="A230" i="32"/>
  <c r="N227" i="32"/>
  <c r="M227" i="32"/>
  <c r="K227" i="32"/>
  <c r="L227" i="32"/>
  <c r="A229" i="32"/>
  <c r="N226" i="32"/>
  <c r="M226" i="32"/>
  <c r="K226" i="32"/>
  <c r="L226" i="32"/>
  <c r="A228" i="32"/>
  <c r="N225" i="32"/>
  <c r="M225" i="32"/>
  <c r="K225" i="32"/>
  <c r="L225" i="32"/>
  <c r="A227" i="32"/>
  <c r="N224" i="32"/>
  <c r="M224" i="32"/>
  <c r="K224" i="32"/>
  <c r="L224" i="32"/>
  <c r="A226" i="32"/>
  <c r="N223" i="32"/>
  <c r="M223" i="32"/>
  <c r="K223" i="32"/>
  <c r="L223" i="32"/>
  <c r="A225" i="32"/>
  <c r="N222" i="32"/>
  <c r="M222" i="32"/>
  <c r="K222" i="32"/>
  <c r="L222" i="32"/>
  <c r="A224" i="32"/>
  <c r="N221" i="32"/>
  <c r="M221" i="32"/>
  <c r="K221" i="32"/>
  <c r="L221" i="32"/>
  <c r="A223" i="32"/>
  <c r="N220" i="32"/>
  <c r="M220" i="32"/>
  <c r="K220" i="32"/>
  <c r="L220" i="32"/>
  <c r="A222" i="32"/>
  <c r="N219" i="32"/>
  <c r="M219" i="32"/>
  <c r="K219" i="32"/>
  <c r="L219" i="32"/>
  <c r="A221" i="32"/>
  <c r="N218" i="32"/>
  <c r="M218" i="32"/>
  <c r="K218" i="32"/>
  <c r="L218" i="32"/>
  <c r="A220" i="32"/>
  <c r="N217" i="32"/>
  <c r="M217" i="32"/>
  <c r="K217" i="32"/>
  <c r="L217" i="32"/>
  <c r="A219" i="32"/>
  <c r="N216" i="32"/>
  <c r="M216" i="32"/>
  <c r="K216" i="32"/>
  <c r="L216" i="32"/>
  <c r="A218" i="32"/>
  <c r="N215" i="32"/>
  <c r="M215" i="32"/>
  <c r="K215" i="32"/>
  <c r="L215" i="32"/>
  <c r="A217" i="32"/>
  <c r="N214" i="32"/>
  <c r="M214" i="32"/>
  <c r="K214" i="32"/>
  <c r="L214" i="32"/>
  <c r="A216" i="32"/>
  <c r="N213" i="32"/>
  <c r="M213" i="32"/>
  <c r="K213" i="32"/>
  <c r="L213" i="32"/>
  <c r="A215" i="32"/>
  <c r="N212" i="32"/>
  <c r="M212" i="32"/>
  <c r="K212" i="32"/>
  <c r="L212" i="32"/>
  <c r="A214" i="32"/>
  <c r="N211" i="32"/>
  <c r="M211" i="32"/>
  <c r="K211" i="32"/>
  <c r="L211" i="32"/>
  <c r="A213" i="32"/>
  <c r="N210" i="32"/>
  <c r="M210" i="32"/>
  <c r="K210" i="32"/>
  <c r="L210" i="32"/>
  <c r="A212" i="32"/>
  <c r="N209" i="32"/>
  <c r="M209" i="32"/>
  <c r="K209" i="32"/>
  <c r="L209" i="32"/>
  <c r="A211" i="32"/>
  <c r="N208" i="32"/>
  <c r="M208" i="32"/>
  <c r="K208" i="32"/>
  <c r="L208" i="32"/>
  <c r="A210" i="32"/>
  <c r="N207" i="32"/>
  <c r="M207" i="32"/>
  <c r="K207" i="32"/>
  <c r="L207" i="32"/>
  <c r="A209" i="32"/>
  <c r="N206" i="32"/>
  <c r="M206" i="32"/>
  <c r="K206" i="32"/>
  <c r="L206" i="32"/>
  <c r="A208" i="32"/>
  <c r="N205" i="32"/>
  <c r="M205" i="32"/>
  <c r="K205" i="32"/>
  <c r="L205" i="32"/>
  <c r="A207" i="32"/>
  <c r="N204" i="32"/>
  <c r="M204" i="32"/>
  <c r="K204" i="32"/>
  <c r="L204" i="32"/>
  <c r="A206" i="32"/>
  <c r="N203" i="32"/>
  <c r="M203" i="32"/>
  <c r="K203" i="32"/>
  <c r="L203" i="32"/>
  <c r="A205" i="32"/>
  <c r="N202" i="32"/>
  <c r="M202" i="32"/>
  <c r="K202" i="32"/>
  <c r="L202" i="32"/>
  <c r="A204" i="32"/>
  <c r="N201" i="32"/>
  <c r="M201" i="32"/>
  <c r="K201" i="32"/>
  <c r="L201" i="32"/>
  <c r="A203" i="32"/>
  <c r="N200" i="32"/>
  <c r="M200" i="32"/>
  <c r="K200" i="32"/>
  <c r="L200" i="32"/>
  <c r="A202" i="32"/>
  <c r="N199" i="32"/>
  <c r="M199" i="32"/>
  <c r="K199" i="32"/>
  <c r="L199" i="32"/>
  <c r="A201" i="32"/>
  <c r="N198" i="32"/>
  <c r="M198" i="32"/>
  <c r="K198" i="32"/>
  <c r="L198" i="32"/>
  <c r="A200" i="32"/>
  <c r="N197" i="32"/>
  <c r="M197" i="32"/>
  <c r="K197" i="32"/>
  <c r="L197" i="32"/>
  <c r="A199" i="32"/>
  <c r="N196" i="32"/>
  <c r="M196" i="32"/>
  <c r="K196" i="32"/>
  <c r="L196" i="32"/>
  <c r="A198" i="32"/>
  <c r="N195" i="32"/>
  <c r="M195" i="32"/>
  <c r="K195" i="32"/>
  <c r="L195" i="32"/>
  <c r="A197" i="32"/>
  <c r="N194" i="32"/>
  <c r="M194" i="32"/>
  <c r="K194" i="32"/>
  <c r="L194" i="32"/>
  <c r="A196" i="32"/>
  <c r="N193" i="32"/>
  <c r="M193" i="32"/>
  <c r="K193" i="32"/>
  <c r="L193" i="32"/>
  <c r="A195" i="32"/>
  <c r="N192" i="32"/>
  <c r="M192" i="32"/>
  <c r="K192" i="32"/>
  <c r="L192" i="32"/>
  <c r="A194" i="32"/>
  <c r="N191" i="32"/>
  <c r="M191" i="32"/>
  <c r="K191" i="32"/>
  <c r="L191" i="32"/>
  <c r="A193" i="32"/>
  <c r="N190" i="32"/>
  <c r="M190" i="32"/>
  <c r="K190" i="32"/>
  <c r="L190" i="32"/>
  <c r="A192" i="32"/>
  <c r="N189" i="32"/>
  <c r="M189" i="32"/>
  <c r="K189" i="32"/>
  <c r="L189" i="32"/>
  <c r="A191" i="32"/>
  <c r="N188" i="32"/>
  <c r="M188" i="32"/>
  <c r="K188" i="32"/>
  <c r="L188" i="32"/>
  <c r="A190" i="32"/>
  <c r="N187" i="32"/>
  <c r="M187" i="32"/>
  <c r="K187" i="32"/>
  <c r="L187" i="32"/>
  <c r="A189" i="32"/>
  <c r="N186" i="32"/>
  <c r="M186" i="32"/>
  <c r="K186" i="32"/>
  <c r="L186" i="32"/>
  <c r="A188" i="32"/>
  <c r="N185" i="32"/>
  <c r="M185" i="32"/>
  <c r="K185" i="32"/>
  <c r="L185" i="32"/>
  <c r="A187" i="32"/>
  <c r="N184" i="32"/>
  <c r="M184" i="32"/>
  <c r="K184" i="32"/>
  <c r="L184" i="32"/>
  <c r="A186" i="32"/>
  <c r="N183" i="32"/>
  <c r="M183" i="32"/>
  <c r="K183" i="32"/>
  <c r="L183" i="32"/>
  <c r="A185" i="32"/>
  <c r="N182" i="32"/>
  <c r="M182" i="32"/>
  <c r="K182" i="32"/>
  <c r="L182" i="32"/>
  <c r="A184" i="32"/>
  <c r="N181" i="32"/>
  <c r="M181" i="32"/>
  <c r="K181" i="32"/>
  <c r="L181" i="32"/>
  <c r="A183" i="32"/>
  <c r="N180" i="32"/>
  <c r="M180" i="32"/>
  <c r="K180" i="32"/>
  <c r="L180" i="32"/>
  <c r="A182" i="32"/>
  <c r="N179" i="32"/>
  <c r="M179" i="32"/>
  <c r="K179" i="32"/>
  <c r="L179" i="32"/>
  <c r="A181" i="32"/>
  <c r="N178" i="32"/>
  <c r="M178" i="32"/>
  <c r="K178" i="32"/>
  <c r="L178" i="32"/>
  <c r="A180" i="32"/>
  <c r="N177" i="32"/>
  <c r="M177" i="32"/>
  <c r="K177" i="32"/>
  <c r="L177" i="32"/>
  <c r="A179" i="32"/>
  <c r="N176" i="32"/>
  <c r="M176" i="32"/>
  <c r="K176" i="32"/>
  <c r="L176" i="32"/>
  <c r="A178" i="32"/>
  <c r="N175" i="32"/>
  <c r="M175" i="32"/>
  <c r="K175" i="32"/>
  <c r="L175" i="32"/>
  <c r="A177" i="32"/>
  <c r="N174" i="32"/>
  <c r="M174" i="32"/>
  <c r="K174" i="32"/>
  <c r="L174" i="32"/>
  <c r="A176" i="32"/>
  <c r="N173" i="32"/>
  <c r="M173" i="32"/>
  <c r="K173" i="32"/>
  <c r="L173" i="32"/>
  <c r="A175" i="32"/>
  <c r="N172" i="32"/>
  <c r="M172" i="32"/>
  <c r="K172" i="32"/>
  <c r="L172" i="32"/>
  <c r="A174" i="32"/>
  <c r="N171" i="32"/>
  <c r="M171" i="32"/>
  <c r="K171" i="32"/>
  <c r="L171" i="32"/>
  <c r="A173" i="32"/>
  <c r="N170" i="32"/>
  <c r="M170" i="32"/>
  <c r="K170" i="32"/>
  <c r="L170" i="32"/>
  <c r="A172" i="32"/>
  <c r="N169" i="32"/>
  <c r="M169" i="32"/>
  <c r="K169" i="32"/>
  <c r="L169" i="32"/>
  <c r="A171" i="32"/>
  <c r="N168" i="32"/>
  <c r="M168" i="32"/>
  <c r="K168" i="32"/>
  <c r="L168" i="32"/>
  <c r="A170" i="32"/>
  <c r="N167" i="32"/>
  <c r="M167" i="32"/>
  <c r="K167" i="32"/>
  <c r="L167" i="32"/>
  <c r="A169" i="32"/>
  <c r="N166" i="32"/>
  <c r="M166" i="32"/>
  <c r="K166" i="32"/>
  <c r="L166" i="32"/>
  <c r="A168" i="32"/>
  <c r="N165" i="32"/>
  <c r="M165" i="32"/>
  <c r="K165" i="32"/>
  <c r="L165" i="32"/>
  <c r="A167" i="32"/>
  <c r="N164" i="32"/>
  <c r="M164" i="32"/>
  <c r="K164" i="32"/>
  <c r="L164" i="32"/>
  <c r="A166" i="32"/>
  <c r="N163" i="32"/>
  <c r="M163" i="32"/>
  <c r="K163" i="32"/>
  <c r="L163" i="32"/>
  <c r="A165" i="32"/>
  <c r="N162" i="32"/>
  <c r="M162" i="32"/>
  <c r="K162" i="32"/>
  <c r="L162" i="32"/>
  <c r="A164" i="32"/>
  <c r="N161" i="32"/>
  <c r="M161" i="32"/>
  <c r="K161" i="32"/>
  <c r="L161" i="32"/>
  <c r="A163" i="32"/>
  <c r="N160" i="32"/>
  <c r="M160" i="32"/>
  <c r="K160" i="32"/>
  <c r="L160" i="32"/>
  <c r="A162" i="32"/>
  <c r="N159" i="32"/>
  <c r="M159" i="32"/>
  <c r="K159" i="32"/>
  <c r="L159" i="32"/>
  <c r="A161" i="32"/>
  <c r="N158" i="32"/>
  <c r="M158" i="32"/>
  <c r="K158" i="32"/>
  <c r="L158" i="32"/>
  <c r="A160" i="32"/>
  <c r="N157" i="32"/>
  <c r="M157" i="32"/>
  <c r="K157" i="32"/>
  <c r="L157" i="32"/>
  <c r="A159" i="32"/>
  <c r="N156" i="32"/>
  <c r="M156" i="32"/>
  <c r="K156" i="32"/>
  <c r="L156" i="32"/>
  <c r="A158" i="32"/>
  <c r="N155" i="32"/>
  <c r="M155" i="32"/>
  <c r="K155" i="32"/>
  <c r="L155" i="32"/>
  <c r="A157" i="32"/>
  <c r="N154" i="32"/>
  <c r="M154" i="32"/>
  <c r="K154" i="32"/>
  <c r="L154" i="32"/>
  <c r="A156" i="32"/>
  <c r="N153" i="32"/>
  <c r="M153" i="32"/>
  <c r="K153" i="32"/>
  <c r="L153" i="32"/>
  <c r="A155" i="32"/>
  <c r="N152" i="32"/>
  <c r="M152" i="32"/>
  <c r="K152" i="32"/>
  <c r="L152" i="32"/>
  <c r="A154" i="32"/>
  <c r="N151" i="32"/>
  <c r="M151" i="32"/>
  <c r="K151" i="32"/>
  <c r="L151" i="32"/>
  <c r="A153" i="32"/>
  <c r="N150" i="32"/>
  <c r="M150" i="32"/>
  <c r="K150" i="32"/>
  <c r="L150" i="32"/>
  <c r="A152" i="32"/>
  <c r="N149" i="32"/>
  <c r="M149" i="32"/>
  <c r="K149" i="32"/>
  <c r="L149" i="32"/>
  <c r="A151" i="32"/>
  <c r="N148" i="32"/>
  <c r="M148" i="32"/>
  <c r="K148" i="32"/>
  <c r="L148" i="32"/>
  <c r="A150" i="32"/>
  <c r="N147" i="32"/>
  <c r="M147" i="32"/>
  <c r="K147" i="32"/>
  <c r="L147" i="32"/>
  <c r="A149" i="32"/>
  <c r="N146" i="32"/>
  <c r="M146" i="32"/>
  <c r="K146" i="32"/>
  <c r="L146" i="32"/>
  <c r="A148" i="32"/>
  <c r="N145" i="32"/>
  <c r="M145" i="32"/>
  <c r="K145" i="32"/>
  <c r="L145" i="32"/>
  <c r="A147" i="32"/>
  <c r="N144" i="32"/>
  <c r="M144" i="32"/>
  <c r="K144" i="32"/>
  <c r="L144" i="32"/>
  <c r="A146" i="32"/>
  <c r="N143" i="32"/>
  <c r="M143" i="32"/>
  <c r="K143" i="32"/>
  <c r="L143" i="32"/>
  <c r="A145" i="32"/>
  <c r="N142" i="32"/>
  <c r="M142" i="32"/>
  <c r="K142" i="32"/>
  <c r="L142" i="32"/>
  <c r="A144" i="32"/>
  <c r="N141" i="32"/>
  <c r="M141" i="32"/>
  <c r="K141" i="32"/>
  <c r="L141" i="32"/>
  <c r="A143" i="32"/>
  <c r="N140" i="32"/>
  <c r="M140" i="32"/>
  <c r="K140" i="32"/>
  <c r="L140" i="32"/>
  <c r="A142" i="32"/>
  <c r="N139" i="32"/>
  <c r="M139" i="32"/>
  <c r="K139" i="32"/>
  <c r="L139" i="32"/>
  <c r="A141" i="32"/>
  <c r="N138" i="32"/>
  <c r="M138" i="32"/>
  <c r="K138" i="32"/>
  <c r="L138" i="32"/>
  <c r="A140" i="32"/>
  <c r="N137" i="32"/>
  <c r="M137" i="32"/>
  <c r="K137" i="32"/>
  <c r="L137" i="32"/>
  <c r="A139" i="32"/>
  <c r="N136" i="32"/>
  <c r="M136" i="32"/>
  <c r="K136" i="32"/>
  <c r="L136" i="32"/>
  <c r="A138" i="32"/>
  <c r="N135" i="32"/>
  <c r="M135" i="32"/>
  <c r="K135" i="32"/>
  <c r="L135" i="32"/>
  <c r="A137" i="32"/>
  <c r="N134" i="32"/>
  <c r="M134" i="32"/>
  <c r="K134" i="32"/>
  <c r="L134" i="32"/>
  <c r="A136" i="32"/>
  <c r="N133" i="32"/>
  <c r="M133" i="32"/>
  <c r="K133" i="32"/>
  <c r="L133" i="32"/>
  <c r="A135" i="32"/>
  <c r="N132" i="32"/>
  <c r="M132" i="32"/>
  <c r="K132" i="32"/>
  <c r="L132" i="32"/>
  <c r="A134" i="32"/>
  <c r="N131" i="32"/>
  <c r="M131" i="32"/>
  <c r="K131" i="32"/>
  <c r="L131" i="32"/>
  <c r="A133" i="32"/>
  <c r="N130" i="32"/>
  <c r="M130" i="32"/>
  <c r="K130" i="32"/>
  <c r="L130" i="32"/>
  <c r="A132" i="32"/>
  <c r="N129" i="32"/>
  <c r="M129" i="32"/>
  <c r="K129" i="32"/>
  <c r="L129" i="32"/>
  <c r="A131" i="32"/>
  <c r="N128" i="32"/>
  <c r="M128" i="32"/>
  <c r="K128" i="32"/>
  <c r="L128" i="32"/>
  <c r="A130" i="32"/>
  <c r="N127" i="32"/>
  <c r="M127" i="32"/>
  <c r="K127" i="32"/>
  <c r="L127" i="32"/>
  <c r="A129" i="32"/>
  <c r="N126" i="32"/>
  <c r="M126" i="32"/>
  <c r="K126" i="32"/>
  <c r="L126" i="32"/>
  <c r="A128" i="32"/>
  <c r="N125" i="32"/>
  <c r="M125" i="32"/>
  <c r="K125" i="32"/>
  <c r="L125" i="32"/>
  <c r="A127" i="32"/>
  <c r="N124" i="32"/>
  <c r="M124" i="32"/>
  <c r="K124" i="32"/>
  <c r="L124" i="32"/>
  <c r="A126" i="32"/>
  <c r="N123" i="32"/>
  <c r="M123" i="32"/>
  <c r="K123" i="32"/>
  <c r="L123" i="32"/>
  <c r="A125" i="32"/>
  <c r="N122" i="32"/>
  <c r="M122" i="32"/>
  <c r="K122" i="32"/>
  <c r="L122" i="32"/>
  <c r="A124" i="32"/>
  <c r="N121" i="32"/>
  <c r="M121" i="32"/>
  <c r="K121" i="32"/>
  <c r="L121" i="32"/>
  <c r="A123" i="32"/>
  <c r="N120" i="32"/>
  <c r="M120" i="32"/>
  <c r="K120" i="32"/>
  <c r="L120" i="32"/>
  <c r="A122" i="32"/>
  <c r="N119" i="32"/>
  <c r="M119" i="32"/>
  <c r="K119" i="32"/>
  <c r="L119" i="32"/>
  <c r="A121" i="32"/>
  <c r="N118" i="32"/>
  <c r="M118" i="32"/>
  <c r="K118" i="32"/>
  <c r="L118" i="32"/>
  <c r="A120" i="32"/>
  <c r="N117" i="32"/>
  <c r="M117" i="32"/>
  <c r="K117" i="32"/>
  <c r="L117" i="32"/>
  <c r="A119" i="32"/>
  <c r="N116" i="32"/>
  <c r="M116" i="32"/>
  <c r="K116" i="32"/>
  <c r="L116" i="32"/>
  <c r="A118" i="32"/>
  <c r="N115" i="32"/>
  <c r="M115" i="32"/>
  <c r="K115" i="32"/>
  <c r="L115" i="32"/>
  <c r="A117" i="32"/>
  <c r="N114" i="32"/>
  <c r="M114" i="32"/>
  <c r="K114" i="32"/>
  <c r="L114" i="32"/>
  <c r="A116" i="32"/>
  <c r="N113" i="32"/>
  <c r="M113" i="32"/>
  <c r="K113" i="32"/>
  <c r="L113" i="32"/>
  <c r="A115" i="32"/>
  <c r="N112" i="32"/>
  <c r="M112" i="32"/>
  <c r="K112" i="32"/>
  <c r="L112" i="32"/>
  <c r="A114" i="32"/>
  <c r="N111" i="32"/>
  <c r="M111" i="32"/>
  <c r="K111" i="32"/>
  <c r="L111" i="32"/>
  <c r="A113" i="32"/>
  <c r="N110" i="32"/>
  <c r="M110" i="32"/>
  <c r="K110" i="32"/>
  <c r="L110" i="32"/>
  <c r="A112" i="32"/>
  <c r="N109" i="32"/>
  <c r="M109" i="32"/>
  <c r="K109" i="32"/>
  <c r="L109" i="32"/>
  <c r="A111" i="32"/>
  <c r="N108" i="32"/>
  <c r="M108" i="32"/>
  <c r="K108" i="32"/>
  <c r="L108" i="32"/>
  <c r="A110" i="32"/>
  <c r="N107" i="32"/>
  <c r="M107" i="32"/>
  <c r="K107" i="32"/>
  <c r="L107" i="32"/>
  <c r="A109" i="32"/>
  <c r="N106" i="32"/>
  <c r="M106" i="32"/>
  <c r="K106" i="32"/>
  <c r="L106" i="32"/>
  <c r="A108" i="32"/>
  <c r="N105" i="32"/>
  <c r="M105" i="32"/>
  <c r="K105" i="32"/>
  <c r="L105" i="32"/>
  <c r="A107" i="32"/>
  <c r="N104" i="32"/>
  <c r="M104" i="32"/>
  <c r="K104" i="32"/>
  <c r="L104" i="32"/>
  <c r="A106" i="32"/>
  <c r="N103" i="32"/>
  <c r="M103" i="32"/>
  <c r="K103" i="32"/>
  <c r="L103" i="32"/>
  <c r="A105" i="32"/>
  <c r="N102" i="32"/>
  <c r="M102" i="32"/>
  <c r="K102" i="32"/>
  <c r="L102" i="32"/>
  <c r="A104" i="32"/>
  <c r="N101" i="32"/>
  <c r="M101" i="32"/>
  <c r="K101" i="32"/>
  <c r="L101" i="32"/>
  <c r="A103" i="32"/>
  <c r="N100" i="32"/>
  <c r="M100" i="32"/>
  <c r="K100" i="32"/>
  <c r="L100" i="32"/>
  <c r="A102" i="32"/>
  <c r="N99" i="32"/>
  <c r="M99" i="32"/>
  <c r="K99" i="32"/>
  <c r="L99" i="32"/>
  <c r="A101" i="32"/>
  <c r="N98" i="32"/>
  <c r="M98" i="32"/>
  <c r="K98" i="32"/>
  <c r="L98" i="32"/>
  <c r="A100" i="32"/>
  <c r="N97" i="32"/>
  <c r="M97" i="32"/>
  <c r="K97" i="32"/>
  <c r="L97" i="32"/>
  <c r="A99" i="32"/>
  <c r="N96" i="32"/>
  <c r="M96" i="32"/>
  <c r="K96" i="32"/>
  <c r="L96" i="32"/>
  <c r="A98" i="32"/>
  <c r="N95" i="32"/>
  <c r="M95" i="32"/>
  <c r="K95" i="32"/>
  <c r="L95" i="32"/>
  <c r="A97" i="32"/>
  <c r="N94" i="32"/>
  <c r="M94" i="32"/>
  <c r="K94" i="32"/>
  <c r="L94" i="32"/>
  <c r="A96" i="32"/>
  <c r="N93" i="32"/>
  <c r="M93" i="32"/>
  <c r="K93" i="32"/>
  <c r="L93" i="32"/>
  <c r="A95" i="32"/>
  <c r="N92" i="32"/>
  <c r="M92" i="32"/>
  <c r="K92" i="32"/>
  <c r="L92" i="32"/>
  <c r="A94" i="32"/>
  <c r="N91" i="32"/>
  <c r="M91" i="32"/>
  <c r="K91" i="32"/>
  <c r="L91" i="32"/>
  <c r="A93" i="32"/>
  <c r="N90" i="32"/>
  <c r="M90" i="32"/>
  <c r="K90" i="32"/>
  <c r="L90" i="32"/>
  <c r="A92" i="32"/>
  <c r="N89" i="32"/>
  <c r="M89" i="32"/>
  <c r="K89" i="32"/>
  <c r="L89" i="32"/>
  <c r="A91" i="32"/>
  <c r="N88" i="32"/>
  <c r="M88" i="32"/>
  <c r="K88" i="32"/>
  <c r="L88" i="32"/>
  <c r="A90" i="32"/>
  <c r="N87" i="32"/>
  <c r="M87" i="32"/>
  <c r="K87" i="32"/>
  <c r="L87" i="32"/>
  <c r="A89" i="32"/>
  <c r="N86" i="32"/>
  <c r="M86" i="32"/>
  <c r="K86" i="32"/>
  <c r="L86" i="32"/>
  <c r="A88" i="32"/>
  <c r="N85" i="32"/>
  <c r="M85" i="32"/>
  <c r="K85" i="32"/>
  <c r="L85" i="32"/>
  <c r="A87" i="32"/>
  <c r="N84" i="32"/>
  <c r="M84" i="32"/>
  <c r="K84" i="32"/>
  <c r="L84" i="32"/>
  <c r="A86" i="32"/>
  <c r="N83" i="32"/>
  <c r="M83" i="32"/>
  <c r="K83" i="32"/>
  <c r="L83" i="32"/>
  <c r="A85" i="32"/>
  <c r="N82" i="32"/>
  <c r="M82" i="32"/>
  <c r="K82" i="32"/>
  <c r="L82" i="32"/>
  <c r="A84" i="32"/>
  <c r="N81" i="32"/>
  <c r="M81" i="32"/>
  <c r="K81" i="32"/>
  <c r="L81" i="32"/>
  <c r="A83" i="32"/>
  <c r="N80" i="32"/>
  <c r="M80" i="32"/>
  <c r="K80" i="32"/>
  <c r="L80" i="32"/>
  <c r="A82" i="32"/>
  <c r="N79" i="32"/>
  <c r="M79" i="32"/>
  <c r="K79" i="32"/>
  <c r="L79" i="32"/>
  <c r="A81" i="32"/>
  <c r="N78" i="32"/>
  <c r="M78" i="32"/>
  <c r="K78" i="32"/>
  <c r="L78" i="32"/>
  <c r="A80" i="32"/>
  <c r="N77" i="32"/>
  <c r="M77" i="32"/>
  <c r="K77" i="32"/>
  <c r="L77" i="32"/>
  <c r="A79" i="32"/>
  <c r="N76" i="32"/>
  <c r="M76" i="32"/>
  <c r="K76" i="32"/>
  <c r="L76" i="32"/>
  <c r="A78" i="32"/>
  <c r="N75" i="32"/>
  <c r="M75" i="32"/>
  <c r="K75" i="32"/>
  <c r="L75" i="32"/>
  <c r="A77" i="32"/>
  <c r="N74" i="32"/>
  <c r="M74" i="32"/>
  <c r="K74" i="32"/>
  <c r="L74" i="32"/>
  <c r="A76" i="32"/>
  <c r="N73" i="32"/>
  <c r="M73" i="32"/>
  <c r="K73" i="32"/>
  <c r="L73" i="32"/>
  <c r="A75" i="32"/>
  <c r="N72" i="32"/>
  <c r="M72" i="32"/>
  <c r="K72" i="32"/>
  <c r="L72" i="32"/>
  <c r="A74" i="32"/>
  <c r="N71" i="32"/>
  <c r="M71" i="32"/>
  <c r="K71" i="32"/>
  <c r="L71" i="32"/>
  <c r="A73" i="32"/>
  <c r="N70" i="32"/>
  <c r="M70" i="32"/>
  <c r="K70" i="32"/>
  <c r="L70" i="32"/>
  <c r="A72" i="32"/>
  <c r="N69" i="32"/>
  <c r="M69" i="32"/>
  <c r="K69" i="32"/>
  <c r="L69" i="32"/>
  <c r="A71" i="32"/>
  <c r="N68" i="32"/>
  <c r="M68" i="32"/>
  <c r="K68" i="32"/>
  <c r="L68" i="32"/>
  <c r="A70" i="32"/>
  <c r="N67" i="32"/>
  <c r="M67" i="32"/>
  <c r="K67" i="32"/>
  <c r="L67" i="32"/>
  <c r="A69" i="32"/>
  <c r="N66" i="32"/>
  <c r="M66" i="32"/>
  <c r="K66" i="32"/>
  <c r="L66" i="32"/>
  <c r="A68" i="32"/>
  <c r="N65" i="32"/>
  <c r="M65" i="32"/>
  <c r="K65" i="32"/>
  <c r="L65" i="32"/>
  <c r="A67" i="32"/>
  <c r="N64" i="32"/>
  <c r="M64" i="32"/>
  <c r="K64" i="32"/>
  <c r="L64" i="32"/>
  <c r="A66" i="32"/>
  <c r="N63" i="32"/>
  <c r="M63" i="32"/>
  <c r="K63" i="32"/>
  <c r="L63" i="32"/>
  <c r="A65" i="32"/>
  <c r="N62" i="32"/>
  <c r="M62" i="32"/>
  <c r="K62" i="32"/>
  <c r="L62" i="32"/>
  <c r="A64" i="32"/>
  <c r="N61" i="32"/>
  <c r="M61" i="32"/>
  <c r="K61" i="32"/>
  <c r="L61" i="32"/>
  <c r="A63" i="32"/>
  <c r="N60" i="32"/>
  <c r="M60" i="32"/>
  <c r="K60" i="32"/>
  <c r="L60" i="32"/>
  <c r="A62" i="32"/>
  <c r="N59" i="32"/>
  <c r="M59" i="32"/>
  <c r="K59" i="32"/>
  <c r="L59" i="32"/>
  <c r="A61" i="32"/>
  <c r="N58" i="32"/>
  <c r="M58" i="32"/>
  <c r="K58" i="32"/>
  <c r="L58" i="32"/>
  <c r="A60" i="32"/>
  <c r="N57" i="32"/>
  <c r="M57" i="32"/>
  <c r="K57" i="32"/>
  <c r="L57" i="32"/>
  <c r="A59" i="32"/>
  <c r="N56" i="32"/>
  <c r="M56" i="32"/>
  <c r="K56" i="32"/>
  <c r="L56" i="32"/>
  <c r="A58" i="32"/>
  <c r="N55" i="32"/>
  <c r="M55" i="32"/>
  <c r="K55" i="32"/>
  <c r="L55" i="32"/>
  <c r="A57" i="32"/>
  <c r="N54" i="32"/>
  <c r="M54" i="32"/>
  <c r="K54" i="32"/>
  <c r="L54" i="32"/>
  <c r="A56" i="32"/>
  <c r="N53" i="32"/>
  <c r="M53" i="32"/>
  <c r="K53" i="32"/>
  <c r="L53" i="32"/>
  <c r="A55" i="32"/>
  <c r="N52" i="32"/>
  <c r="M52" i="32"/>
  <c r="K52" i="32"/>
  <c r="L52" i="32"/>
  <c r="A54" i="32"/>
  <c r="N51" i="32"/>
  <c r="M51" i="32"/>
  <c r="K51" i="32"/>
  <c r="L51" i="32"/>
  <c r="A53" i="32"/>
  <c r="N50" i="32"/>
  <c r="M50" i="32"/>
  <c r="K50" i="32"/>
  <c r="L50" i="32"/>
  <c r="A52" i="32"/>
  <c r="N49" i="32"/>
  <c r="M49" i="32"/>
  <c r="K49" i="32"/>
  <c r="L49" i="32"/>
  <c r="A51" i="32"/>
  <c r="N48" i="32"/>
  <c r="M48" i="32"/>
  <c r="K48" i="32"/>
  <c r="L48" i="32"/>
  <c r="A50" i="32"/>
  <c r="N47" i="32"/>
  <c r="M47" i="32"/>
  <c r="K47" i="32"/>
  <c r="L47" i="32"/>
  <c r="A49" i="32"/>
  <c r="N46" i="32"/>
  <c r="M46" i="32"/>
  <c r="K46" i="32"/>
  <c r="L46" i="32"/>
  <c r="A48" i="32"/>
  <c r="N45" i="32"/>
  <c r="M45" i="32"/>
  <c r="K45" i="32"/>
  <c r="L45" i="32"/>
  <c r="A47" i="32"/>
  <c r="N44" i="32"/>
  <c r="M44" i="32"/>
  <c r="K44" i="32"/>
  <c r="L44" i="32"/>
  <c r="A46" i="32"/>
  <c r="N43" i="32"/>
  <c r="M43" i="32"/>
  <c r="K43" i="32"/>
  <c r="L43" i="32"/>
  <c r="A45" i="32"/>
  <c r="N42" i="32"/>
  <c r="M42" i="32"/>
  <c r="K42" i="32"/>
  <c r="L42" i="32"/>
  <c r="A44" i="32"/>
  <c r="N41" i="32"/>
  <c r="M41" i="32"/>
  <c r="K41" i="32"/>
  <c r="L41" i="32"/>
  <c r="A43" i="32"/>
  <c r="N40" i="32"/>
  <c r="M40" i="32"/>
  <c r="K40" i="32"/>
  <c r="L40" i="32"/>
  <c r="A42" i="32"/>
  <c r="N39" i="32"/>
  <c r="M39" i="32"/>
  <c r="K39" i="32"/>
  <c r="L39" i="32"/>
  <c r="A41" i="32"/>
  <c r="N38" i="32"/>
  <c r="M38" i="32"/>
  <c r="K38" i="32"/>
  <c r="L38" i="32"/>
  <c r="A40" i="32"/>
  <c r="N37" i="32"/>
  <c r="M37" i="32"/>
  <c r="K37" i="32"/>
  <c r="L37" i="32"/>
  <c r="A39" i="32"/>
  <c r="N36" i="32"/>
  <c r="M36" i="32"/>
  <c r="K36" i="32"/>
  <c r="L36" i="32"/>
  <c r="A38" i="32"/>
  <c r="N35" i="32"/>
  <c r="M35" i="32"/>
  <c r="K35" i="32"/>
  <c r="L35" i="32"/>
  <c r="A37" i="32"/>
  <c r="J13" i="32"/>
  <c r="A20" i="33" s="1"/>
  <c r="J12" i="32"/>
  <c r="A19" i="33" s="1"/>
  <c r="E26" i="32"/>
  <c r="F8" i="30" l="1" a="1"/>
  <c r="F8" i="30" s="1"/>
  <c r="F9" i="30" a="1"/>
  <c r="F9" i="30" s="1"/>
  <c r="F10" i="30" a="1"/>
  <c r="F10" i="30" s="1"/>
  <c r="F7" i="30" a="1"/>
  <c r="F7" i="30" s="1"/>
  <c r="E28" i="32" a="1"/>
  <c r="E28" i="32" s="1"/>
  <c r="F6" i="30" a="1"/>
  <c r="F6" i="30" s="1"/>
  <c r="C20" i="30"/>
  <c r="C21" i="30"/>
  <c r="D21" i="30"/>
  <c r="E22" i="32"/>
  <c r="C17" i="30"/>
  <c r="D16" i="30"/>
  <c r="D19" i="30"/>
  <c r="E19" i="30" s="1"/>
  <c r="B5" i="30"/>
  <c r="F5" i="30" s="1"/>
  <c r="D17" i="30"/>
  <c r="D20" i="30"/>
  <c r="E20" i="30" s="1"/>
  <c r="C15" i="30"/>
  <c r="C18" i="30"/>
  <c r="D15" i="30"/>
  <c r="E15" i="30" s="1"/>
  <c r="D18" i="30"/>
  <c r="C16" i="30"/>
  <c r="C19" i="30"/>
  <c r="A22" i="33"/>
  <c r="J27" i="32" a="1"/>
  <c r="J27" i="32" s="1"/>
  <c r="H31" i="32" s="1"/>
  <c r="C14" i="30"/>
  <c r="C6" i="30"/>
  <c r="C8" i="30"/>
  <c r="C11" i="30"/>
  <c r="D6" i="30"/>
  <c r="D8" i="30"/>
  <c r="E8" i="30" s="1"/>
  <c r="C10" i="30"/>
  <c r="C12" i="30"/>
  <c r="D14" i="30"/>
  <c r="D10" i="30"/>
  <c r="E10" i="30" s="1"/>
  <c r="D12" i="30"/>
  <c r="E12" i="30" s="1"/>
  <c r="C7" i="30"/>
  <c r="C9" i="30"/>
  <c r="D11" i="30"/>
  <c r="C13" i="30"/>
  <c r="D7" i="30"/>
  <c r="E7" i="30" s="1"/>
  <c r="D9" i="30"/>
  <c r="D13" i="30"/>
  <c r="E13" i="30" s="1"/>
  <c r="A19" i="39" l="1"/>
  <c r="C7" i="39"/>
  <c r="A8" i="39"/>
  <c r="E21" i="30"/>
  <c r="E5" i="30"/>
  <c r="D5" i="30"/>
  <c r="E18" i="30"/>
  <c r="E14" i="30"/>
  <c r="E11" i="30"/>
  <c r="E9" i="30"/>
  <c r="E17" i="30"/>
  <c r="E16" i="30"/>
  <c r="C5" i="30"/>
  <c r="E6" i="30"/>
  <c r="A18" i="39" l="1"/>
  <c r="E27" i="32" l="1"/>
  <c r="H385" i="30" l="1"/>
  <c r="H384" i="30"/>
  <c r="H383" i="30"/>
  <c r="H382" i="30"/>
  <c r="H381" i="30"/>
  <c r="H380" i="30"/>
  <c r="H379" i="30"/>
  <c r="H378" i="30"/>
  <c r="H377" i="30"/>
  <c r="H376" i="30"/>
  <c r="H375" i="30"/>
  <c r="H374" i="30"/>
  <c r="H373" i="30"/>
  <c r="H372" i="30"/>
  <c r="H371" i="30"/>
  <c r="H370" i="30"/>
  <c r="H369" i="30"/>
  <c r="H368" i="30"/>
  <c r="H367" i="30"/>
  <c r="H366" i="30"/>
  <c r="H365" i="30"/>
  <c r="H364" i="30"/>
  <c r="H363" i="30"/>
  <c r="H362" i="30"/>
  <c r="H361" i="30"/>
  <c r="H360" i="30"/>
  <c r="H359" i="30"/>
  <c r="H358" i="30"/>
  <c r="H357" i="30"/>
  <c r="H356" i="30"/>
  <c r="H355" i="30"/>
  <c r="H354" i="30"/>
  <c r="H353" i="30"/>
  <c r="H352" i="30"/>
  <c r="H351" i="30"/>
  <c r="H350" i="30"/>
  <c r="H349" i="30"/>
  <c r="H348" i="30"/>
  <c r="H347" i="30"/>
  <c r="H346" i="30"/>
  <c r="H345" i="30"/>
  <c r="H344" i="30"/>
  <c r="H343" i="30"/>
  <c r="H342" i="30"/>
  <c r="H341" i="30"/>
  <c r="H340" i="30"/>
  <c r="H339" i="30"/>
  <c r="H338" i="30"/>
  <c r="H337" i="30"/>
  <c r="H336" i="30"/>
  <c r="H335" i="30"/>
  <c r="H334" i="30"/>
  <c r="H333" i="30"/>
  <c r="H332" i="30"/>
  <c r="H331" i="30"/>
  <c r="H330" i="30"/>
  <c r="H329" i="30"/>
  <c r="H328" i="30"/>
  <c r="H327" i="30"/>
  <c r="H326" i="30"/>
  <c r="H325" i="30"/>
  <c r="H324" i="30"/>
  <c r="H323" i="30"/>
  <c r="H322" i="30"/>
  <c r="H321" i="30"/>
  <c r="H320" i="30"/>
  <c r="H319" i="30"/>
  <c r="H318" i="30"/>
  <c r="H317" i="30"/>
  <c r="H316" i="30"/>
  <c r="H315" i="30"/>
  <c r="H314" i="30"/>
  <c r="H313" i="30"/>
  <c r="H312" i="30"/>
  <c r="H311" i="30"/>
  <c r="H310" i="30"/>
  <c r="H309" i="30"/>
  <c r="H308" i="30"/>
  <c r="H307" i="30"/>
  <c r="H306" i="30"/>
  <c r="H305" i="30"/>
  <c r="H304" i="30"/>
  <c r="H303" i="30"/>
  <c r="H302" i="30"/>
  <c r="H301" i="30"/>
  <c r="H300" i="30"/>
  <c r="H299" i="30"/>
  <c r="H298" i="30"/>
  <c r="H297" i="30"/>
  <c r="H296" i="30"/>
  <c r="H295" i="30"/>
  <c r="H294" i="30"/>
  <c r="H293" i="30"/>
  <c r="H292" i="30"/>
  <c r="H291" i="30"/>
  <c r="H290" i="30"/>
  <c r="H289" i="30"/>
  <c r="H288" i="30"/>
  <c r="H287" i="30"/>
  <c r="H286" i="30"/>
  <c r="H285" i="30"/>
  <c r="H284" i="30"/>
  <c r="H283" i="30"/>
  <c r="H282" i="30"/>
  <c r="H281" i="30"/>
  <c r="H280" i="30"/>
  <c r="H279" i="30"/>
  <c r="H278" i="30"/>
  <c r="H277" i="30"/>
  <c r="H276" i="30"/>
  <c r="H275" i="30"/>
  <c r="H274" i="30"/>
  <c r="H273" i="30"/>
  <c r="H272" i="30"/>
  <c r="H271" i="30"/>
  <c r="H270" i="30"/>
  <c r="H269" i="30"/>
  <c r="H268" i="30"/>
  <c r="H267" i="30"/>
  <c r="H266" i="30"/>
  <c r="H265" i="30"/>
  <c r="H264" i="30"/>
  <c r="H263" i="30"/>
  <c r="H262" i="30"/>
  <c r="H261" i="30"/>
  <c r="H260" i="30"/>
  <c r="H259" i="30"/>
  <c r="H258" i="30"/>
  <c r="H257" i="30"/>
  <c r="H256" i="30"/>
  <c r="H255" i="30"/>
  <c r="H254" i="30"/>
  <c r="H253" i="30"/>
  <c r="H252" i="30"/>
  <c r="H251" i="30"/>
  <c r="H250" i="30"/>
  <c r="H249" i="30"/>
  <c r="H248" i="30"/>
  <c r="H247" i="30"/>
  <c r="H246" i="30"/>
  <c r="H245" i="30"/>
  <c r="H244" i="30"/>
  <c r="H243" i="30"/>
  <c r="H242" i="30"/>
  <c r="H241" i="30"/>
  <c r="H240" i="30"/>
  <c r="H239" i="30"/>
  <c r="H238" i="30"/>
  <c r="H237" i="30"/>
  <c r="H236" i="30"/>
  <c r="H235" i="30"/>
  <c r="H234" i="30"/>
  <c r="H233" i="30"/>
  <c r="H232" i="30"/>
  <c r="H231" i="30"/>
  <c r="H230" i="30"/>
  <c r="H229" i="30"/>
  <c r="H228" i="30"/>
  <c r="H227" i="30"/>
  <c r="H226" i="30"/>
  <c r="H225" i="30"/>
  <c r="H224" i="30"/>
  <c r="H223" i="30"/>
  <c r="H222" i="30"/>
  <c r="H221" i="30"/>
  <c r="H220" i="30"/>
  <c r="H219" i="30"/>
  <c r="H218" i="30"/>
  <c r="H217" i="30"/>
  <c r="H216" i="30"/>
  <c r="H215" i="30"/>
  <c r="H214" i="30"/>
  <c r="H213" i="30"/>
  <c r="H212" i="30"/>
  <c r="H211" i="30"/>
  <c r="H210" i="30"/>
  <c r="H209" i="30"/>
  <c r="H208" i="30"/>
  <c r="H207" i="30"/>
  <c r="H206" i="30"/>
  <c r="H205" i="30"/>
  <c r="H204" i="30"/>
  <c r="H203" i="30"/>
  <c r="H202" i="30"/>
  <c r="H201" i="30"/>
  <c r="H200" i="30"/>
  <c r="H199" i="30"/>
  <c r="H198" i="30"/>
  <c r="H197" i="30"/>
  <c r="H196" i="30"/>
  <c r="H195" i="30"/>
  <c r="H194" i="30"/>
  <c r="H193" i="30"/>
  <c r="H192" i="30"/>
  <c r="H191" i="30"/>
  <c r="H190" i="30"/>
  <c r="H189" i="30"/>
  <c r="H188" i="30"/>
  <c r="H187" i="30"/>
  <c r="H186" i="30"/>
  <c r="H185" i="30"/>
  <c r="H184" i="30"/>
  <c r="H183" i="30"/>
  <c r="H182" i="30"/>
  <c r="H181" i="30"/>
  <c r="H180" i="30"/>
  <c r="H179" i="30"/>
  <c r="H178" i="30"/>
  <c r="H177" i="30"/>
  <c r="H176" i="30"/>
  <c r="H175" i="30"/>
  <c r="H174" i="30"/>
  <c r="H173" i="30"/>
  <c r="H172" i="30"/>
  <c r="H171" i="30"/>
  <c r="H170" i="30"/>
  <c r="H169" i="30"/>
  <c r="H168" i="30"/>
  <c r="H167" i="30"/>
  <c r="H166" i="30"/>
  <c r="H165" i="30"/>
  <c r="H164" i="30"/>
  <c r="H163" i="30"/>
  <c r="H162" i="30"/>
  <c r="H161" i="30"/>
  <c r="H160" i="30"/>
  <c r="H159" i="30"/>
  <c r="H158" i="30"/>
  <c r="H157" i="30"/>
  <c r="H156" i="30"/>
  <c r="H155" i="30"/>
  <c r="H154" i="30"/>
  <c r="H153" i="30"/>
  <c r="H152" i="30"/>
  <c r="H151" i="30"/>
  <c r="H150" i="30"/>
  <c r="H149" i="30"/>
  <c r="H148" i="30"/>
  <c r="H147" i="30"/>
  <c r="H146" i="30"/>
  <c r="H145" i="30"/>
  <c r="H144" i="30"/>
  <c r="H143" i="30"/>
  <c r="H142" i="30"/>
  <c r="H141" i="30"/>
  <c r="H140" i="30"/>
  <c r="H139" i="30"/>
  <c r="H138" i="30"/>
  <c r="H137" i="30"/>
  <c r="H136" i="30"/>
  <c r="H135" i="30"/>
  <c r="H134" i="30"/>
  <c r="H133" i="30"/>
  <c r="H132" i="30"/>
  <c r="H131" i="30"/>
  <c r="H130" i="30"/>
  <c r="H129" i="30"/>
  <c r="H128" i="30"/>
  <c r="H127" i="30"/>
  <c r="H126" i="30"/>
  <c r="H125" i="30"/>
  <c r="H124" i="30"/>
  <c r="H123" i="30"/>
  <c r="H122" i="30"/>
  <c r="H121" i="30"/>
  <c r="H120" i="30"/>
  <c r="H119" i="30"/>
  <c r="H118" i="30"/>
  <c r="H117" i="30"/>
  <c r="H116" i="30"/>
  <c r="H115" i="30"/>
  <c r="H114" i="30"/>
  <c r="H113" i="30"/>
  <c r="H112" i="30"/>
  <c r="H111" i="30"/>
  <c r="H110" i="30"/>
  <c r="H109" i="30"/>
  <c r="H108" i="30"/>
  <c r="H107" i="30"/>
  <c r="H106" i="30"/>
  <c r="H105" i="30"/>
  <c r="H104" i="30"/>
  <c r="H103" i="30"/>
  <c r="H102" i="30"/>
  <c r="H101" i="30"/>
  <c r="H100" i="30"/>
  <c r="H99" i="30"/>
  <c r="H98" i="30"/>
  <c r="H97" i="30"/>
  <c r="H96" i="30"/>
  <c r="H95" i="30"/>
  <c r="H94" i="30"/>
  <c r="H93" i="30"/>
  <c r="H92" i="30"/>
  <c r="H91" i="30"/>
  <c r="H90" i="30"/>
  <c r="H89" i="30"/>
  <c r="H88" i="30"/>
  <c r="H87" i="30"/>
  <c r="H86" i="30"/>
  <c r="H85" i="30"/>
  <c r="H84" i="30"/>
  <c r="H83" i="30"/>
  <c r="H82" i="30"/>
  <c r="H81" i="30"/>
  <c r="H80" i="30"/>
  <c r="H79" i="30"/>
  <c r="H78" i="30"/>
  <c r="H77" i="30"/>
  <c r="H76" i="30"/>
  <c r="H75" i="30"/>
  <c r="H74" i="30"/>
  <c r="H73" i="30"/>
  <c r="H72" i="30"/>
  <c r="H71" i="30"/>
  <c r="H70" i="30"/>
  <c r="H69" i="30"/>
  <c r="H68" i="30"/>
  <c r="H67" i="30"/>
  <c r="H66" i="30"/>
  <c r="H65" i="30"/>
  <c r="H64" i="30"/>
  <c r="H63" i="30"/>
  <c r="H62" i="30"/>
  <c r="H61" i="30"/>
  <c r="H60" i="30"/>
  <c r="H59" i="30"/>
  <c r="H58" i="30"/>
  <c r="H57" i="30"/>
  <c r="H56" i="30"/>
  <c r="H55" i="30"/>
  <c r="H54" i="30"/>
  <c r="H53" i="30"/>
  <c r="H52" i="30"/>
  <c r="H51" i="30"/>
  <c r="H50" i="30"/>
  <c r="H49" i="30"/>
  <c r="H48" i="30"/>
  <c r="H47" i="30"/>
  <c r="H46" i="30"/>
  <c r="H45" i="30"/>
  <c r="H44" i="30"/>
  <c r="H43" i="30"/>
  <c r="H42" i="30"/>
  <c r="H41" i="30"/>
  <c r="H40" i="30"/>
  <c r="H39" i="30"/>
  <c r="H38" i="30"/>
  <c r="H37" i="30"/>
  <c r="H36" i="30"/>
  <c r="H35" i="30"/>
  <c r="H34" i="30"/>
  <c r="H33" i="30"/>
  <c r="H32" i="30"/>
  <c r="H31" i="30"/>
  <c r="H30" i="30"/>
  <c r="H29" i="30"/>
  <c r="H28" i="30"/>
  <c r="H27" i="30"/>
  <c r="H26" i="30"/>
  <c r="H25" i="30"/>
  <c r="H24" i="30"/>
  <c r="H23" i="30"/>
  <c r="H22" i="30"/>
  <c r="H5" i="30" l="1"/>
  <c r="G5" i="30"/>
  <c r="G385" i="30"/>
  <c r="G384" i="30"/>
  <c r="G383" i="30"/>
  <c r="G382" i="30"/>
  <c r="G381" i="30"/>
  <c r="G380" i="30"/>
  <c r="G379" i="30"/>
  <c r="G378" i="30"/>
  <c r="G377" i="30"/>
  <c r="G376" i="30"/>
  <c r="G375" i="30"/>
  <c r="G374" i="30"/>
  <c r="G373" i="30"/>
  <c r="G372" i="30"/>
  <c r="G371" i="30"/>
  <c r="G370" i="30"/>
  <c r="G369" i="30"/>
  <c r="G368" i="30"/>
  <c r="G367" i="30"/>
  <c r="G366" i="30"/>
  <c r="G365" i="30"/>
  <c r="G364" i="30"/>
  <c r="G363" i="30"/>
  <c r="G362" i="30"/>
  <c r="G361" i="30"/>
  <c r="G360" i="30"/>
  <c r="G359" i="30"/>
  <c r="G358" i="30"/>
  <c r="G357" i="30"/>
  <c r="G356" i="30"/>
  <c r="G355" i="30"/>
  <c r="G354" i="30"/>
  <c r="G353" i="30"/>
  <c r="G352" i="30"/>
  <c r="G351" i="30"/>
  <c r="G350" i="30"/>
  <c r="G349" i="30"/>
  <c r="G348" i="30"/>
  <c r="G347" i="30"/>
  <c r="G346" i="30"/>
  <c r="G345" i="30"/>
  <c r="G344" i="30"/>
  <c r="G343" i="30"/>
  <c r="G342" i="30"/>
  <c r="G341" i="30"/>
  <c r="G340" i="30"/>
  <c r="G339" i="30"/>
  <c r="G338" i="30"/>
  <c r="G337" i="30"/>
  <c r="G336" i="30"/>
  <c r="G335" i="30"/>
  <c r="G334" i="30"/>
  <c r="G333" i="30"/>
  <c r="G332" i="30"/>
  <c r="G331" i="30"/>
  <c r="G330" i="30"/>
  <c r="G329" i="30"/>
  <c r="G328" i="30"/>
  <c r="G327" i="30"/>
  <c r="G326" i="30"/>
  <c r="G325" i="30"/>
  <c r="G324" i="30"/>
  <c r="G323" i="30"/>
  <c r="G322" i="30"/>
  <c r="G321" i="30"/>
  <c r="G320" i="30"/>
  <c r="G319" i="30"/>
  <c r="G318" i="30"/>
  <c r="G317" i="30"/>
  <c r="G316" i="30"/>
  <c r="G315" i="30"/>
  <c r="G314" i="30"/>
  <c r="G313" i="30"/>
  <c r="G312" i="30"/>
  <c r="G311" i="30"/>
  <c r="G310" i="30"/>
  <c r="G309" i="30"/>
  <c r="G308" i="30"/>
  <c r="G307" i="30"/>
  <c r="G306" i="30"/>
  <c r="G305" i="30"/>
  <c r="G304" i="30"/>
  <c r="G303" i="30"/>
  <c r="G302" i="30"/>
  <c r="G301" i="30"/>
  <c r="G300" i="30"/>
  <c r="G299" i="30"/>
  <c r="G298" i="30"/>
  <c r="G297" i="30"/>
  <c r="G296" i="30"/>
  <c r="G295" i="30"/>
  <c r="G294" i="30"/>
  <c r="G293" i="30"/>
  <c r="G292" i="30"/>
  <c r="G291" i="30"/>
  <c r="G290" i="30"/>
  <c r="G289" i="30"/>
  <c r="G288" i="30"/>
  <c r="G287" i="30"/>
  <c r="G286" i="30"/>
  <c r="G285" i="30"/>
  <c r="G284" i="30"/>
  <c r="G283" i="30"/>
  <c r="G282" i="30"/>
  <c r="G281" i="30"/>
  <c r="G280" i="30"/>
  <c r="G279" i="30"/>
  <c r="G278" i="30"/>
  <c r="G277" i="30"/>
  <c r="G276" i="30"/>
  <c r="G275" i="30"/>
  <c r="G274" i="30"/>
  <c r="G273" i="30"/>
  <c r="G272" i="30"/>
  <c r="G271" i="30"/>
  <c r="G270" i="30"/>
  <c r="G269" i="30"/>
  <c r="G268" i="30"/>
  <c r="G267" i="30"/>
  <c r="G266" i="30"/>
  <c r="G265" i="30"/>
  <c r="G264" i="30"/>
  <c r="G263" i="30"/>
  <c r="G262" i="30"/>
  <c r="G261" i="30"/>
  <c r="G260" i="30"/>
  <c r="G259" i="30"/>
  <c r="G258" i="30"/>
  <c r="G257" i="30"/>
  <c r="G256" i="30"/>
  <c r="G255" i="30"/>
  <c r="G254" i="30"/>
  <c r="G253" i="30"/>
  <c r="G252" i="30"/>
  <c r="G251" i="30"/>
  <c r="G250" i="30"/>
  <c r="G249" i="30"/>
  <c r="G248" i="30"/>
  <c r="G247" i="30"/>
  <c r="G246" i="30"/>
  <c r="G245" i="30"/>
  <c r="G244" i="30"/>
  <c r="G243" i="30"/>
  <c r="G242" i="30"/>
  <c r="G241" i="30"/>
  <c r="G240" i="30"/>
  <c r="G239" i="30"/>
  <c r="G238" i="30"/>
  <c r="G237" i="30"/>
  <c r="G236" i="30"/>
  <c r="G235" i="30"/>
  <c r="G234" i="30"/>
  <c r="G233" i="30"/>
  <c r="G232" i="30"/>
  <c r="G231" i="30"/>
  <c r="G230" i="30"/>
  <c r="G229" i="30"/>
  <c r="G228" i="30"/>
  <c r="G227" i="30"/>
  <c r="G226" i="30"/>
  <c r="G225" i="30"/>
  <c r="G224" i="30"/>
  <c r="G223" i="30"/>
  <c r="G222" i="30"/>
  <c r="G221" i="30"/>
  <c r="G220" i="30"/>
  <c r="G219" i="30"/>
  <c r="G218" i="30"/>
  <c r="G217" i="30"/>
  <c r="G216" i="30"/>
  <c r="G215" i="30"/>
  <c r="G214" i="30"/>
  <c r="G213" i="30"/>
  <c r="G212" i="30"/>
  <c r="G211" i="30"/>
  <c r="G210" i="30"/>
  <c r="G209" i="30"/>
  <c r="G208" i="30"/>
  <c r="G207" i="30"/>
  <c r="G206" i="30"/>
  <c r="G205" i="30"/>
  <c r="G204" i="30"/>
  <c r="G203" i="30"/>
  <c r="G202" i="30"/>
  <c r="G201" i="30"/>
  <c r="G200" i="30"/>
  <c r="G199" i="30"/>
  <c r="G198" i="30"/>
  <c r="G197" i="30"/>
  <c r="G196" i="30"/>
  <c r="G195" i="30"/>
  <c r="G194" i="30"/>
  <c r="G193" i="30"/>
  <c r="G192" i="30"/>
  <c r="G191" i="30"/>
  <c r="G190" i="30"/>
  <c r="G189" i="30"/>
  <c r="G188" i="30"/>
  <c r="G187" i="30"/>
  <c r="G186" i="30"/>
  <c r="G185" i="30"/>
  <c r="G184" i="30"/>
  <c r="G183" i="30"/>
  <c r="G182" i="30"/>
  <c r="G181" i="30"/>
  <c r="G180" i="30"/>
  <c r="G179" i="30"/>
  <c r="G178" i="30"/>
  <c r="G177" i="30"/>
  <c r="G176" i="30"/>
  <c r="G175" i="30"/>
  <c r="G174" i="30"/>
  <c r="G173" i="30"/>
  <c r="G172" i="30"/>
  <c r="G171" i="30"/>
  <c r="G170" i="30"/>
  <c r="G169" i="30"/>
  <c r="G168" i="30"/>
  <c r="G167" i="30"/>
  <c r="G166" i="30"/>
  <c r="G165" i="30"/>
  <c r="G164" i="30"/>
  <c r="G163" i="30"/>
  <c r="G162" i="30"/>
  <c r="G161" i="30"/>
  <c r="G160" i="30"/>
  <c r="G159" i="30"/>
  <c r="G158" i="30"/>
  <c r="G157" i="30"/>
  <c r="G156" i="30"/>
  <c r="G155" i="30"/>
  <c r="G154" i="30"/>
  <c r="G153" i="30"/>
  <c r="G152" i="30"/>
  <c r="G151" i="30"/>
  <c r="G150" i="30"/>
  <c r="G149" i="30"/>
  <c r="G148" i="30"/>
  <c r="G147" i="30"/>
  <c r="G146" i="30"/>
  <c r="G145" i="30"/>
  <c r="G144" i="30"/>
  <c r="G143" i="30"/>
  <c r="G142" i="30"/>
  <c r="G141" i="30"/>
  <c r="G140" i="30"/>
  <c r="G139" i="30"/>
  <c r="G138" i="30"/>
  <c r="G137" i="30"/>
  <c r="G136" i="30"/>
  <c r="G135" i="30"/>
  <c r="G134" i="30"/>
  <c r="G133" i="30"/>
  <c r="G132" i="30"/>
  <c r="G131" i="30"/>
  <c r="G130" i="30"/>
  <c r="G129" i="30"/>
  <c r="G128" i="30"/>
  <c r="G127" i="30"/>
  <c r="G126" i="30"/>
  <c r="G125" i="30"/>
  <c r="G124" i="30"/>
  <c r="G123" i="30"/>
  <c r="G122" i="30"/>
  <c r="G121" i="30"/>
  <c r="G120" i="30"/>
  <c r="G119" i="30"/>
  <c r="G118" i="30"/>
  <c r="G117" i="30"/>
  <c r="G116" i="30"/>
  <c r="G115" i="30"/>
  <c r="G114" i="30"/>
  <c r="G113" i="30"/>
  <c r="G112" i="30"/>
  <c r="G111" i="30"/>
  <c r="G110" i="30"/>
  <c r="G109" i="30"/>
  <c r="G108" i="30"/>
  <c r="G107" i="30"/>
  <c r="G106" i="30"/>
  <c r="G105" i="30"/>
  <c r="G104" i="30"/>
  <c r="G103" i="30"/>
  <c r="G102" i="30"/>
  <c r="G101" i="30"/>
  <c r="G100" i="30"/>
  <c r="G99" i="30"/>
  <c r="G98" i="30"/>
  <c r="G97" i="30"/>
  <c r="G94" i="30"/>
  <c r="G92" i="30"/>
  <c r="G91" i="30"/>
  <c r="G90" i="30"/>
  <c r="G89" i="30"/>
  <c r="G88" i="30"/>
  <c r="G87" i="30"/>
  <c r="G86" i="30"/>
  <c r="G85" i="30"/>
  <c r="G84" i="30"/>
  <c r="G83" i="30"/>
  <c r="G82" i="30"/>
  <c r="G81" i="30"/>
  <c r="G80" i="30"/>
  <c r="G79" i="30"/>
  <c r="G96" i="30"/>
  <c r="G95" i="30"/>
  <c r="G93" i="30"/>
  <c r="G30" i="30" l="1"/>
  <c r="G15" i="30"/>
  <c r="H15" i="30" s="1"/>
  <c r="G17" i="30"/>
  <c r="H17" i="30" s="1"/>
  <c r="G13" i="30"/>
  <c r="H13" i="30" s="1"/>
  <c r="G8" i="30"/>
  <c r="H8" i="30" s="1"/>
  <c r="G12" i="30"/>
  <c r="H12" i="30" s="1"/>
  <c r="G40" i="30"/>
  <c r="G38" i="30"/>
  <c r="G35" i="30"/>
  <c r="G10" i="30"/>
  <c r="H10" i="30" s="1"/>
  <c r="G26" i="30"/>
  <c r="G33" i="30"/>
  <c r="G29" i="30"/>
  <c r="G16" i="30"/>
  <c r="H16" i="30" s="1"/>
  <c r="G39" i="30"/>
  <c r="G36" i="30"/>
  <c r="G34" i="30"/>
  <c r="G37" i="30"/>
  <c r="G42" i="30"/>
  <c r="G6" i="30"/>
  <c r="H6" i="30" s="1"/>
  <c r="G20" i="30"/>
  <c r="H20" i="30" s="1"/>
  <c r="G9" i="30"/>
  <c r="H9" i="30" s="1"/>
  <c r="G25" i="30"/>
  <c r="G7" i="30"/>
  <c r="H7" i="30" s="1"/>
  <c r="G28" i="30"/>
  <c r="G31" i="30"/>
  <c r="G43" i="30"/>
  <c r="G22" i="30"/>
  <c r="G27" i="30"/>
  <c r="G44" i="30"/>
  <c r="G11" i="30"/>
  <c r="H11" i="30" s="1"/>
  <c r="G21" i="30"/>
  <c r="H21" i="30" s="1"/>
  <c r="G18" i="30"/>
  <c r="H18" i="30" s="1"/>
  <c r="G24" i="30"/>
  <c r="G46" i="30"/>
  <c r="G64" i="30"/>
  <c r="G76" i="30"/>
  <c r="G58" i="30"/>
  <c r="G70" i="30"/>
  <c r="G52" i="30"/>
  <c r="G67" i="30"/>
  <c r="G49" i="30"/>
  <c r="G61" i="30"/>
  <c r="G62" i="30"/>
  <c r="G73" i="30"/>
  <c r="G55" i="30"/>
  <c r="G69" i="30"/>
  <c r="G66" i="30"/>
  <c r="G54" i="30"/>
  <c r="G65" i="30"/>
  <c r="G72" i="30"/>
  <c r="G51" i="30"/>
  <c r="G48" i="30"/>
  <c r="G63" i="30"/>
  <c r="G45" i="30"/>
  <c r="G59" i="30"/>
  <c r="G60" i="30"/>
  <c r="G47" i="30"/>
  <c r="G75" i="30"/>
  <c r="G57" i="30"/>
  <c r="G41" i="30" l="1"/>
  <c r="G14" i="30"/>
  <c r="H14" i="30" s="1"/>
  <c r="G32" i="30"/>
  <c r="G23" i="30"/>
  <c r="G19" i="30"/>
  <c r="H19" i="30" s="1"/>
  <c r="G78" i="30"/>
  <c r="G53" i="30"/>
  <c r="G56" i="30"/>
  <c r="G50" i="30"/>
  <c r="G74" i="30"/>
  <c r="G68" i="30"/>
  <c r="G71" i="30"/>
  <c r="G77" i="30"/>
  <c r="A1" i="30"/>
  <c r="D3" i="33"/>
  <c r="K3" i="30" l="1" a="1"/>
  <c r="K3" i="30" s="1"/>
  <c r="E29"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<sst xmlns="http://schemas.openxmlformats.org/spreadsheetml/2006/main" count="151" uniqueCount="141">
  <si>
    <t>On the PROJECT WORKSHEET tab, fill out all blue rows for each dwelling unit in the UAP Site, including all affordable and non-affordable units, in the 'Unit Information' section.</t>
  </si>
  <si>
    <t>After completing the PROJECT WORKSHEET tab, the 'Building Information' section will display the outputs of certain tests specific to the UAP program.</t>
  </si>
  <si>
    <t>Please review the outputs of the tests and bring any questions pertaining thereto to the Inclusionary Housing Program team at HPD.</t>
  </si>
  <si>
    <t>On the CERTIFICATION tab, please provide the pertinent details of project architect of record or professional engineer of record.</t>
  </si>
  <si>
    <t>The designated professional must review the text in the CERTIFICATION tab. Provisions of this text are generated based on the project details provided in the PROJECT WORKSHEET tab.</t>
  </si>
  <si>
    <t>NOTICE: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DEVELOPMENT.</t>
  </si>
  <si>
    <t>NOTICE: ALL SQUARE FOOTAGES SHOULD BE MEASURED AS NET SQUARE FOOTAGE, EXCEPT WHERE OTHERWISE INDICATED.
• PER THE DEFINITION OF "AFFORDABLE FLOOR AREA" SET FORTH IN ZONING RESOULTION § 27-111
• SUCH MEASUREMENT EXCLUDES (A) THE THICKNESS OF EXTERIOR WALLS, (B) THE THICKNESS OF PARTITIONS SEPARATING SUCH DWELLING UNIT FROM ANY OTHER DWELLING UNITS OR OTHER SPACES, AND (C) PORTIONS OF SUCH DWELLING UNIT THAT DO NOT QUALIFY AS FLOOR AREA.
•SUCH MEASUREMENT INCLUDES THE SQUARE FOOTAGE WITHIN THE INSIDE FACE OF THE WALLS ENCLOSING SUCH DWELLING UNIT (I.E., ALL FLOOR SURFACES WITHIN THE DWELLING UNIT, INCLUDING CLOSETS, AND THE PARTITIONS THAT SEPARATE ROOMS THAT ARE WITHIN THE SAME DWELLING UNIT).</t>
  </si>
  <si>
    <t>PROJECT INFORMATION</t>
  </si>
  <si>
    <t>AFFORDABLE UNITS</t>
  </si>
  <si>
    <t>MARKET UNITS</t>
  </si>
  <si>
    <t>STAFF UNITS</t>
  </si>
  <si>
    <t>BEDROOM COUNT</t>
  </si>
  <si>
    <t>UNIT COUNT</t>
  </si>
  <si>
    <t>PROPORTION</t>
  </si>
  <si>
    <t>AVERAGE SIZE</t>
  </si>
  <si>
    <t>MINIMUM SIZE</t>
  </si>
  <si>
    <t>UNIT TOTAL</t>
  </si>
  <si>
    <t>PROPORTIONALITY DELTA</t>
  </si>
  <si>
    <t>UPPER AMI LIMIT</t>
  </si>
  <si>
    <t>FLOOR AREA</t>
  </si>
  <si>
    <t>% OF AFA</t>
  </si>
  <si>
    <t>&lt;40%</t>
  </si>
  <si>
    <t>1-MANHATTAN</t>
  </si>
  <si>
    <t>PROVIDED AFFORDABLE FLOOR AREA:</t>
  </si>
  <si>
    <t>-</t>
  </si>
  <si>
    <t>ZONING LOT AREA SQ FT:</t>
  </si>
  <si>
    <t>BUILDING INFORMATION</t>
  </si>
  <si>
    <t>TOTAL UNITS:</t>
  </si>
  <si>
    <t>STANDARD RESIDENTIAL FAR * LOT AREA:</t>
  </si>
  <si>
    <t>100% AFFORDABLE BUILDING?</t>
  </si>
  <si>
    <t>NO</t>
  </si>
  <si>
    <t>PROPOSED RESIDENTIAL FLOOR AREA:</t>
  </si>
  <si>
    <t>ONSITE SUPERINTENDENT UNIT?</t>
  </si>
  <si>
    <t>MULTISTORY APARTMENTS:</t>
  </si>
  <si>
    <t>PROJECT FEE REQUIRED:</t>
  </si>
  <si>
    <t>REQUIRED AFFORDABLE FLOOR AREA:</t>
  </si>
  <si>
    <t>UNIT MIX TEST:</t>
  </si>
  <si>
    <t>WEIGHTED AVERAGE AMI (WAAMI) TEST:</t>
  </si>
  <si>
    <t>DISTRIBUTION TESTS:</t>
  </si>
  <si>
    <t>AFFORDABLE UNIT VERTICAL DISTRIBUTION:</t>
  </si>
  <si>
    <t>UNIT SIZE TEST:</t>
  </si>
  <si>
    <t>NUMBER OF AFFORDABLE HOUSING UNITS:</t>
  </si>
  <si>
    <t>INCOME BANDS:</t>
  </si>
  <si>
    <t>UNIT INFORMATION</t>
  </si>
  <si>
    <t>Building Segment #</t>
  </si>
  <si>
    <t>Construction Story</t>
  </si>
  <si>
    <t>Marketing Story</t>
  </si>
  <si>
    <t>Apt #</t>
  </si>
  <si>
    <t>Number of Bedrooms</t>
  </si>
  <si>
    <t>Net Square Feet</t>
  </si>
  <si>
    <t>Affordable Housing Unit</t>
  </si>
  <si>
    <t>Affordable Housing Unit AMI Band</t>
  </si>
  <si>
    <r>
      <t xml:space="preserve">WAAMI Assist 
</t>
    </r>
    <r>
      <rPr>
        <sz val="10"/>
        <color rgb="FFFF0000"/>
        <rFont val="Arial"/>
        <family val="2"/>
      </rPr>
      <t>(TO BE HIDDEN)</t>
    </r>
  </si>
  <si>
    <r>
      <t xml:space="preserve">Number of Zoning Rooms </t>
    </r>
    <r>
      <rPr>
        <sz val="10"/>
        <color rgb="FFFF0000"/>
        <rFont val="Arial"/>
        <family val="2"/>
      </rPr>
      <t>(TO BE HIDDEN)</t>
    </r>
  </si>
  <si>
    <r>
      <t xml:space="preserve">Multi-Story
</t>
    </r>
    <r>
      <rPr>
        <sz val="10"/>
        <color rgb="FFFF0000"/>
        <rFont val="Arial"/>
        <family val="2"/>
      </rPr>
      <t>(TO BE HIDDEN)</t>
    </r>
  </si>
  <si>
    <r>
      <t xml:space="preserve">Per-Story
</t>
    </r>
    <r>
      <rPr>
        <sz val="10"/>
        <color rgb="FFFF0000"/>
        <rFont val="Arial"/>
        <family val="2"/>
      </rPr>
      <t>(TO BE HIDDEN)</t>
    </r>
  </si>
  <si>
    <t>YES</t>
  </si>
  <si>
    <t>PROFESSIONAL ENGINEER</t>
  </si>
  <si>
    <t>PROFESSIONAL ROLE:</t>
  </si>
  <si>
    <t>REGISTERED ARCHITECT</t>
  </si>
  <si>
    <t>4. Per Zoning Resolution § 23-432, Height and setback requirements, I certify the Project meets the requirements by providing Qualifying Affordable Housing. The Project is located on an UAP Zoning Lot that is an UAP Site which does not contain all the Affordable Floor Area required of the UAP Development.</t>
  </si>
  <si>
    <t>4. Per Zoning Resolution § 23-432, Height and setback requirements, I certify the Project meets the requirements by providing Qualifying Affordable Housing. The Project is located on an UAP Zoning Lot that is an UAP Site which does contain all the Affordable Floor Area required of the UAP Development.</t>
  </si>
  <si>
    <t>3. All capitalized terms not defined herein have the respective meanings set forth in the New York City Zoning Resolution ('Zoning Resolution'). All amounts of Floor Area stated herein are measured in accordance with the definition of 'Floor Area' set forth in Zoning Resolution § 12-10 and the definition of 'Affordable Floor Area' set forth in Zoning Resolution § 27-111 as pertaining to Inclusionary Housing and are based on the building plans ('Plans') submitted to the New York City Department of Buildings and HPD for the Project.</t>
  </si>
  <si>
    <t>LI + { LI/(LI + MR) x [ RFA – (LI + MR) – CA] } = AFA</t>
  </si>
  <si>
    <t>•Per the definition of 'Affordable Floor Area' set forth in Zoning Resolution § 27-111</t>
  </si>
  <si>
    <t>Where:</t>
  </si>
  <si>
    <r>
      <rPr>
        <i/>
        <u/>
        <sz val="11"/>
        <rFont val="Arial"/>
        <family val="2"/>
      </rPr>
      <t>AFA</t>
    </r>
    <r>
      <rPr>
        <sz val="11"/>
        <rFont val="Arial"/>
        <family val="2"/>
      </rPr>
      <t xml:space="preserve"> means the total Affordable Floor Area as set forth in Paragraph 11 and as defined in ZR § 27-111.</t>
    </r>
  </si>
  <si>
    <t>I understand that if HPD finds noncompliance with the Zoning Resolution and/or that any of the statements made herein are not accurate, HPD, in its sole discretion, may prevent me from certifying any future projects with HPD. Furthermore, I understand that submission of a false certification may be deemed to be professional misconduct pursuant to Section 6509 of the Education Law.</t>
  </si>
  <si>
    <t>I also understand that if an HPD review and/or the Department of Building’s approval, on completion, of the Project finds that the Affordable Floor Area to be occupied by Qualifying Households is different from the statements made herein, HPD will modify all relevant documents relating to this Project to reflect the correct Affordable Floor Area.</t>
  </si>
  <si>
    <t>Date of Signature</t>
  </si>
  <si>
    <t>Horizontal Distribution Test</t>
  </si>
  <si>
    <t>BUILDING | CONSTRUCTION STORY</t>
  </si>
  <si>
    <t>AFFORDABILITY %</t>
  </si>
  <si>
    <t>DISTRIBUTION</t>
  </si>
  <si>
    <t>Lists</t>
  </si>
  <si>
    <t>Income Restrict</t>
  </si>
  <si>
    <t>Bedrooms</t>
  </si>
  <si>
    <t>Buildings</t>
  </si>
  <si>
    <t>Registered Architect</t>
  </si>
  <si>
    <t>2-BRONX</t>
  </si>
  <si>
    <t>Professional Engineer</t>
  </si>
  <si>
    <t>3-BROOKLYN</t>
  </si>
  <si>
    <t>SUPER</t>
  </si>
  <si>
    <t>4-QUEENS</t>
  </si>
  <si>
    <t>5-STATEN ISLAND</t>
  </si>
  <si>
    <t>1.</t>
  </si>
  <si>
    <t>2.</t>
  </si>
  <si>
    <t>3.</t>
  </si>
  <si>
    <t>4.</t>
  </si>
  <si>
    <t>5.</t>
  </si>
  <si>
    <t>6.</t>
  </si>
  <si>
    <t>7.</t>
  </si>
  <si>
    <t>8.</t>
  </si>
  <si>
    <t>WORKBOOK INSTRUCTIONS</t>
  </si>
  <si>
    <t>Unit No.</t>
  </si>
  <si>
    <t>On the PROJECT WORKSHEET tab, fill out all blue cells in the 'Project Information' section.</t>
  </si>
  <si>
    <t>TO BE HIDDEN</t>
  </si>
  <si>
    <r>
      <rPr>
        <i/>
        <u/>
        <sz val="11"/>
        <rFont val="Arial"/>
        <family val="2"/>
      </rPr>
      <t>RFA</t>
    </r>
    <r>
      <rPr>
        <sz val="11"/>
        <rFont val="Arial"/>
        <family val="2"/>
      </rPr>
      <t xml:space="preserve"> means the total Residential Floor Area of the Project, as set forth in Paragraph 5.</t>
    </r>
  </si>
  <si>
    <r>
      <rPr>
        <i/>
        <u/>
        <sz val="11"/>
        <rFont val="Arial"/>
        <family val="2"/>
      </rPr>
      <t>LI</t>
    </r>
    <r>
      <rPr>
        <sz val="11"/>
        <rFont val="Arial"/>
        <family val="2"/>
      </rPr>
      <t xml:space="preserve"> means the Floor Area attributed to dwelling units designated as Affordable Housing Units, as set forth in Paragraph 6.</t>
    </r>
  </si>
  <si>
    <r>
      <rPr>
        <i/>
        <u/>
        <sz val="11"/>
        <rFont val="Arial"/>
        <family val="2"/>
      </rPr>
      <t>MR</t>
    </r>
    <r>
      <rPr>
        <sz val="11"/>
        <rFont val="Arial"/>
        <family val="2"/>
      </rPr>
      <t xml:space="preserve"> means the Floor Area attributed to dwelling units not designated as Affordable Housing Units, as set forth in Paragraph 7.</t>
    </r>
  </si>
  <si>
    <r>
      <rPr>
        <i/>
        <u/>
        <sz val="11"/>
        <rFont val="Arial"/>
        <family val="2"/>
      </rPr>
      <t>CA</t>
    </r>
    <r>
      <rPr>
        <sz val="11"/>
        <rFont val="Arial"/>
        <family val="2"/>
      </rPr>
      <t xml:space="preserve"> means the total Floor Area attributed to common areas for which a fee is charged to residents of Affordable Housing Units for their use, as set forth in Paragraph 8.</t>
    </r>
  </si>
  <si>
    <t>PROPORTIONALITY TEST</t>
  </si>
  <si>
    <t>2BR/STUDIO TEST</t>
  </si>
  <si>
    <t>HORIZONTAL DISTRIBUTION TEST</t>
  </si>
  <si>
    <t>NON-AFFORDABLE UNITS</t>
  </si>
  <si>
    <t>This excel file contains two worksheets that must be reviewed and completed by the project development team, including the project architect of record and/or professional engineer of record.</t>
  </si>
  <si>
    <t>After review and confirmation that the text in the CERTIFICATION tab conforms to the project details, the designated professional must date, sign and apply seal to a PDF version of the form. This must be submitted to HPD with a completed electronic version of this excel file.</t>
  </si>
  <si>
    <t>=IFERROR(IF(AND(OR(D14="OPTION 1", D14="OPTION 2"), LEN(H30)=0, LEN(G31)=0, LEN(H32)=0, LEN(H33)=0), "COMPLIANT", "NON-COMPLIANT"), "NON-COMPLIANT")</t>
  </si>
  <si>
    <t>=IF(OR(D14="OPTION 1",D14="OPTION 2"),IF(J13&lt;AI15,"NEED MORE UAP FLOOR AREA",""),"NON-COMPLIANT")</t>
  </si>
  <si>
    <t>AQRS SITE NAME:</t>
  </si>
  <si>
    <t>AQRS SITE ADDRESS:</t>
  </si>
  <si>
    <t>AQRS SITE BOROUGH:</t>
  </si>
  <si>
    <t>AQRS SITE TAX LOT(S):</t>
  </si>
  <si>
    <t>AQRS ZONING LOT TAX LOT(S):</t>
  </si>
  <si>
    <t>AQRS REQUIREMENT:</t>
  </si>
  <si>
    <r>
      <rPr>
        <b/>
        <sz val="12"/>
        <color theme="0"/>
        <rFont val="Arial"/>
        <family val="2"/>
      </rPr>
      <t xml:space="preserve">All </t>
    </r>
    <r>
      <rPr>
        <b/>
        <sz val="12"/>
        <color rgb="FFB8CCE4"/>
        <rFont val="Arial"/>
        <family val="2"/>
      </rPr>
      <t>blue</t>
    </r>
    <r>
      <rPr>
        <b/>
        <sz val="12"/>
        <color theme="0"/>
        <rFont val="Arial"/>
        <family val="2"/>
      </rPr>
      <t xml:space="preserve"> cells must be completed by the Affordable Qualifying Residential Site (AQRS) development team.</t>
    </r>
  </si>
  <si>
    <t>o Where one or more of the dwelling units or rooming units in an AQRS site, other than any super’s unit, are not Affordable Housing Units, the Affordable Floor Area in such AQRS site is the sum of:</t>
  </si>
  <si>
    <t>▪ all of the Residential Floor Area of the Affordable Housing Units in such AQRS site; plus</t>
  </si>
  <si>
    <t>▪ a figure determined by multiplying the Residential Floor Area of the Eligible Common Areas in such AQRS site by a fraction, the numerator of which is all of the Residential Floor Area of the Affordable Housing Units in such AQRS site and the denominator of which is the sum of the Residential Floor Area of the Affordable Housing Units in such AQRS site plus the Residential Floor Area of the dwelling units or rooming units in such AQRS site, other than any super’s unit, that are not Affordable Housing Units.</t>
  </si>
  <si>
    <t>I make these statements as of the date noted hereof in order to induce HPD to approve the Declaration to permit the Residential Floor Area Ratio in a AQRS Development to exceed that for standard Residences by the amount of Affordable Housing provided. I understand that HPD will rely on the veracity of these statements in entering into the Declaration.</t>
  </si>
  <si>
    <t>• Weighted Average AMI (WAAMI) of 80% AMI
• No more than three (3) income bands
• No income band greater than 100% AMI</t>
  </si>
  <si>
    <t>ZONING LOT MAX PERMISSIBLE RESIDENTIAL FLOOR AREA SQ. FT:</t>
  </si>
  <si>
    <t>AQRS ZONING LOT RESIDENTIAL FLOOR AREA SQ. FT:</t>
  </si>
  <si>
    <t>AQRS SITE RESIDENTIAL FLOOR AREA SQ. FT:</t>
  </si>
  <si>
    <t>AFFORDABLE HOUSING UNIT NET SQ. FT:</t>
  </si>
  <si>
    <t>MARKET UNIT NET SQ. FT:</t>
  </si>
  <si>
    <t>COMMON FLOOR AREA W/ FEE SQ. FT:</t>
  </si>
  <si>
    <t>MAX PERMITTED RESIDENTIAL FLOOR AREA:</t>
  </si>
  <si>
    <t>─</t>
  </si>
  <si>
    <t>11. The Affordable Housing Units in the Project are distributed vertically and horizontally, in accordance with Zoning Resolution § 27-16(b)(1) and § 27-16(b)(2), respectively, as indicated on the Project Worksheet attached as Exhibit A and incorporated herein.</t>
  </si>
  <si>
    <t>13. The Affordable Housing Units in the Project comply with the size requirements of Zoning Resolution §27-16(d) and indicated on Exhibit A, or if using comparable average with non-affordable dwelling units, as indicated on Exhibit A.</t>
  </si>
  <si>
    <t>14. The Project complies with the definition of an Affordable Housing Unit in Zoning Resolution §27-111 as indicated on Exhibit A.</t>
  </si>
  <si>
    <t>15. If the Project is constructed in accordance with the Plans, the completed building(s) in the Project will be in compliance with Chapter 11 of the New York City Building Code.</t>
  </si>
  <si>
    <t>MAXIMUM STANDARD RESIDENTIAL ZONING DISTRICT FAR:</t>
  </si>
  <si>
    <t>MAXIMUM QUALIFYING RESIDENTIAL SITE FAR:</t>
  </si>
  <si>
    <t>AQRS SITE TAX BLOCK(S):</t>
  </si>
  <si>
    <t>WEIGHTED AVERAGE AMI (WAAMI):</t>
  </si>
  <si>
    <t>REQUIRED AQRS FLOOR AREA:</t>
  </si>
  <si>
    <t>CERTIFICATION FOR AFFORDABLE QUALIFYING RESIDENTIAL SITE (AQRS) PROJECTS</t>
  </si>
  <si>
    <t>VERSION: JANUARY 2026</t>
  </si>
  <si>
    <t>QRS FAR * ZONING LOT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</si>
</sst>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409]mmmm\ d\,\ yyyy;@"/>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rgb="FFFF0000"/>
      <name val="Arial"/>
      <family val="2"/>
    </font>
    <font>
      <b/>
      <sz val="11"/>
      <name val="Arial"/>
      <family val="2"/>
    </font>
    <font>
      <sz val="11"/>
      <name val="Arial"/>
      <family val="2"/>
    </font>
    <font>
      <sz val="10"/>
      <name val="Arial"/>
      <family val="2"/>
    </font>
    <font>
      <b/>
      <sz val="12"/>
      <name val="Arial"/>
      <family val="2"/>
    </font>
    <font>
      <b/>
      <sz val="14"/>
      <name val="Arial"/>
      <family val="2"/>
    </font>
    <font>
      <b/>
      <sz val="12"/>
      <color rgb="FFFF0000"/>
      <name val="Arial"/>
      <family val="2"/>
    </font>
    <font>
      <sz val="12"/>
      <name val="Arial"/>
      <family val="2"/>
    </font>
    <font>
      <sz val="10"/>
      <color indexed="9"/>
      <name val="Arial"/>
      <family val="2"/>
    </font>
    <font>
      <sz val="10"/>
      <color theme="0"/>
      <name val="Arial"/>
      <family val="2"/>
    </font>
    <font>
      <sz val="26"/>
      <color rgb="FF0070C0"/>
      <name val="Arial"/>
      <family val="2"/>
    </font>
    <font>
      <sz val="10"/>
      <name val="Arial"/>
      <family val="2"/>
    </font>
    <font>
      <b/>
      <sz val="15"/>
      <name val="Arial"/>
      <family val="2"/>
    </font>
    <font>
      <sz val="10"/>
      <name val="Arial"/>
      <family val="2"/>
    </font>
    <font>
      <sz val="14"/>
      <name val="Arial"/>
      <family val="2"/>
    </font>
    <font>
      <b/>
      <sz val="12"/>
      <color rgb="FFB8CCE4"/>
      <name val="Arial"/>
      <family val="2"/>
    </font>
    <font>
      <b/>
      <sz val="12"/>
      <color theme="0"/>
      <name val="Arial"/>
      <family val="2"/>
    </font>
    <font>
      <b/>
      <sz val="10"/>
      <color theme="0"/>
      <name val="Arial"/>
      <family val="2"/>
    </font>
    <font>
      <i/>
      <u/>
      <sz val="11"/>
      <name val="Arial"/>
      <family val="2"/>
    </font>
    <font>
      <u/>
      <sz val="10"/>
      <color theme="10"/>
      <name val="Arial"/>
      <family val="2"/>
    </font>
    <font>
      <b/>
      <sz val="10"/>
      <color rgb="FFFF0000"/>
      <name val="Arial"/>
      <family val="2"/>
    </font>
    <font>
      <sz val="12"/>
      <name val="Calibri"/>
      <family val="2"/>
      <scheme val="minor"/>
    </font>
    <font>
      <i/>
      <sz val="10"/>
      <name val="Arial"/>
      <family val="2"/>
    </font>
    <font>
      <u/>
      <sz val="20"/>
      <color theme="10"/>
      <name val="Calibri"/>
      <family val="2"/>
      <scheme val="minor"/>
    </font>
    <font>
      <u/>
      <sz val="22"/>
      <color theme="10"/>
      <name val="Calibri"/>
      <family val="2"/>
      <scheme val="minor"/>
    </font>
    <font>
      <sz val="16"/>
      <name val="Arial"/>
      <family val="2"/>
    </font>
    <font>
      <b/>
      <sz val="16"/>
      <color rgb="FFFF0000"/>
      <name val="Arial"/>
      <family val="2"/>
    </font>
    <font>
      <sz val="10"/>
      <name val="Aptos Narrow"/>
      <family val="2"/>
    </font>
    <font>
      <b/>
      <sz val="16"/>
      <name val="Arial"/>
      <family val="2"/>
    </font>
  </fonts>
  <fills count="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B8CCE4"/>
        <bgColor indexed="64"/>
      </patternFill>
    </fill>
    <fill>
      <patternFill patternType="solid">
        <fgColor theme="1"/>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Dashed">
        <color indexed="64"/>
      </right>
      <top style="medium">
        <color indexed="64"/>
      </top>
      <bottom style="medium">
        <color indexed="64"/>
      </bottom>
      <diagonal/>
    </border>
    <border>
      <left style="medium">
        <color indexed="64"/>
      </left>
      <right style="mediumDashed">
        <color indexed="64"/>
      </right>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style="medium">
        <color indexed="64"/>
      </top>
      <bottom style="medium">
        <color indexed="64"/>
      </bottom>
      <diagonal/>
    </border>
    <border>
      <left style="mediumDashed">
        <color indexed="64"/>
      </left>
      <right style="mediumDashed">
        <color indexed="64"/>
      </right>
      <top/>
      <bottom/>
      <diagonal/>
    </border>
    <border>
      <left style="mediumDashed">
        <color indexed="64"/>
      </left>
      <right style="mediumDashed">
        <color indexed="64"/>
      </right>
      <top/>
      <bottom style="medium">
        <color indexed="64"/>
      </bottom>
      <diagonal/>
    </border>
    <border>
      <left style="mediumDashed">
        <color indexed="64"/>
      </left>
      <right style="mediumDashed">
        <color indexed="64"/>
      </right>
      <top style="medium">
        <color indexed="64"/>
      </top>
      <bottom style="double">
        <color indexed="64"/>
      </bottom>
      <diagonal/>
    </border>
    <border>
      <left style="mediumDashed">
        <color indexed="64"/>
      </left>
      <right style="medium">
        <color indexed="64"/>
      </right>
      <top style="medium">
        <color indexed="64"/>
      </top>
      <bottom style="double">
        <color indexed="64"/>
      </bottom>
      <diagonal/>
    </border>
    <border>
      <left style="mediumDashed">
        <color indexed="64"/>
      </left>
      <right style="medium">
        <color indexed="64"/>
      </right>
      <top style="medium">
        <color indexed="64"/>
      </top>
      <bottom style="medium">
        <color indexed="64"/>
      </bottom>
      <diagonal/>
    </border>
    <border>
      <left style="mediumDashed">
        <color indexed="64"/>
      </left>
      <right/>
      <top style="medium">
        <color indexed="64"/>
      </top>
      <bottom style="double">
        <color indexed="64"/>
      </bottom>
      <diagonal/>
    </border>
    <border>
      <left style="mediumDashed">
        <color indexed="64"/>
      </left>
      <right/>
      <top style="medium">
        <color indexed="64"/>
      </top>
      <bottom style="medium">
        <color indexed="64"/>
      </bottom>
      <diagonal/>
    </border>
    <border>
      <left style="medium">
        <color indexed="64"/>
      </left>
      <right style="mediumDashed">
        <color indexed="64"/>
      </right>
      <top style="medium">
        <color indexed="64"/>
      </top>
      <bottom style="double">
        <color indexed="64"/>
      </bottom>
      <diagonal/>
    </border>
  </borders>
  <cellStyleXfs count="115">
    <xf numFmtId="0" fontId="0" fillId="0" borderId="0"/>
    <xf numFmtId="0" fontId="12" fillId="0" borderId="0"/>
    <xf numFmtId="9" fontId="16" fillId="0" borderId="0" applyFont="0" applyFill="0" applyBorder="0" applyAlignment="0" applyProtection="0"/>
    <xf numFmtId="0" fontId="10" fillId="0" borderId="0"/>
    <xf numFmtId="0" fontId="9" fillId="0" borderId="0"/>
    <xf numFmtId="43" fontId="24" fillId="0" borderId="0" applyFont="0" applyFill="0" applyBorder="0" applyAlignment="0" applyProtection="0"/>
    <xf numFmtId="9" fontId="12" fillId="0" borderId="0" applyFont="0" applyFill="0" applyBorder="0" applyAlignment="0" applyProtection="0"/>
    <xf numFmtId="0" fontId="8" fillId="0" borderId="0"/>
    <xf numFmtId="0" fontId="8" fillId="0" borderId="0"/>
    <xf numFmtId="44" fontId="12" fillId="0" borderId="0" applyFont="0" applyFill="0" applyBorder="0" applyAlignment="0" applyProtection="0"/>
    <xf numFmtId="0" fontId="7" fillId="0" borderId="0"/>
    <xf numFmtId="43" fontId="7" fillId="0" borderId="0" applyFont="0" applyFill="0" applyBorder="0" applyAlignment="0" applyProtection="0"/>
    <xf numFmtId="44" fontId="7" fillId="0" borderId="0" applyFont="0" applyFill="0" applyBorder="0" applyAlignment="0" applyProtection="0"/>
    <xf numFmtId="0" fontId="12"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0" fontId="32" fillId="0" borderId="0" applyNumberFormat="0" applyFill="0" applyBorder="0" applyAlignment="0" applyProtection="0"/>
  </cellStyleXfs>
  <cellXfs count="302">
    <xf numFmtId="0" fontId="0" fillId="0" borderId="0" xfId="0"/>
    <xf numFmtId="0" fontId="13" fillId="0" borderId="0" xfId="1" applyFont="1" applyFill="1" applyProtection="1"/>
    <xf numFmtId="0" fontId="12" fillId="0" borderId="0" xfId="1" applyFont="1" applyProtection="1"/>
    <xf numFmtId="0" fontId="0" fillId="0" borderId="0" xfId="0" applyProtection="1"/>
    <xf numFmtId="0" fontId="0" fillId="0" borderId="0" xfId="0" applyAlignment="1" applyProtection="1">
      <alignment horizontal="center"/>
    </xf>
    <xf numFmtId="0" fontId="11" fillId="0" borderId="0" xfId="1" applyFont="1" applyFill="1" applyAlignment="1" applyProtection="1">
      <alignment horizontal="right"/>
    </xf>
    <xf numFmtId="0" fontId="12" fillId="0" borderId="0" xfId="1" applyFont="1" applyFill="1" applyProtection="1"/>
    <xf numFmtId="1" fontId="12" fillId="0" borderId="0" xfId="1" applyNumberFormat="1" applyProtection="1"/>
    <xf numFmtId="0" fontId="12" fillId="0" borderId="0" xfId="1" applyFill="1" applyBorder="1" applyProtection="1"/>
    <xf numFmtId="0" fontId="12" fillId="0" borderId="0" xfId="1" applyFill="1" applyProtection="1"/>
    <xf numFmtId="0" fontId="19" fillId="0" borderId="0" xfId="1" applyFont="1" applyFill="1" applyProtection="1"/>
    <xf numFmtId="0" fontId="19" fillId="0" borderId="0" xfId="1" applyFont="1" applyFill="1" applyBorder="1" applyProtection="1"/>
    <xf numFmtId="0" fontId="21" fillId="0" borderId="0" xfId="1" applyFont="1" applyFill="1" applyAlignment="1" applyProtection="1">
      <alignment horizontal="left"/>
    </xf>
    <xf numFmtId="0" fontId="23" fillId="0" borderId="0" xfId="1" applyFont="1" applyFill="1" applyProtection="1"/>
    <xf numFmtId="0" fontId="12" fillId="3" borderId="0" xfId="1" applyFont="1" applyFill="1" applyAlignment="1" applyProtection="1">
      <alignment wrapText="1"/>
    </xf>
    <xf numFmtId="9" fontId="12" fillId="0" borderId="0" xfId="1" applyNumberFormat="1" applyFont="1" applyFill="1" applyAlignment="1" applyProtection="1">
      <alignment horizontal="left"/>
    </xf>
    <xf numFmtId="0" fontId="22" fillId="0" borderId="0" xfId="1" applyFont="1" applyFill="1" applyBorder="1" applyProtection="1"/>
    <xf numFmtId="0" fontId="20" fillId="0" borderId="0" xfId="1" applyFont="1" applyFill="1" applyBorder="1" applyAlignment="1" applyProtection="1">
      <alignment horizontal="left" wrapText="1"/>
    </xf>
    <xf numFmtId="0" fontId="12" fillId="0" borderId="0" xfId="1" applyFont="1" applyFill="1" applyBorder="1" applyAlignment="1" applyProtection="1">
      <alignment horizontal="left" wrapText="1"/>
    </xf>
    <xf numFmtId="37" fontId="12" fillId="0" borderId="0" xfId="5" applyNumberFormat="1" applyFont="1" applyFill="1" applyAlignment="1" applyProtection="1">
      <alignment horizontal="left"/>
    </xf>
    <xf numFmtId="0" fontId="0" fillId="0" borderId="0" xfId="0" applyFill="1"/>
    <xf numFmtId="0" fontId="25" fillId="2" borderId="0" xfId="0" applyFont="1" applyFill="1"/>
    <xf numFmtId="0" fontId="0" fillId="2" borderId="0" xfId="0" applyFill="1"/>
    <xf numFmtId="0" fontId="11" fillId="0" borderId="0" xfId="1" applyFont="1" applyFill="1" applyBorder="1" applyAlignment="1" applyProtection="1">
      <alignment horizontal="left" wrapText="1"/>
    </xf>
    <xf numFmtId="0" fontId="12" fillId="0" borderId="0" xfId="1" applyFill="1" applyBorder="1" applyAlignment="1" applyProtection="1">
      <alignment horizontal="center"/>
    </xf>
    <xf numFmtId="0" fontId="13" fillId="0" borderId="0" xfId="1" applyFont="1" applyFill="1" applyAlignment="1" applyProtection="1">
      <alignment horizontal="center"/>
    </xf>
    <xf numFmtId="0" fontId="12" fillId="0" borderId="0" xfId="1" applyAlignment="1" applyProtection="1">
      <alignment horizontal="center"/>
    </xf>
    <xf numFmtId="0" fontId="12" fillId="0" borderId="0" xfId="1" applyFont="1" applyFill="1" applyAlignment="1" applyProtection="1">
      <alignment horizontal="left" wrapText="1"/>
    </xf>
    <xf numFmtId="0" fontId="15" fillId="0" borderId="0" xfId="1" applyFont="1" applyFill="1" applyAlignment="1" applyProtection="1">
      <alignment wrapText="1"/>
    </xf>
    <xf numFmtId="0" fontId="12" fillId="0" borderId="0" xfId="1" applyFill="1" applyProtection="1"/>
    <xf numFmtId="0" fontId="11" fillId="0" borderId="0" xfId="1" applyFont="1" applyFill="1" applyAlignment="1" applyProtection="1">
      <alignment horizontal="left"/>
    </xf>
    <xf numFmtId="9" fontId="12" fillId="0" borderId="0" xfId="2" applyFont="1" applyFill="1" applyAlignment="1" applyProtection="1">
      <alignment horizontal="left"/>
    </xf>
    <xf numFmtId="0" fontId="12" fillId="0" borderId="0" xfId="1" applyFill="1" applyAlignment="1" applyProtection="1">
      <alignment horizontal="left"/>
    </xf>
    <xf numFmtId="0" fontId="12" fillId="0" borderId="0" xfId="1" applyProtection="1"/>
    <xf numFmtId="1" fontId="12" fillId="0" borderId="0" xfId="1" applyNumberFormat="1" applyFont="1" applyFill="1" applyAlignment="1" applyProtection="1">
      <alignment horizontal="left"/>
    </xf>
    <xf numFmtId="0" fontId="12" fillId="0" borderId="0" xfId="1" applyFont="1" applyFill="1" applyAlignment="1" applyProtection="1">
      <alignment horizontal="left"/>
    </xf>
    <xf numFmtId="0" fontId="12" fillId="0" borderId="7" xfId="1" applyFont="1" applyFill="1" applyBorder="1" applyAlignment="1" applyProtection="1">
      <alignment horizontal="center" vertical="center" wrapText="1"/>
    </xf>
    <xf numFmtId="0" fontId="12" fillId="0" borderId="0" xfId="1" applyFont="1" applyFill="1" applyAlignment="1" applyProtection="1">
      <alignment horizontal="center"/>
    </xf>
    <xf numFmtId="10" fontId="13" fillId="0" borderId="0" xfId="2" applyNumberFormat="1" applyFont="1" applyFill="1" applyAlignment="1" applyProtection="1">
      <alignment horizontal="center"/>
    </xf>
    <xf numFmtId="10" fontId="12" fillId="0" borderId="0" xfId="2" applyNumberFormat="1" applyFont="1" applyFill="1" applyAlignment="1" applyProtection="1">
      <alignment horizontal="center"/>
    </xf>
    <xf numFmtId="0" fontId="12" fillId="0" borderId="1" xfId="1" applyFont="1" applyBorder="1" applyProtection="1"/>
    <xf numFmtId="0" fontId="12" fillId="0" borderId="2" xfId="1" applyFont="1" applyBorder="1" applyProtection="1"/>
    <xf numFmtId="0" fontId="12" fillId="0" borderId="2" xfId="1" applyFont="1" applyFill="1" applyBorder="1" applyAlignment="1" applyProtection="1">
      <alignment horizontal="center"/>
    </xf>
    <xf numFmtId="0" fontId="12" fillId="0" borderId="3" xfId="1" applyFont="1" applyFill="1" applyBorder="1" applyAlignment="1" applyProtection="1">
      <alignment horizontal="center"/>
    </xf>
    <xf numFmtId="0" fontId="12" fillId="0" borderId="0" xfId="1" applyAlignment="1" applyProtection="1">
      <alignment horizontal="center" vertical="center"/>
    </xf>
    <xf numFmtId="0" fontId="12" fillId="0" borderId="0" xfId="1" applyFont="1" applyAlignment="1" applyProtection="1">
      <alignment horizontal="center" vertical="center"/>
    </xf>
    <xf numFmtId="0" fontId="12" fillId="0" borderId="2" xfId="1" applyFont="1" applyBorder="1" applyAlignment="1" applyProtection="1">
      <alignment horizontal="center" vertical="center"/>
    </xf>
    <xf numFmtId="0" fontId="12" fillId="2" borderId="0" xfId="0" applyFont="1" applyFill="1"/>
    <xf numFmtId="0" fontId="12" fillId="0" borderId="0" xfId="0" applyFont="1" applyFill="1"/>
    <xf numFmtId="9" fontId="12" fillId="0" borderId="0" xfId="0" applyNumberFormat="1" applyFont="1" applyFill="1" applyAlignment="1">
      <alignment horizontal="left"/>
    </xf>
    <xf numFmtId="10" fontId="12" fillId="0" borderId="0" xfId="2" applyNumberFormat="1" applyFont="1" applyFill="1" applyBorder="1" applyAlignment="1" applyProtection="1">
      <alignment horizontal="center"/>
    </xf>
    <xf numFmtId="0" fontId="15" fillId="0" borderId="0" xfId="1" applyFont="1" applyFill="1" applyAlignment="1" applyProtection="1"/>
    <xf numFmtId="0" fontId="12" fillId="0" borderId="7" xfId="1" applyFont="1" applyFill="1" applyBorder="1" applyAlignment="1" applyProtection="1">
      <alignment horizontal="center"/>
    </xf>
    <xf numFmtId="0" fontId="12" fillId="3" borderId="7" xfId="1" applyFill="1" applyBorder="1" applyAlignment="1" applyProtection="1">
      <alignment horizontal="center"/>
      <protection locked="0"/>
    </xf>
    <xf numFmtId="0" fontId="12" fillId="0" borderId="7" xfId="1" applyFill="1" applyBorder="1" applyAlignment="1" applyProtection="1">
      <alignment horizontal="center"/>
    </xf>
    <xf numFmtId="0" fontId="12" fillId="0" borderId="13" xfId="1" applyFill="1" applyBorder="1" applyProtection="1"/>
    <xf numFmtId="0" fontId="12" fillId="4" borderId="7" xfId="1" applyFill="1" applyBorder="1" applyAlignment="1" applyProtection="1">
      <alignment horizontal="center"/>
      <protection locked="0"/>
    </xf>
    <xf numFmtId="0" fontId="12" fillId="4" borderId="7" xfId="1" applyFont="1" applyFill="1" applyBorder="1" applyAlignment="1" applyProtection="1">
      <alignment horizontal="center"/>
      <protection locked="0"/>
    </xf>
    <xf numFmtId="0" fontId="12" fillId="4" borderId="7" xfId="1" applyNumberFormat="1" applyFont="1" applyFill="1" applyBorder="1" applyAlignment="1" applyProtection="1">
      <alignment horizontal="center"/>
      <protection locked="0"/>
    </xf>
    <xf numFmtId="9" fontId="12" fillId="4" borderId="7" xfId="1" applyNumberFormat="1" applyFill="1" applyBorder="1" applyAlignment="1" applyProtection="1">
      <alignment horizontal="center"/>
      <protection locked="0"/>
    </xf>
    <xf numFmtId="9" fontId="12" fillId="4" borderId="7" xfId="1" applyNumberFormat="1" applyFont="1" applyFill="1" applyBorder="1" applyAlignment="1" applyProtection="1">
      <alignment horizontal="center"/>
      <protection locked="0"/>
    </xf>
    <xf numFmtId="0" fontId="12" fillId="0" borderId="12" xfId="1" applyFill="1" applyBorder="1" applyAlignment="1" applyProtection="1">
      <alignment horizontal="center"/>
    </xf>
    <xf numFmtId="2" fontId="12" fillId="0" borderId="0" xfId="1" quotePrefix="1" applyNumberFormat="1" applyFont="1" applyFill="1" applyBorder="1" applyAlignment="1" applyProtection="1">
      <alignment horizontal="center"/>
    </xf>
    <xf numFmtId="0" fontId="27" fillId="0" borderId="0" xfId="0" applyFont="1" applyAlignment="1">
      <alignment vertical="center"/>
    </xf>
    <xf numFmtId="0" fontId="0" fillId="0" borderId="0" xfId="0" applyAlignment="1"/>
    <xf numFmtId="0" fontId="0" fillId="0" borderId="0" xfId="0" applyAlignment="1">
      <alignment vertical="center"/>
    </xf>
    <xf numFmtId="0" fontId="12" fillId="0" borderId="7" xfId="0" applyFont="1" applyFill="1" applyBorder="1" applyAlignment="1" applyProtection="1">
      <alignment horizontal="center" vertical="center" wrapText="1"/>
    </xf>
    <xf numFmtId="0" fontId="12" fillId="0" borderId="7" xfId="1" applyFont="1" applyFill="1" applyBorder="1" applyAlignment="1" applyProtection="1">
      <alignment horizontal="center" wrapText="1"/>
    </xf>
    <xf numFmtId="0" fontId="15" fillId="0" borderId="0" xfId="0" applyFont="1" applyAlignment="1"/>
    <xf numFmtId="0" fontId="12" fillId="0" borderId="0" xfId="1" applyFont="1" applyFill="1" applyBorder="1" applyAlignment="1" applyProtection="1">
      <alignment horizontal="center" vertical="center" wrapText="1"/>
    </xf>
    <xf numFmtId="0" fontId="0" fillId="0" borderId="3" xfId="0" applyBorder="1" applyAlignment="1" applyProtection="1">
      <alignment horizontal="center" wrapText="1"/>
    </xf>
    <xf numFmtId="0" fontId="0" fillId="0" borderId="7" xfId="0" applyBorder="1" applyAlignment="1" applyProtection="1">
      <alignment horizontal="center" wrapText="1"/>
    </xf>
    <xf numFmtId="0" fontId="0" fillId="0" borderId="3" xfId="0" applyBorder="1" applyAlignment="1" applyProtection="1">
      <alignment horizontal="center"/>
    </xf>
    <xf numFmtId="0" fontId="0" fillId="0" borderId="7" xfId="0" applyBorder="1" applyAlignment="1" applyProtection="1">
      <alignment horizontal="center"/>
    </xf>
    <xf numFmtId="0" fontId="12" fillId="0" borderId="0" xfId="1" applyFont="1" applyFill="1" applyBorder="1" applyAlignment="1" applyProtection="1"/>
    <xf numFmtId="0" fontId="12" fillId="0" borderId="1" xfId="1" applyFill="1" applyBorder="1" applyAlignment="1" applyProtection="1">
      <alignment horizontal="center" vertical="center"/>
    </xf>
    <xf numFmtId="0" fontId="22" fillId="0" borderId="0" xfId="1" applyFont="1" applyFill="1" applyBorder="1" applyAlignment="1" applyProtection="1">
      <alignment horizontal="center"/>
    </xf>
    <xf numFmtId="164" fontId="11" fillId="0" borderId="7" xfId="113" applyNumberFormat="1" applyFont="1" applyBorder="1" applyAlignment="1" applyProtection="1">
      <alignment horizontal="center" vertical="center"/>
      <protection hidden="1"/>
    </xf>
    <xf numFmtId="0" fontId="11" fillId="0" borderId="7" xfId="1" applyFont="1" applyFill="1" applyBorder="1" applyAlignment="1" applyProtection="1">
      <alignment horizontal="center" vertical="center" wrapText="1"/>
      <protection hidden="1"/>
    </xf>
    <xf numFmtId="2" fontId="11" fillId="0" borderId="7" xfId="1" applyNumberFormat="1" applyFont="1" applyFill="1" applyBorder="1" applyAlignment="1" applyProtection="1">
      <alignment horizontal="center" vertical="center" wrapText="1"/>
      <protection hidden="1"/>
    </xf>
    <xf numFmtId="0" fontId="11" fillId="0" borderId="6" xfId="1" applyFont="1" applyFill="1" applyBorder="1" applyAlignment="1" applyProtection="1">
      <alignment horizontal="center" vertical="center" wrapText="1"/>
      <protection hidden="1"/>
    </xf>
    <xf numFmtId="0" fontId="11" fillId="0" borderId="7" xfId="1" applyFont="1" applyFill="1" applyBorder="1" applyAlignment="1" applyProtection="1">
      <alignment horizontal="center" vertical="center"/>
      <protection hidden="1"/>
    </xf>
    <xf numFmtId="0" fontId="12" fillId="0" borderId="0" xfId="1" applyFill="1" applyBorder="1" applyProtection="1">
      <protection hidden="1"/>
    </xf>
    <xf numFmtId="0" fontId="12" fillId="0" borderId="0" xfId="1" applyFill="1" applyBorder="1" applyAlignment="1" applyProtection="1">
      <alignment horizontal="center"/>
      <protection hidden="1"/>
    </xf>
    <xf numFmtId="0" fontId="12" fillId="0" borderId="18" xfId="1" applyFill="1" applyBorder="1" applyAlignment="1" applyProtection="1">
      <alignment horizontal="center" vertical="center"/>
      <protection hidden="1"/>
    </xf>
    <xf numFmtId="0" fontId="12" fillId="0" borderId="2" xfId="1" applyFill="1" applyBorder="1" applyAlignment="1" applyProtection="1">
      <alignment horizontal="center" vertical="center"/>
      <protection hidden="1"/>
    </xf>
    <xf numFmtId="0" fontId="12" fillId="0" borderId="21" xfId="1" applyFill="1" applyBorder="1" applyAlignment="1" applyProtection="1">
      <alignment horizontal="center" vertical="center"/>
      <protection hidden="1"/>
    </xf>
    <xf numFmtId="0" fontId="12" fillId="0" borderId="3" xfId="1" applyFill="1" applyBorder="1" applyAlignment="1" applyProtection="1">
      <alignment horizontal="center" vertical="center"/>
      <protection hidden="1"/>
    </xf>
    <xf numFmtId="0" fontId="12" fillId="0" borderId="7" xfId="1" applyFill="1" applyBorder="1" applyAlignment="1" applyProtection="1">
      <alignment horizontal="center" vertical="center"/>
      <protection hidden="1"/>
    </xf>
    <xf numFmtId="0" fontId="12" fillId="0" borderId="0" xfId="1" applyFill="1" applyProtection="1">
      <protection hidden="1"/>
    </xf>
    <xf numFmtId="0" fontId="0" fillId="0" borderId="17" xfId="0" applyFill="1" applyBorder="1" applyAlignment="1" applyProtection="1">
      <alignment horizontal="center" vertical="center"/>
      <protection hidden="1"/>
    </xf>
    <xf numFmtId="0" fontId="0" fillId="0" borderId="7" xfId="0" applyFill="1" applyBorder="1" applyAlignment="1" applyProtection="1">
      <alignment horizontal="center" vertical="center"/>
      <protection hidden="1"/>
    </xf>
    <xf numFmtId="0" fontId="19" fillId="0" borderId="0" xfId="1" applyFont="1" applyFill="1" applyProtection="1">
      <protection hidden="1"/>
    </xf>
    <xf numFmtId="0" fontId="11" fillId="0" borderId="0" xfId="1" applyFont="1" applyFill="1" applyBorder="1" applyAlignment="1" applyProtection="1">
      <alignment horizontal="right"/>
    </xf>
    <xf numFmtId="0" fontId="11" fillId="0" borderId="13" xfId="1" applyFont="1" applyFill="1" applyBorder="1" applyAlignment="1" applyProtection="1"/>
    <xf numFmtId="0" fontId="13" fillId="0" borderId="0" xfId="1" applyFont="1" applyFill="1" applyBorder="1" applyAlignment="1" applyProtection="1">
      <alignment horizontal="center" vertical="center"/>
    </xf>
    <xf numFmtId="0" fontId="13" fillId="0" borderId="0" xfId="1" applyFont="1" applyFill="1" applyBorder="1" applyAlignment="1" applyProtection="1">
      <alignment horizontal="center"/>
    </xf>
    <xf numFmtId="0" fontId="12" fillId="0" borderId="0" xfId="1" applyFont="1" applyFill="1" applyBorder="1" applyAlignment="1" applyProtection="1">
      <alignment horizontal="center" vertical="center"/>
    </xf>
    <xf numFmtId="10" fontId="11" fillId="0" borderId="7" xfId="2" applyNumberFormat="1" applyFont="1" applyFill="1" applyBorder="1" applyAlignment="1" applyProtection="1">
      <alignment horizontal="center" vertical="center"/>
      <protection hidden="1"/>
    </xf>
    <xf numFmtId="0" fontId="12" fillId="0" borderId="17" xfId="1" applyFill="1" applyBorder="1" applyAlignment="1" applyProtection="1">
      <alignment horizontal="center" vertical="center"/>
    </xf>
    <xf numFmtId="0" fontId="12" fillId="0" borderId="15" xfId="1" applyFill="1" applyBorder="1" applyAlignment="1" applyProtection="1">
      <alignment horizontal="center" vertical="center"/>
      <protection hidden="1"/>
    </xf>
    <xf numFmtId="0" fontId="12" fillId="0" borderId="24" xfId="1" applyFill="1" applyBorder="1" applyAlignment="1" applyProtection="1">
      <alignment horizontal="center" vertical="center"/>
      <protection hidden="1"/>
    </xf>
    <xf numFmtId="0" fontId="12" fillId="0" borderId="25" xfId="1" applyFill="1" applyBorder="1" applyAlignment="1" applyProtection="1">
      <alignment horizontal="center" vertical="center"/>
      <protection hidden="1"/>
    </xf>
    <xf numFmtId="0" fontId="12" fillId="0" borderId="27" xfId="1" applyFill="1" applyBorder="1" applyAlignment="1" applyProtection="1">
      <alignment horizontal="center" vertical="center"/>
      <protection hidden="1"/>
    </xf>
    <xf numFmtId="0" fontId="12" fillId="0" borderId="16" xfId="1" applyFill="1" applyBorder="1" applyAlignment="1" applyProtection="1">
      <alignment horizontal="center" vertical="center"/>
      <protection hidden="1"/>
    </xf>
    <xf numFmtId="0" fontId="12" fillId="0" borderId="7" xfId="1" applyFill="1" applyBorder="1" applyAlignment="1" applyProtection="1">
      <alignment horizontal="center" vertical="center"/>
    </xf>
    <xf numFmtId="9" fontId="12" fillId="0" borderId="2" xfId="2" applyNumberFormat="1" applyFont="1" applyFill="1" applyBorder="1" applyAlignment="1" applyProtection="1">
      <alignment horizontal="center" vertical="center"/>
      <protection hidden="1"/>
    </xf>
    <xf numFmtId="2" fontId="12" fillId="0" borderId="21" xfId="1" applyNumberFormat="1" applyFill="1" applyBorder="1" applyAlignment="1" applyProtection="1">
      <alignment horizontal="center" vertical="center"/>
      <protection hidden="1"/>
    </xf>
    <xf numFmtId="9" fontId="12" fillId="0" borderId="2" xfId="2" applyFont="1" applyFill="1" applyBorder="1" applyAlignment="1" applyProtection="1">
      <alignment horizontal="center" vertical="center"/>
      <protection hidden="1"/>
    </xf>
    <xf numFmtId="10" fontId="12" fillId="0" borderId="7" xfId="2" applyNumberFormat="1" applyFont="1" applyFill="1" applyBorder="1" applyAlignment="1" applyProtection="1">
      <alignment horizontal="center" vertical="center"/>
      <protection hidden="1"/>
    </xf>
    <xf numFmtId="0" fontId="12" fillId="0" borderId="14" xfId="1" applyFill="1" applyBorder="1" applyAlignment="1" applyProtection="1">
      <alignment horizontal="center" vertical="center"/>
    </xf>
    <xf numFmtId="0" fontId="12" fillId="0" borderId="19" xfId="1" applyFill="1" applyBorder="1" applyAlignment="1" applyProtection="1">
      <alignment horizontal="center" vertical="center"/>
      <protection hidden="1"/>
    </xf>
    <xf numFmtId="2" fontId="12" fillId="0" borderId="22" xfId="1" applyNumberFormat="1" applyFill="1" applyBorder="1" applyAlignment="1" applyProtection="1">
      <alignment horizontal="center" vertical="center"/>
      <protection hidden="1"/>
    </xf>
    <xf numFmtId="0" fontId="12" fillId="0" borderId="14" xfId="1" applyFill="1" applyBorder="1" applyAlignment="1" applyProtection="1">
      <alignment horizontal="center" vertical="center"/>
      <protection hidden="1"/>
    </xf>
    <xf numFmtId="0" fontId="12" fillId="0" borderId="6" xfId="1" applyFill="1" applyBorder="1" applyAlignment="1" applyProtection="1">
      <alignment horizontal="center" vertical="center"/>
    </xf>
    <xf numFmtId="0" fontId="12" fillId="0" borderId="20" xfId="1" applyFill="1" applyBorder="1" applyAlignment="1" applyProtection="1">
      <alignment horizontal="center" vertical="center"/>
      <protection hidden="1"/>
    </xf>
    <xf numFmtId="2" fontId="12" fillId="0" borderId="23" xfId="1" applyNumberFormat="1" applyFill="1" applyBorder="1" applyAlignment="1" applyProtection="1">
      <alignment horizontal="center" vertical="center"/>
      <protection hidden="1"/>
    </xf>
    <xf numFmtId="9" fontId="12" fillId="0" borderId="26" xfId="2" applyFont="1" applyFill="1" applyBorder="1" applyAlignment="1" applyProtection="1">
      <alignment horizontal="center" vertical="center"/>
      <protection hidden="1"/>
    </xf>
    <xf numFmtId="2" fontId="12" fillId="0" borderId="28" xfId="1" applyNumberFormat="1" applyFill="1" applyBorder="1" applyAlignment="1" applyProtection="1">
      <alignment horizontal="center" vertical="center"/>
      <protection hidden="1"/>
    </xf>
    <xf numFmtId="0" fontId="12" fillId="0" borderId="6" xfId="1" applyFill="1" applyBorder="1" applyAlignment="1" applyProtection="1">
      <alignment horizontal="center" vertical="center"/>
      <protection hidden="1"/>
    </xf>
    <xf numFmtId="0" fontId="12" fillId="0" borderId="29" xfId="1" applyFill="1" applyBorder="1" applyAlignment="1" applyProtection="1">
      <alignment horizontal="center" vertical="center"/>
      <protection hidden="1"/>
    </xf>
    <xf numFmtId="0" fontId="12" fillId="0" borderId="9" xfId="1" applyFill="1" applyBorder="1" applyProtection="1"/>
    <xf numFmtId="0" fontId="19" fillId="0" borderId="9" xfId="1" applyFont="1" applyFill="1" applyBorder="1" applyProtection="1"/>
    <xf numFmtId="0" fontId="12" fillId="0" borderId="4" xfId="1" applyFill="1" applyBorder="1" applyProtection="1"/>
    <xf numFmtId="0" fontId="11" fillId="0" borderId="9" xfId="1" applyFont="1" applyFill="1" applyBorder="1" applyAlignment="1" applyProtection="1">
      <alignment vertical="center" wrapText="1"/>
    </xf>
    <xf numFmtId="0" fontId="11" fillId="0" borderId="0" xfId="1" applyFont="1" applyFill="1" applyBorder="1" applyAlignment="1" applyProtection="1">
      <alignment vertical="center" wrapText="1"/>
    </xf>
    <xf numFmtId="0" fontId="12" fillId="0" borderId="0" xfId="1" quotePrefix="1" applyFill="1" applyBorder="1" applyAlignment="1" applyProtection="1"/>
    <xf numFmtId="0" fontId="12" fillId="0" borderId="0" xfId="1" applyFill="1" applyBorder="1" applyAlignment="1" applyProtection="1">
      <alignment vertical="center"/>
    </xf>
    <xf numFmtId="9" fontId="11" fillId="0" borderId="13" xfId="2" quotePrefix="1" applyFont="1" applyFill="1" applyBorder="1" applyAlignment="1" applyProtection="1">
      <alignment horizontal="center" vertical="center"/>
      <protection hidden="1"/>
    </xf>
    <xf numFmtId="0" fontId="19" fillId="0" borderId="13" xfId="1" applyFont="1" applyFill="1" applyBorder="1" applyProtection="1"/>
    <xf numFmtId="0" fontId="22" fillId="0" borderId="10" xfId="1" applyFont="1" applyFill="1" applyBorder="1" applyAlignment="1" applyProtection="1">
      <alignment horizontal="center"/>
    </xf>
    <xf numFmtId="0" fontId="11" fillId="0" borderId="0" xfId="1" applyFont="1" applyFill="1" applyBorder="1" applyAlignment="1" applyProtection="1"/>
    <xf numFmtId="0" fontId="12" fillId="0" borderId="0" xfId="0" applyFont="1"/>
    <xf numFmtId="4" fontId="11" fillId="4" borderId="7" xfId="1" applyNumberFormat="1" applyFont="1" applyFill="1" applyBorder="1" applyAlignment="1" applyProtection="1">
      <alignment horizontal="center" vertical="center"/>
      <protection locked="0"/>
    </xf>
    <xf numFmtId="4" fontId="11" fillId="0" borderId="14" xfId="1" applyNumberFormat="1" applyFont="1" applyFill="1" applyBorder="1" applyAlignment="1" applyProtection="1">
      <alignment horizontal="center" vertical="center"/>
      <protection hidden="1"/>
    </xf>
    <xf numFmtId="4" fontId="11" fillId="0" borderId="7" xfId="1" applyNumberFormat="1" applyFont="1" applyFill="1" applyBorder="1" applyAlignment="1" applyProtection="1">
      <alignment horizontal="center" vertical="center"/>
      <protection hidden="1"/>
    </xf>
    <xf numFmtId="4" fontId="11" fillId="4" borderId="14" xfId="1" applyNumberFormat="1" applyFont="1" applyFill="1" applyBorder="1" applyAlignment="1" applyProtection="1">
      <alignment horizontal="center" vertical="center"/>
      <protection locked="0"/>
    </xf>
    <xf numFmtId="3" fontId="11" fillId="0" borderId="3" xfId="1" quotePrefix="1" applyNumberFormat="1" applyFont="1" applyFill="1" applyBorder="1" applyAlignment="1" applyProtection="1">
      <alignment horizontal="center" vertical="center"/>
      <protection hidden="1"/>
    </xf>
    <xf numFmtId="4" fontId="12" fillId="4" borderId="7" xfId="1" applyNumberFormat="1" applyFill="1" applyBorder="1" applyAlignment="1" applyProtection="1">
      <alignment horizontal="center"/>
      <protection locked="0"/>
    </xf>
    <xf numFmtId="4" fontId="12" fillId="4" borderId="7" xfId="1" applyNumberFormat="1" applyFont="1" applyFill="1" applyBorder="1" applyAlignment="1" applyProtection="1">
      <alignment horizontal="center"/>
      <protection locked="0"/>
    </xf>
    <xf numFmtId="0" fontId="12" fillId="0" borderId="0" xfId="1" quotePrefix="1" applyFill="1" applyBorder="1" applyProtection="1"/>
    <xf numFmtId="0" fontId="12" fillId="0" borderId="0" xfId="1" applyFont="1" applyFill="1" applyBorder="1" applyProtection="1"/>
    <xf numFmtId="0" fontId="17" fillId="0" borderId="9" xfId="1" applyFont="1" applyFill="1" applyBorder="1" applyAlignment="1" applyProtection="1">
      <alignment horizontal="center"/>
    </xf>
    <xf numFmtId="0" fontId="17" fillId="0" borderId="0" xfId="1" applyFont="1" applyFill="1" applyBorder="1" applyAlignment="1" applyProtection="1">
      <alignment horizontal="center"/>
    </xf>
    <xf numFmtId="0" fontId="12" fillId="0" borderId="5" xfId="1" applyFill="1" applyBorder="1" applyProtection="1">
      <protection hidden="1"/>
    </xf>
    <xf numFmtId="4" fontId="11" fillId="0" borderId="13" xfId="1" applyNumberFormat="1" applyFont="1" applyFill="1" applyBorder="1" applyAlignment="1" applyProtection="1">
      <alignment horizontal="center" vertical="center"/>
      <protection hidden="1"/>
    </xf>
    <xf numFmtId="0" fontId="12" fillId="0" borderId="0" xfId="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0" borderId="0" xfId="0" applyFont="1" applyAlignment="1">
      <alignment horizontal="center"/>
    </xf>
    <xf numFmtId="165" fontId="15" fillId="0" borderId="12" xfId="0" applyNumberFormat="1" applyFont="1" applyBorder="1" applyAlignment="1" applyProtection="1">
      <alignment horizontal="center"/>
      <protection locked="0"/>
    </xf>
    <xf numFmtId="0" fontId="34" fillId="0" borderId="0" xfId="1" applyFont="1" applyAlignment="1">
      <alignment vertical="center" wrapText="1"/>
    </xf>
    <xf numFmtId="0" fontId="34" fillId="0" borderId="0" xfId="1" applyFont="1" applyAlignment="1">
      <alignment vertical="center"/>
    </xf>
    <xf numFmtId="0" fontId="34" fillId="0" borderId="0" xfId="1" applyFont="1"/>
    <xf numFmtId="0" fontId="12" fillId="0" borderId="9" xfId="1" applyFill="1" applyBorder="1" applyProtection="1">
      <protection hidden="1"/>
    </xf>
    <xf numFmtId="0" fontId="11" fillId="0" borderId="9" xfId="1" applyFont="1" applyFill="1" applyBorder="1" applyAlignment="1" applyProtection="1">
      <alignment horizontal="right" vertical="center" wrapText="1"/>
    </xf>
    <xf numFmtId="0" fontId="0" fillId="0" borderId="0" xfId="0" applyAlignment="1">
      <alignment horizontal="center"/>
    </xf>
    <xf numFmtId="0" fontId="27" fillId="0" borderId="0" xfId="0" applyFont="1" applyAlignment="1">
      <alignment horizontal="center" vertical="center"/>
    </xf>
    <xf numFmtId="0" fontId="11" fillId="0" borderId="1" xfId="0" applyFont="1" applyBorder="1" applyAlignment="1" applyProtection="1">
      <alignment horizontal="right" vertical="center"/>
      <protection hidden="1"/>
    </xf>
    <xf numFmtId="0" fontId="11" fillId="0" borderId="5" xfId="0" applyFont="1" applyBorder="1" applyAlignment="1" applyProtection="1">
      <alignment horizontal="right" vertical="center"/>
      <protection hidden="1"/>
    </xf>
    <xf numFmtId="0" fontId="11" fillId="3" borderId="7" xfId="1" applyFont="1" applyFill="1" applyBorder="1" applyAlignment="1" applyProtection="1">
      <alignment horizontal="center" vertical="center"/>
    </xf>
    <xf numFmtId="0" fontId="11" fillId="0" borderId="9" xfId="1" applyFont="1" applyFill="1" applyBorder="1" applyAlignment="1" applyProtection="1">
      <alignment horizontal="right" vertical="center" wrapText="1"/>
    </xf>
    <xf numFmtId="0" fontId="35" fillId="0" borderId="0" xfId="1" applyFont="1" applyFill="1" applyBorder="1" applyProtection="1"/>
    <xf numFmtId="0" fontId="34" fillId="0" borderId="0" xfId="1" applyFont="1" applyBorder="1" applyAlignment="1">
      <alignment vertical="center" wrapText="1"/>
    </xf>
    <xf numFmtId="0" fontId="34" fillId="0" borderId="0" xfId="1" applyFont="1" applyBorder="1"/>
    <xf numFmtId="0" fontId="34" fillId="0" borderId="0" xfId="1" applyFont="1" applyBorder="1" applyAlignment="1">
      <alignment vertical="center"/>
    </xf>
    <xf numFmtId="0" fontId="12"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30" fillId="3" borderId="10" xfId="1" applyFont="1" applyFill="1" applyBorder="1" applyAlignment="1" applyProtection="1">
      <alignment horizontal="center" wrapText="1"/>
      <protection hidden="1"/>
    </xf>
    <xf numFmtId="49" fontId="34" fillId="0" borderId="7" xfId="1" applyNumberFormat="1" applyFont="1" applyBorder="1" applyAlignment="1">
      <alignment horizontal="right" vertical="center"/>
    </xf>
    <xf numFmtId="0" fontId="12" fillId="0" borderId="13" xfId="1" applyFont="1" applyFill="1" applyBorder="1" applyProtection="1"/>
    <xf numFmtId="0" fontId="0" fillId="0" borderId="7" xfId="0" applyBorder="1" applyAlignment="1" applyProtection="1">
      <alignment horizontal="center" vertical="center"/>
      <protection hidden="1"/>
    </xf>
    <xf numFmtId="0" fontId="11" fillId="0" borderId="0" xfId="1" applyFont="1" applyFill="1" applyBorder="1" applyAlignment="1" applyProtection="1">
      <alignment horizontal="right"/>
      <protection hidden="1"/>
    </xf>
    <xf numFmtId="0" fontId="11" fillId="0" borderId="0" xfId="1" applyFont="1" applyFill="1" applyAlignment="1" applyProtection="1">
      <alignment horizontal="right"/>
    </xf>
    <xf numFmtId="0" fontId="11" fillId="0" borderId="1" xfId="1" applyFont="1" applyBorder="1" applyAlignment="1" applyProtection="1">
      <alignment horizontal="right" vertical="center"/>
    </xf>
    <xf numFmtId="0" fontId="11" fillId="0" borderId="7" xfId="1" applyFont="1" applyFill="1" applyBorder="1" applyAlignment="1" applyProtection="1">
      <alignment vertical="center"/>
    </xf>
    <xf numFmtId="0" fontId="11" fillId="0" borderId="5" xfId="1" applyFont="1" applyBorder="1" applyAlignment="1" applyProtection="1">
      <alignment horizontal="right" vertical="center"/>
    </xf>
    <xf numFmtId="0" fontId="11" fillId="0" borderId="6" xfId="1" applyFont="1" applyFill="1" applyBorder="1" applyAlignment="1" applyProtection="1">
      <alignment vertical="center"/>
    </xf>
    <xf numFmtId="0" fontId="12" fillId="0" borderId="6" xfId="0" applyFont="1" applyFill="1" applyBorder="1" applyAlignment="1" applyProtection="1">
      <alignment horizontal="center" vertical="center"/>
      <protection hidden="1"/>
    </xf>
    <xf numFmtId="4" fontId="11" fillId="0" borderId="0" xfId="1" applyNumberFormat="1" applyFont="1" applyFill="1" applyBorder="1" applyAlignment="1" applyProtection="1">
      <alignment vertical="center"/>
      <protection hidden="1"/>
    </xf>
    <xf numFmtId="0" fontId="11" fillId="0" borderId="0" xfId="1" applyFont="1" applyFill="1" applyAlignment="1" applyProtection="1"/>
    <xf numFmtId="0" fontId="12" fillId="0" borderId="11" xfId="1" applyFont="1" applyFill="1" applyBorder="1" applyProtection="1"/>
    <xf numFmtId="10" fontId="11" fillId="0" borderId="13" xfId="2" applyNumberFormat="1" applyFont="1" applyFill="1" applyBorder="1" applyAlignment="1" applyProtection="1">
      <alignment horizontal="center"/>
    </xf>
    <xf numFmtId="0" fontId="12" fillId="0" borderId="8" xfId="1" applyFont="1" applyFill="1" applyBorder="1" applyProtection="1"/>
    <xf numFmtId="0" fontId="0" fillId="0" borderId="3" xfId="0" applyBorder="1" applyAlignment="1" applyProtection="1">
      <alignment horizontal="center" vertical="center" wrapText="1"/>
      <protection hidden="1"/>
    </xf>
    <xf numFmtId="0" fontId="11" fillId="0" borderId="6" xfId="1" quotePrefix="1" applyFont="1" applyFill="1" applyBorder="1" applyAlignment="1" applyProtection="1">
      <alignment horizontal="center" vertical="center" wrapText="1"/>
      <protection hidden="1"/>
    </xf>
    <xf numFmtId="0" fontId="37" fillId="3" borderId="0" xfId="114" quotePrefix="1" applyFont="1" applyFill="1" applyBorder="1" applyAlignment="1" applyProtection="1">
      <alignment horizontal="center" vertical="center"/>
      <protection hidden="1"/>
    </xf>
    <xf numFmtId="0" fontId="36" fillId="3" borderId="0" xfId="114" quotePrefix="1" applyFont="1" applyFill="1" applyBorder="1" applyAlignment="1" applyProtection="1">
      <alignment horizontal="center" vertical="center"/>
      <protection hidden="1"/>
    </xf>
    <xf numFmtId="0" fontId="22" fillId="3" borderId="0" xfId="1" quotePrefix="1" applyFont="1" applyFill="1" applyProtection="1"/>
    <xf numFmtId="0" fontId="0" fillId="3" borderId="0" xfId="0" applyFill="1"/>
    <xf numFmtId="0" fontId="12" fillId="3" borderId="0" xfId="1" applyFill="1" applyProtection="1"/>
    <xf numFmtId="0" fontId="30" fillId="3" borderId="0" xfId="1" quotePrefix="1" applyFont="1" applyFill="1" applyAlignment="1" applyProtection="1">
      <alignment horizontal="left"/>
    </xf>
    <xf numFmtId="0" fontId="38" fillId="3" borderId="0" xfId="1" applyFont="1" applyFill="1" applyBorder="1" applyProtection="1">
      <protection hidden="1"/>
    </xf>
    <xf numFmtId="0" fontId="11" fillId="3" borderId="7" xfId="1" applyFont="1" applyFill="1" applyBorder="1" applyAlignment="1" applyProtection="1">
      <alignment horizontal="center"/>
      <protection hidden="1"/>
    </xf>
    <xf numFmtId="0" fontId="11" fillId="3" borderId="7" xfId="1" applyFont="1" applyFill="1" applyBorder="1" applyAlignment="1" applyProtection="1">
      <alignment horizontal="center" vertical="center"/>
      <protection hidden="1"/>
    </xf>
    <xf numFmtId="4" fontId="11" fillId="3" borderId="7" xfId="1" quotePrefix="1" applyNumberFormat="1" applyFont="1" applyFill="1" applyBorder="1" applyAlignment="1" applyProtection="1">
      <alignment horizontal="center" vertical="center"/>
      <protection hidden="1"/>
    </xf>
    <xf numFmtId="10" fontId="11" fillId="3" borderId="7" xfId="2" applyNumberFormat="1" applyFont="1" applyFill="1" applyBorder="1" applyAlignment="1" applyProtection="1">
      <alignment horizontal="center" vertical="center"/>
      <protection hidden="1"/>
    </xf>
    <xf numFmtId="4" fontId="11" fillId="3" borderId="7" xfId="1" applyNumberFormat="1" applyFont="1" applyFill="1" applyBorder="1" applyAlignment="1" applyProtection="1">
      <alignment horizontal="center" vertical="center"/>
      <protection hidden="1"/>
    </xf>
    <xf numFmtId="4" fontId="11" fillId="3" borderId="7" xfId="2" applyNumberFormat="1" applyFont="1" applyFill="1" applyBorder="1" applyAlignment="1" applyProtection="1">
      <alignment horizontal="center" vertical="center"/>
      <protection hidden="1"/>
    </xf>
    <xf numFmtId="0" fontId="11" fillId="0" borderId="0" xfId="1" applyFont="1" applyFill="1" applyBorder="1" applyAlignment="1" applyProtection="1">
      <alignment vertical="center"/>
    </xf>
    <xf numFmtId="4" fontId="19" fillId="0" borderId="0" xfId="1" applyNumberFormat="1" applyFont="1" applyFill="1" applyBorder="1" applyProtection="1"/>
    <xf numFmtId="0" fontId="12" fillId="0" borderId="1" xfId="1" applyFill="1" applyBorder="1" applyAlignment="1" applyProtection="1">
      <alignment horizontal="center"/>
      <protection hidden="1"/>
    </xf>
    <xf numFmtId="0" fontId="11" fillId="0" borderId="3" xfId="1" applyFont="1" applyFill="1" applyBorder="1" applyAlignment="1" applyProtection="1">
      <alignment horizontal="right"/>
    </xf>
    <xf numFmtId="0" fontId="40" fillId="0" borderId="0" xfId="1" applyFont="1" applyFill="1" applyBorder="1" applyAlignment="1" applyProtection="1">
      <alignment horizontal="center" vertical="center"/>
    </xf>
    <xf numFmtId="0" fontId="33" fillId="0" borderId="0" xfId="1" quotePrefix="1" applyFont="1" applyFill="1" applyBorder="1" applyAlignment="1" applyProtection="1">
      <protection hidden="1"/>
    </xf>
    <xf numFmtId="0" fontId="33" fillId="0" borderId="13" xfId="1" quotePrefix="1" applyFont="1" applyFill="1" applyBorder="1" applyAlignment="1" applyProtection="1">
      <protection hidden="1"/>
    </xf>
    <xf numFmtId="0" fontId="34" fillId="0" borderId="12" xfId="1" applyFont="1" applyBorder="1" applyAlignment="1">
      <alignment horizontal="center"/>
    </xf>
    <xf numFmtId="0" fontId="34" fillId="0" borderId="2" xfId="1" applyFont="1" applyBorder="1" applyAlignment="1">
      <alignment horizontal="left" vertical="center" wrapText="1"/>
    </xf>
    <xf numFmtId="0" fontId="34" fillId="0" borderId="3" xfId="1" applyFont="1" applyBorder="1" applyAlignment="1">
      <alignment horizontal="left" vertical="center" wrapText="1"/>
    </xf>
    <xf numFmtId="0" fontId="34" fillId="0" borderId="1" xfId="1" applyFont="1" applyBorder="1" applyAlignment="1">
      <alignment horizontal="left" vertical="center" wrapText="1"/>
    </xf>
    <xf numFmtId="0" fontId="18" fillId="0" borderId="1" xfId="1" applyFont="1" applyFill="1" applyBorder="1" applyAlignment="1" applyProtection="1">
      <alignment horizontal="center" vertical="center" wrapText="1"/>
    </xf>
    <xf numFmtId="0" fontId="18" fillId="0" borderId="2" xfId="1" applyFont="1" applyFill="1" applyBorder="1" applyAlignment="1" applyProtection="1">
      <alignment horizontal="center" vertical="center" wrapText="1"/>
    </xf>
    <xf numFmtId="0" fontId="18" fillId="0" borderId="3" xfId="1" applyFont="1" applyFill="1" applyBorder="1" applyAlignment="1" applyProtection="1">
      <alignment horizontal="center" vertical="center" wrapText="1"/>
    </xf>
    <xf numFmtId="0" fontId="11" fillId="0" borderId="9" xfId="1" applyFont="1" applyFill="1" applyBorder="1" applyAlignment="1" applyProtection="1">
      <alignment horizontal="right" vertical="center" wrapText="1"/>
    </xf>
    <xf numFmtId="0" fontId="11" fillId="0" borderId="0" xfId="1" applyFont="1" applyFill="1" applyBorder="1" applyAlignment="1" applyProtection="1">
      <alignment horizontal="right" vertical="center" wrapText="1"/>
    </xf>
    <xf numFmtId="0" fontId="33" fillId="0" borderId="0" xfId="1" quotePrefix="1" applyFont="1" applyFill="1" applyBorder="1" applyAlignment="1" applyProtection="1">
      <alignment horizontal="right"/>
      <protection hidden="1"/>
    </xf>
    <xf numFmtId="0" fontId="33" fillId="0" borderId="13" xfId="1" quotePrefix="1" applyFont="1" applyFill="1" applyBorder="1" applyAlignment="1" applyProtection="1">
      <alignment horizontal="right"/>
      <protection hidden="1"/>
    </xf>
    <xf numFmtId="0" fontId="11" fillId="0" borderId="9" xfId="0" applyFont="1" applyFill="1" applyBorder="1" applyAlignment="1" applyProtection="1">
      <alignment horizontal="right" vertical="center"/>
    </xf>
    <xf numFmtId="0" fontId="11" fillId="0" borderId="0" xfId="0" applyFont="1" applyFill="1" applyBorder="1" applyAlignment="1" applyProtection="1">
      <alignment horizontal="right" vertical="center"/>
    </xf>
    <xf numFmtId="0" fontId="11" fillId="0" borderId="13" xfId="0" applyFont="1" applyFill="1" applyBorder="1" applyAlignment="1" applyProtection="1">
      <alignment horizontal="right" vertical="center"/>
    </xf>
    <xf numFmtId="0" fontId="11" fillId="0" borderId="9" xfId="0" applyFont="1" applyFill="1" applyBorder="1" applyAlignment="1" applyProtection="1">
      <alignment horizontal="right" vertical="center" wrapText="1"/>
    </xf>
    <xf numFmtId="0" fontId="11" fillId="0" borderId="0" xfId="0" applyFont="1" applyFill="1" applyBorder="1" applyAlignment="1" applyProtection="1">
      <alignment horizontal="right" vertical="center" wrapText="1"/>
    </xf>
    <xf numFmtId="0" fontId="11" fillId="0" borderId="13" xfId="0" applyFont="1" applyFill="1" applyBorder="1" applyAlignment="1" applyProtection="1">
      <alignment horizontal="right" vertical="center" wrapText="1"/>
    </xf>
    <xf numFmtId="0" fontId="11" fillId="0" borderId="0" xfId="1" applyFont="1" applyFill="1" applyBorder="1" applyAlignment="1" applyProtection="1">
      <alignment horizontal="right" vertical="center"/>
    </xf>
    <xf numFmtId="0" fontId="11" fillId="0" borderId="13" xfId="1" applyFont="1" applyFill="1" applyBorder="1" applyAlignment="1" applyProtection="1">
      <alignment horizontal="right" vertical="center"/>
    </xf>
    <xf numFmtId="0" fontId="11" fillId="0" borderId="13" xfId="1" applyFont="1" applyFill="1" applyBorder="1" applyAlignment="1" applyProtection="1">
      <alignment horizontal="right" vertical="center" wrapText="1"/>
    </xf>
    <xf numFmtId="0" fontId="11" fillId="0" borderId="0" xfId="1" applyFont="1" applyBorder="1" applyAlignment="1">
      <alignment horizontal="right" vertical="center"/>
    </xf>
    <xf numFmtId="0" fontId="11" fillId="0" borderId="13" xfId="1" applyFont="1" applyBorder="1" applyAlignment="1">
      <alignment horizontal="right" vertical="center"/>
    </xf>
    <xf numFmtId="0" fontId="14" fillId="0" borderId="1" xfId="1" applyFont="1" applyFill="1" applyBorder="1" applyAlignment="1" applyProtection="1">
      <alignment horizontal="center" vertical="center" wrapText="1"/>
      <protection hidden="1"/>
    </xf>
    <xf numFmtId="0" fontId="14" fillId="0" borderId="2" xfId="1" applyFont="1" applyFill="1" applyBorder="1" applyAlignment="1" applyProtection="1">
      <alignment horizontal="center" vertical="center" wrapText="1"/>
      <protection hidden="1"/>
    </xf>
    <xf numFmtId="0" fontId="14" fillId="0" borderId="3" xfId="1" applyFont="1" applyFill="1" applyBorder="1" applyAlignment="1" applyProtection="1">
      <alignment horizontal="center" vertical="center" wrapText="1"/>
      <protection hidden="1"/>
    </xf>
    <xf numFmtId="0" fontId="14" fillId="0" borderId="1" xfId="1" applyFont="1" applyBorder="1" applyAlignment="1">
      <alignment horizontal="center" wrapText="1"/>
    </xf>
    <xf numFmtId="0" fontId="14" fillId="0" borderId="2" xfId="1" applyFont="1" applyBorder="1" applyAlignment="1">
      <alignment horizontal="center" wrapText="1"/>
    </xf>
    <xf numFmtId="0" fontId="14" fillId="0" borderId="3" xfId="1" applyFont="1" applyBorder="1" applyAlignment="1">
      <alignment horizontal="center" wrapText="1"/>
    </xf>
    <xf numFmtId="0" fontId="11" fillId="0" borderId="9" xfId="1" applyFont="1" applyFill="1" applyBorder="1" applyAlignment="1" applyProtection="1">
      <alignment horizontal="right" vertical="center"/>
    </xf>
    <xf numFmtId="0" fontId="11" fillId="4" borderId="1" xfId="1" applyFont="1" applyFill="1" applyBorder="1" applyAlignment="1" applyProtection="1">
      <alignment horizontal="center" vertical="center"/>
      <protection locked="0"/>
    </xf>
    <xf numFmtId="0" fontId="11" fillId="4" borderId="2" xfId="1" applyFont="1" applyFill="1" applyBorder="1" applyAlignment="1" applyProtection="1">
      <alignment horizontal="center" vertical="center"/>
      <protection locked="0"/>
    </xf>
    <xf numFmtId="0" fontId="11" fillId="4" borderId="3" xfId="1" applyFont="1" applyFill="1" applyBorder="1" applyAlignment="1" applyProtection="1">
      <alignment horizontal="center" vertical="center"/>
      <protection locked="0"/>
    </xf>
    <xf numFmtId="0" fontId="14" fillId="0" borderId="1" xfId="0" applyFont="1" applyBorder="1" applyAlignment="1" applyProtection="1">
      <alignment horizontal="center" wrapText="1"/>
      <protection locked="0"/>
    </xf>
    <xf numFmtId="0" fontId="14" fillId="0" borderId="2" xfId="0" applyFont="1" applyBorder="1" applyAlignment="1" applyProtection="1">
      <alignment horizontal="center" wrapText="1"/>
      <protection locked="0"/>
    </xf>
    <xf numFmtId="0" fontId="14" fillId="0" borderId="3" xfId="0" applyFont="1" applyBorder="1" applyAlignment="1" applyProtection="1">
      <alignment horizontal="center" wrapText="1"/>
      <protection locked="0"/>
    </xf>
    <xf numFmtId="0" fontId="17" fillId="5" borderId="12" xfId="1" applyFont="1" applyFill="1" applyBorder="1" applyAlignment="1" applyProtection="1">
      <alignment horizontal="center" wrapText="1"/>
    </xf>
    <xf numFmtId="0" fontId="17" fillId="0" borderId="1" xfId="1" applyFont="1" applyFill="1" applyBorder="1" applyAlignment="1" applyProtection="1">
      <alignment horizontal="center"/>
    </xf>
    <xf numFmtId="0" fontId="17" fillId="0" borderId="2" xfId="1" applyFont="1" applyFill="1" applyBorder="1" applyAlignment="1" applyProtection="1">
      <alignment horizontal="center"/>
    </xf>
    <xf numFmtId="0" fontId="17" fillId="0" borderId="3" xfId="1" applyFont="1" applyFill="1" applyBorder="1" applyAlignment="1" applyProtection="1">
      <alignment horizontal="center"/>
    </xf>
    <xf numFmtId="0" fontId="11" fillId="4" borderId="1" xfId="1" quotePrefix="1" applyFont="1" applyFill="1" applyBorder="1" applyAlignment="1" applyProtection="1">
      <alignment horizontal="center" vertical="center"/>
      <protection locked="0"/>
    </xf>
    <xf numFmtId="0" fontId="17" fillId="0" borderId="4" xfId="1" applyFont="1" applyFill="1" applyBorder="1" applyAlignment="1" applyProtection="1">
      <alignment horizontal="center" vertical="center"/>
    </xf>
    <xf numFmtId="0" fontId="17" fillId="0" borderId="10" xfId="1" applyFont="1" applyFill="1" applyBorder="1" applyAlignment="1" applyProtection="1">
      <alignment horizontal="center" vertical="center"/>
    </xf>
    <xf numFmtId="0" fontId="17" fillId="0" borderId="11" xfId="1" applyFont="1" applyFill="1" applyBorder="1" applyAlignment="1" applyProtection="1">
      <alignment horizontal="center" vertical="center"/>
    </xf>
    <xf numFmtId="0" fontId="17" fillId="0" borderId="5" xfId="1" applyFont="1" applyFill="1" applyBorder="1" applyAlignment="1" applyProtection="1">
      <alignment horizontal="center" vertical="center"/>
    </xf>
    <xf numFmtId="0" fontId="17" fillId="0" borderId="12" xfId="1" applyFont="1" applyFill="1" applyBorder="1" applyAlignment="1" applyProtection="1">
      <alignment horizontal="center" vertical="center"/>
    </xf>
    <xf numFmtId="0" fontId="17" fillId="0" borderId="8" xfId="1" applyFont="1" applyFill="1" applyBorder="1" applyAlignment="1" applyProtection="1">
      <alignment horizontal="center" vertical="center"/>
    </xf>
    <xf numFmtId="0" fontId="41" fillId="0" borderId="12" xfId="1" applyFont="1" applyFill="1" applyBorder="1" applyAlignment="1" applyProtection="1">
      <alignment horizontal="center"/>
    </xf>
    <xf numFmtId="0" fontId="12" fillId="0" borderId="1" xfId="1" applyFill="1" applyBorder="1" applyAlignment="1" applyProtection="1">
      <alignment horizontal="center"/>
      <protection hidden="1"/>
    </xf>
    <xf numFmtId="0" fontId="12" fillId="0" borderId="2" xfId="1" applyFill="1" applyBorder="1" applyAlignment="1" applyProtection="1">
      <alignment horizontal="center"/>
      <protection hidden="1"/>
    </xf>
    <xf numFmtId="0" fontId="12" fillId="0" borderId="3" xfId="1" applyFill="1" applyBorder="1" applyAlignment="1" applyProtection="1">
      <alignment horizontal="center"/>
      <protection hidden="1"/>
    </xf>
    <xf numFmtId="4" fontId="11" fillId="4" borderId="1" xfId="1" applyNumberFormat="1" applyFont="1" applyFill="1" applyBorder="1" applyAlignment="1" applyProtection="1">
      <alignment horizontal="center" vertical="center"/>
      <protection locked="0"/>
    </xf>
    <xf numFmtId="4" fontId="11" fillId="4" borderId="2" xfId="1" applyNumberFormat="1" applyFont="1" applyFill="1" applyBorder="1" applyAlignment="1" applyProtection="1">
      <alignment horizontal="center" vertical="center"/>
      <protection locked="0"/>
    </xf>
    <xf numFmtId="4" fontId="11" fillId="4" borderId="3" xfId="1" applyNumberFormat="1" applyFont="1" applyFill="1" applyBorder="1" applyAlignment="1" applyProtection="1">
      <alignment horizontal="center" vertical="center"/>
      <protection locked="0"/>
    </xf>
    <xf numFmtId="0" fontId="11" fillId="4" borderId="1" xfId="1" applyFont="1" applyFill="1" applyBorder="1" applyAlignment="1" applyProtection="1">
      <alignment horizontal="center" vertical="center" wrapText="1"/>
      <protection locked="0"/>
    </xf>
    <xf numFmtId="0" fontId="11" fillId="4" borderId="2" xfId="1" applyFont="1" applyFill="1" applyBorder="1" applyAlignment="1" applyProtection="1">
      <alignment horizontal="center" vertical="center" wrapText="1"/>
      <protection locked="0"/>
    </xf>
    <xf numFmtId="0" fontId="11" fillId="4" borderId="3" xfId="1"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0" fontId="11" fillId="0" borderId="5" xfId="0" applyFont="1" applyBorder="1" applyAlignment="1" applyProtection="1">
      <alignment horizontal="right" vertical="center"/>
      <protection hidden="1"/>
    </xf>
    <xf numFmtId="0" fontId="11" fillId="0" borderId="12" xfId="0" applyFont="1" applyBorder="1" applyAlignment="1" applyProtection="1">
      <alignment horizontal="right" vertical="center"/>
      <protection hidden="1"/>
    </xf>
    <xf numFmtId="0" fontId="14" fillId="0" borderId="0" xfId="0" applyFont="1" applyAlignment="1" applyProtection="1">
      <alignment horizontal="left" vertical="center" wrapText="1"/>
      <protection hidden="1"/>
    </xf>
    <xf numFmtId="0" fontId="15" fillId="0" borderId="10" xfId="0" applyFont="1" applyBorder="1" applyAlignment="1">
      <alignment horizontal="center"/>
    </xf>
    <xf numFmtId="0" fontId="0" fillId="0" borderId="12" xfId="0" applyBorder="1" applyAlignment="1" applyProtection="1">
      <alignment horizontal="center"/>
      <protection locked="0"/>
    </xf>
    <xf numFmtId="0" fontId="15" fillId="0" borderId="0" xfId="0" applyFont="1" applyAlignment="1" applyProtection="1">
      <alignment horizontal="left" vertical="center" wrapText="1"/>
      <protection hidden="1"/>
    </xf>
    <xf numFmtId="0" fontId="0" fillId="0" borderId="1"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15" fillId="0" borderId="0" xfId="0" applyFont="1" applyAlignment="1" applyProtection="1">
      <alignment horizontal="left" vertical="center" wrapText="1" indent="2"/>
      <protection hidden="1"/>
    </xf>
    <xf numFmtId="0" fontId="15" fillId="0" borderId="0" xfId="0" applyFont="1" applyAlignment="1" applyProtection="1">
      <alignment horizontal="left" vertical="center" wrapText="1" indent="3"/>
      <protection hidden="1"/>
    </xf>
    <xf numFmtId="0" fontId="0" fillId="0" borderId="0" xfId="0" applyAlignment="1">
      <alignment horizontal="center"/>
    </xf>
    <xf numFmtId="0" fontId="15" fillId="0" borderId="0" xfId="0" applyFont="1" applyAlignment="1" applyProtection="1">
      <alignment horizontal="left" wrapText="1" indent="1"/>
      <protection hidden="1"/>
    </xf>
    <xf numFmtId="0" fontId="15" fillId="0" borderId="0" xfId="0" applyFont="1" applyAlignment="1" applyProtection="1">
      <alignment horizontal="left" wrapText="1" indent="2"/>
      <protection hidden="1"/>
    </xf>
    <xf numFmtId="0" fontId="27" fillId="0" borderId="0" xfId="0" applyFont="1" applyAlignment="1">
      <alignment horizontal="center" vertical="center"/>
    </xf>
    <xf numFmtId="0" fontId="27" fillId="0" borderId="10" xfId="0" applyFont="1" applyBorder="1" applyAlignment="1">
      <alignment horizontal="center" vertical="center"/>
    </xf>
    <xf numFmtId="0" fontId="15" fillId="0" borderId="0" xfId="0" applyFont="1" applyAlignment="1" applyProtection="1">
      <alignment horizontal="left"/>
      <protection hidden="1"/>
    </xf>
    <xf numFmtId="0" fontId="14" fillId="0" borderId="0" xfId="0" applyFont="1" applyAlignment="1" applyProtection="1">
      <alignment horizontal="center" vertical="top" wrapText="1"/>
      <protection hidden="1"/>
    </xf>
    <xf numFmtId="0" fontId="11" fillId="0" borderId="0" xfId="0" applyFont="1" applyBorder="1" applyAlignment="1">
      <alignment horizontal="center"/>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11" fillId="0" borderId="1" xfId="0" applyFont="1" applyBorder="1" applyAlignment="1" applyProtection="1">
      <alignment horizontal="right" vertical="center"/>
      <protection hidden="1"/>
    </xf>
    <xf numFmtId="0" fontId="11" fillId="0" borderId="2" xfId="0" applyFont="1" applyBorder="1" applyAlignment="1" applyProtection="1">
      <alignment horizontal="right" vertical="center"/>
      <protection hidden="1"/>
    </xf>
    <xf numFmtId="0" fontId="15" fillId="0" borderId="0" xfId="0" applyFont="1" applyAlignment="1" applyProtection="1">
      <alignment horizontal="center"/>
      <protection hidden="1"/>
    </xf>
    <xf numFmtId="0" fontId="11" fillId="0" borderId="0" xfId="0" applyFont="1" applyAlignment="1" applyProtection="1">
      <alignment horizontal="center"/>
      <protection hidden="1"/>
    </xf>
    <xf numFmtId="0" fontId="14" fillId="0" borderId="0" xfId="0" applyFont="1" applyAlignment="1" applyProtection="1">
      <alignment horizontal="center" vertical="center"/>
      <protection hidden="1"/>
    </xf>
    <xf numFmtId="0" fontId="33" fillId="3" borderId="0" xfId="1" quotePrefix="1" applyFont="1" applyFill="1" applyBorder="1" applyAlignment="1" applyProtection="1">
      <alignment horizontal="center"/>
    </xf>
    <xf numFmtId="0" fontId="33" fillId="3" borderId="0" xfId="1" applyFont="1" applyFill="1" applyBorder="1" applyAlignment="1" applyProtection="1">
      <alignment horizontal="center"/>
    </xf>
    <xf numFmtId="0" fontId="11" fillId="3" borderId="10" xfId="1" applyFont="1" applyFill="1" applyBorder="1" applyAlignment="1" applyProtection="1">
      <alignment horizontal="center"/>
    </xf>
    <xf numFmtId="0" fontId="33" fillId="3" borderId="0" xfId="1" applyFont="1" applyFill="1" applyBorder="1" applyAlignment="1" applyProtection="1">
      <alignment horizontal="center" vertical="center"/>
    </xf>
    <xf numFmtId="0" fontId="11" fillId="3" borderId="7" xfId="1" applyFont="1" applyFill="1" applyBorder="1" applyAlignment="1">
      <alignment horizontal="center" vertical="center"/>
    </xf>
    <xf numFmtId="0" fontId="39" fillId="3" borderId="0" xfId="1" applyFont="1" applyFill="1" applyBorder="1" applyAlignment="1" applyProtection="1">
      <alignment horizontal="center"/>
      <protection hidden="1"/>
    </xf>
    <xf numFmtId="0" fontId="11" fillId="3" borderId="7" xfId="1" applyFont="1" applyFill="1" applyBorder="1" applyAlignment="1" applyProtection="1">
      <alignment horizontal="center" vertical="center" wrapText="1"/>
      <protection hidden="1"/>
    </xf>
    <xf numFmtId="0" fontId="11" fillId="3" borderId="7" xfId="1" quotePrefix="1" applyFont="1" applyFill="1" applyBorder="1" applyAlignment="1">
      <alignment horizontal="center" vertical="center"/>
    </xf>
    <xf numFmtId="0" fontId="11" fillId="3" borderId="1" xfId="1" quotePrefix="1" applyFont="1" applyFill="1" applyBorder="1" applyAlignment="1">
      <alignment horizontal="center" vertical="center"/>
    </xf>
    <xf numFmtId="0" fontId="11" fillId="3" borderId="3" xfId="1" quotePrefix="1" applyFont="1" applyFill="1" applyBorder="1" applyAlignment="1">
      <alignment horizontal="center" vertical="center"/>
    </xf>
    <xf numFmtId="0" fontId="11" fillId="3" borderId="1" xfId="1" applyFont="1" applyFill="1" applyBorder="1" applyAlignment="1">
      <alignment horizontal="center" vertical="center"/>
    </xf>
    <xf numFmtId="0" fontId="11" fillId="3" borderId="3" xfId="1" applyFont="1" applyFill="1" applyBorder="1" applyAlignment="1">
      <alignment horizontal="center" vertical="center"/>
    </xf>
  </cellXfs>
  <cellStyles count="115">
    <cellStyle name="Comma" xfId="5" builtinId="3"/>
    <cellStyle name="Comma 2" xfId="11" xr:uid="{00000000-0005-0000-0000-000001000000}"/>
    <cellStyle name="Comma 2 2" xfId="20" xr:uid="{025F9789-BF8A-47E9-9E74-8335D45805D6}"/>
    <cellStyle name="Comma 2 2 2" xfId="41" xr:uid="{8C4DC41A-6D6D-48A2-9C4C-44B126D26A0A}"/>
    <cellStyle name="Comma 2 2 3" xfId="62" xr:uid="{32CDB963-9F2A-4981-8597-CDDE845450DD}"/>
    <cellStyle name="Comma 2 2 4" xfId="83" xr:uid="{6292BE01-F764-4FF6-80A3-D228D98284A4}"/>
    <cellStyle name="Comma 2 2 5" xfId="104" xr:uid="{8C1DC585-20D0-4E53-9611-1B50B37707CD}"/>
    <cellStyle name="Comma 2 3" xfId="27" xr:uid="{7AE71C9D-BAF8-4701-AD11-016834B4F91F}"/>
    <cellStyle name="Comma 2 3 2" xfId="48" xr:uid="{3462F203-71A9-45DF-B03F-1CF998DCF201}"/>
    <cellStyle name="Comma 2 3 3" xfId="69" xr:uid="{FD18A826-57D1-4513-AAA3-980C251A4D35}"/>
    <cellStyle name="Comma 2 3 4" xfId="90" xr:uid="{3B30CCC9-644D-48FA-8285-66649DFA9A5A}"/>
    <cellStyle name="Comma 2 3 5" xfId="111" xr:uid="{198A2F02-02A7-4A49-BCB3-CE734DD7688F}"/>
    <cellStyle name="Comma 2 4" xfId="34" xr:uid="{711ADF1E-4D6D-45BD-97BD-9EACE7A1BF70}"/>
    <cellStyle name="Comma 2 5" xfId="55" xr:uid="{31E825BA-DAB7-42DD-9373-AFF7F46E710E}"/>
    <cellStyle name="Comma 2 6" xfId="76" xr:uid="{00608330-104B-452E-BC22-E008556BA5A4}"/>
    <cellStyle name="Comma 2 7" xfId="97" xr:uid="{F8A856B4-650B-4FD2-BA35-F2C6B3E6EB29}"/>
    <cellStyle name="Comma 3" xfId="14" xr:uid="{00000000-0005-0000-0000-000002000000}"/>
    <cellStyle name="Currency" xfId="113" builtinId="4"/>
    <cellStyle name="Currency 2" xfId="9" xr:uid="{00000000-0005-0000-0000-000004000000}"/>
    <cellStyle name="Currency 3" xfId="12" xr:uid="{00000000-0005-0000-0000-000005000000}"/>
    <cellStyle name="Currency 3 2" xfId="21" xr:uid="{E324097B-E708-4A87-A750-6A4E8475515E}"/>
    <cellStyle name="Currency 3 2 2" xfId="42" xr:uid="{8885470D-6E43-46A4-819E-BA1DCA9C5EE1}"/>
    <cellStyle name="Currency 3 2 3" xfId="63" xr:uid="{A6F62FDA-6A83-4D28-86D1-FD880174BBFD}"/>
    <cellStyle name="Currency 3 2 4" xfId="84" xr:uid="{E630560B-C6C4-4E2A-8C2F-B23ACA60B4B4}"/>
    <cellStyle name="Currency 3 2 5" xfId="105" xr:uid="{B9A8B3F3-2C41-4B38-8B60-CD660E6CFF05}"/>
    <cellStyle name="Currency 3 3" xfId="28" xr:uid="{1E382C62-B8A5-4EE5-ADE3-BFB9F36BF6A2}"/>
    <cellStyle name="Currency 3 3 2" xfId="49" xr:uid="{F13EEF1A-DB56-4E80-86C0-0F1EA20E1F26}"/>
    <cellStyle name="Currency 3 3 3" xfId="70" xr:uid="{B8065BAE-C95B-4A65-8556-3F938AF62C7B}"/>
    <cellStyle name="Currency 3 3 4" xfId="91" xr:uid="{5DCD9F76-4B2C-4DDF-825B-A22F9E53BC44}"/>
    <cellStyle name="Currency 3 3 5" xfId="112" xr:uid="{79CA201F-F4CE-4913-97E9-E71EE3F341A3}"/>
    <cellStyle name="Currency 3 4" xfId="35" xr:uid="{6E63FF81-8817-48F5-94BF-D6841DFF11EC}"/>
    <cellStyle name="Currency 3 5" xfId="56" xr:uid="{239091B8-5959-46D2-84E4-9F2DCAC17C4E}"/>
    <cellStyle name="Currency 3 6" xfId="77" xr:uid="{D5CCA249-B670-4C9C-A1E2-3AB8B690B8CF}"/>
    <cellStyle name="Currency 3 7" xfId="98" xr:uid="{BF26F85A-F397-403D-B2DC-3CC25038CCAA}"/>
    <cellStyle name="Hyperlink" xfId="114" builtinId="8"/>
    <cellStyle name="Normal" xfId="0" builtinId="0"/>
    <cellStyle name="Normal 2" xfId="1" xr:uid="{00000000-0005-0000-0000-000008000000}"/>
    <cellStyle name="Normal 3" xfId="3" xr:uid="{00000000-0005-0000-0000-000009000000}"/>
    <cellStyle name="Normal 3 2" xfId="7" xr:uid="{00000000-0005-0000-0000-00000A000000}"/>
    <cellStyle name="Normal 3 2 2" xfId="17" xr:uid="{CC29DB7F-4009-4473-90B2-DB21AD0E297A}"/>
    <cellStyle name="Normal 3 2 2 2" xfId="38" xr:uid="{CFD0D8A3-4B5A-4522-8180-9CC05FA2D2D9}"/>
    <cellStyle name="Normal 3 2 2 3" xfId="59" xr:uid="{B111FDD7-2D08-4FE7-A63B-55237E3B6EC7}"/>
    <cellStyle name="Normal 3 2 2 4" xfId="80" xr:uid="{90CAECD9-3A59-480D-B8B9-E0E0633CF2B7}"/>
    <cellStyle name="Normal 3 2 2 5" xfId="101" xr:uid="{81DD4604-06F4-422A-8E13-BB2AEB4C680A}"/>
    <cellStyle name="Normal 3 2 3" xfId="24" xr:uid="{12F9CB5D-FFE2-4E2C-BD53-9824001DCB67}"/>
    <cellStyle name="Normal 3 2 3 2" xfId="45" xr:uid="{51454E69-CF56-4103-B9CE-5983C7F2DC80}"/>
    <cellStyle name="Normal 3 2 3 3" xfId="66" xr:uid="{FDA8F1CA-97E9-48EB-9252-FF2D56F24842}"/>
    <cellStyle name="Normal 3 2 3 4" xfId="87" xr:uid="{A855C279-1953-46A3-9CDF-FEE429EF8D69}"/>
    <cellStyle name="Normal 3 2 3 5" xfId="108" xr:uid="{990E6654-1A3C-4541-A3D3-9C1AA0477054}"/>
    <cellStyle name="Normal 3 2 4" xfId="31" xr:uid="{DEF53C23-051B-4FD2-B8A9-E14B1A7098E4}"/>
    <cellStyle name="Normal 3 2 5" xfId="52" xr:uid="{838148D6-CE2A-4526-A3E0-16AA55D6A2DF}"/>
    <cellStyle name="Normal 3 2 6" xfId="73" xr:uid="{29075BA3-C59E-4D71-BF5A-89D6B124D945}"/>
    <cellStyle name="Normal 3 2 7" xfId="94" xr:uid="{29F02C02-8049-45CD-B8FF-251E9AF8CA88}"/>
    <cellStyle name="Normal 3 3" xfId="15" xr:uid="{37FD74D8-0514-4F08-893F-B2C96611E4FB}"/>
    <cellStyle name="Normal 3 3 2" xfId="36" xr:uid="{9B31D056-8857-41EB-A249-8048C9745BFA}"/>
    <cellStyle name="Normal 3 3 3" xfId="57" xr:uid="{D3D982B3-190C-42AC-B682-3D3059699165}"/>
    <cellStyle name="Normal 3 3 4" xfId="78" xr:uid="{7675BCBA-3A18-459B-9799-A09CD761D5F0}"/>
    <cellStyle name="Normal 3 3 5" xfId="99" xr:uid="{F3E50802-ED0B-4D0F-B109-7B7D95CA970D}"/>
    <cellStyle name="Normal 3 4" xfId="22" xr:uid="{FCC6C8DC-137B-403C-9116-AF427FF4F03D}"/>
    <cellStyle name="Normal 3 4 2" xfId="43" xr:uid="{42B7F90D-91C0-4A46-9C77-797801C08F96}"/>
    <cellStyle name="Normal 3 4 3" xfId="64" xr:uid="{51511F54-8AEB-499D-9F3C-8A1C179ECAF7}"/>
    <cellStyle name="Normal 3 4 4" xfId="85" xr:uid="{1B46ECED-01B1-44C1-90F1-5360C71C1942}"/>
    <cellStyle name="Normal 3 4 5" xfId="106" xr:uid="{EDB7CF5B-EE96-400C-8131-1E37DCA8F911}"/>
    <cellStyle name="Normal 3 5" xfId="29" xr:uid="{C658662F-9E3F-428A-8343-A29650B91A0A}"/>
    <cellStyle name="Normal 3 6" xfId="50" xr:uid="{06AB715A-808E-482D-8633-EA94BC5FF414}"/>
    <cellStyle name="Normal 3 7" xfId="71" xr:uid="{52328510-45CE-49BE-B59B-DF116F9476BD}"/>
    <cellStyle name="Normal 3 8" xfId="92" xr:uid="{A5B427A5-E430-4562-ABFB-A896C9F96243}"/>
    <cellStyle name="Normal 4" xfId="4" xr:uid="{00000000-0005-0000-0000-00000B000000}"/>
    <cellStyle name="Normal 4 2" xfId="8" xr:uid="{00000000-0005-0000-0000-00000C000000}"/>
    <cellStyle name="Normal 4 2 2" xfId="18" xr:uid="{D7BFC964-1877-4E3F-A0FF-392B3D4A0EAA}"/>
    <cellStyle name="Normal 4 2 2 2" xfId="39" xr:uid="{49DB32D8-8F6B-4D30-A450-214BF4B78271}"/>
    <cellStyle name="Normal 4 2 2 3" xfId="60" xr:uid="{D7EA9C47-40F5-4AD0-95F7-5380295DD967}"/>
    <cellStyle name="Normal 4 2 2 4" xfId="81" xr:uid="{A44BF9BE-5070-4139-A932-CAAC3F5B84A7}"/>
    <cellStyle name="Normal 4 2 2 5" xfId="102" xr:uid="{A341FD52-1095-423D-A011-5D4FDB23B433}"/>
    <cellStyle name="Normal 4 2 3" xfId="25" xr:uid="{3B8040B7-70C9-4A04-A6CF-19FA4C927470}"/>
    <cellStyle name="Normal 4 2 3 2" xfId="46" xr:uid="{D30AA545-6FD9-4AC7-AB41-83A23F88BA8F}"/>
    <cellStyle name="Normal 4 2 3 3" xfId="67" xr:uid="{64EDD546-0559-417C-B5EC-96B7858A8912}"/>
    <cellStyle name="Normal 4 2 3 4" xfId="88" xr:uid="{472949F1-DA31-476D-810E-93F4BB69B975}"/>
    <cellStyle name="Normal 4 2 3 5" xfId="109" xr:uid="{1642384B-6338-4E00-B2EA-2AC0637FBF66}"/>
    <cellStyle name="Normal 4 2 4" xfId="32" xr:uid="{339E10E5-0A77-4965-8039-563ADDBE6A15}"/>
    <cellStyle name="Normal 4 2 5" xfId="53" xr:uid="{8F149EBE-CFAB-4808-9E78-AA9C0909E068}"/>
    <cellStyle name="Normal 4 2 6" xfId="74" xr:uid="{9419A836-4EF1-4AA6-92E5-C0FAE3952508}"/>
    <cellStyle name="Normal 4 2 7" xfId="95" xr:uid="{54744991-15A0-489E-813F-CC1633A643E9}"/>
    <cellStyle name="Normal 4 3" xfId="16" xr:uid="{9E356A6A-5B21-4412-9599-2F2903BCAB6A}"/>
    <cellStyle name="Normal 4 3 2" xfId="37" xr:uid="{D48B0674-A265-42AD-91A4-3887C91480A0}"/>
    <cellStyle name="Normal 4 3 3" xfId="58" xr:uid="{A30E6272-D080-4217-83FC-AA1368DD4ECC}"/>
    <cellStyle name="Normal 4 3 4" xfId="79" xr:uid="{DE18FE88-1078-4FBF-A55D-C696D127F994}"/>
    <cellStyle name="Normal 4 3 5" xfId="100" xr:uid="{314FD061-522F-4B41-BE9F-3D507E748132}"/>
    <cellStyle name="Normal 4 4" xfId="23" xr:uid="{B8D8CDC7-C015-47DF-9166-D76BAF9A3F8A}"/>
    <cellStyle name="Normal 4 4 2" xfId="44" xr:uid="{6877D595-0241-4015-9B48-8DCDD56A9F9F}"/>
    <cellStyle name="Normal 4 4 3" xfId="65" xr:uid="{12C1FE2C-43E6-4575-B78B-AC6FF6C4DE74}"/>
    <cellStyle name="Normal 4 4 4" xfId="86" xr:uid="{0AAE43C1-D451-4C03-8846-F5C3B9450341}"/>
    <cellStyle name="Normal 4 4 5" xfId="107" xr:uid="{D313FC3E-4542-43A8-8921-FBDE973668B5}"/>
    <cellStyle name="Normal 4 5" xfId="30" xr:uid="{B4A44155-E99A-4B07-8C5C-0BF0CE85EFF6}"/>
    <cellStyle name="Normal 4 6" xfId="51" xr:uid="{13FF8868-C8E7-4144-AF4F-E7ECB5A59D1D}"/>
    <cellStyle name="Normal 4 7" xfId="72" xr:uid="{53272F26-DB7C-4109-8C3A-A53BF723437C}"/>
    <cellStyle name="Normal 4 8" xfId="93" xr:uid="{D42B8BC7-462C-466B-8ACB-0EFC3919D495}"/>
    <cellStyle name="Normal 5" xfId="10" xr:uid="{00000000-0005-0000-0000-00000D000000}"/>
    <cellStyle name="Normal 5 2" xfId="19" xr:uid="{724A5674-AEBE-4E50-9DF8-1B154AE698AE}"/>
    <cellStyle name="Normal 5 2 2" xfId="40" xr:uid="{00751108-E671-4514-A10B-A8FD450DBBEB}"/>
    <cellStyle name="Normal 5 2 3" xfId="61" xr:uid="{44D411CC-4579-4DB3-A9CC-2F672A965A1A}"/>
    <cellStyle name="Normal 5 2 4" xfId="82" xr:uid="{45A3BFC3-A7C9-466C-A074-43590DA63290}"/>
    <cellStyle name="Normal 5 2 5" xfId="103" xr:uid="{39BBC401-D6F6-43C3-900D-A6861B611261}"/>
    <cellStyle name="Normal 5 3" xfId="26" xr:uid="{9B32425F-6CB6-41B7-861B-A260E7CF1978}"/>
    <cellStyle name="Normal 5 3 2" xfId="47" xr:uid="{FCD9373E-8A5B-4AAD-B39D-EB80AC5D177E}"/>
    <cellStyle name="Normal 5 3 3" xfId="68" xr:uid="{957258B9-359D-4E54-91D2-47F9444EE7E1}"/>
    <cellStyle name="Normal 5 3 4" xfId="89" xr:uid="{3EA41F56-2220-4264-8698-3A41A8311F12}"/>
    <cellStyle name="Normal 5 3 5" xfId="110" xr:uid="{B9727C33-1CEA-4554-B3C8-2369F02315D4}"/>
    <cellStyle name="Normal 5 4" xfId="33" xr:uid="{5803371F-7F08-45B9-B084-52F08BCD0FFA}"/>
    <cellStyle name="Normal 5 5" xfId="54" xr:uid="{0FE1232D-876E-40DE-BE4F-1C4040FCC201}"/>
    <cellStyle name="Normal 5 6" xfId="75" xr:uid="{A7CE38FE-55F4-42BE-84ED-536A5C5F8F45}"/>
    <cellStyle name="Normal 5 7" xfId="96" xr:uid="{53B24598-1E3C-4F02-B093-064F01298758}"/>
    <cellStyle name="Normal 6" xfId="13" xr:uid="{00000000-0005-0000-0000-00000E000000}"/>
    <cellStyle name="Percent" xfId="2" builtinId="5"/>
    <cellStyle name="Percent 2" xfId="6" xr:uid="{00000000-0005-0000-0000-000011000000}"/>
  </cellStyles>
  <dxfs count="14">
    <dxf>
      <fill>
        <patternFill>
          <bgColor rgb="FF92D050"/>
        </patternFill>
      </fill>
    </dxf>
    <dxf>
      <font>
        <b/>
        <i val="0"/>
        <color theme="0"/>
      </font>
      <fill>
        <patternFill patternType="solid">
          <fgColor rgb="FFC00000"/>
          <bgColor rgb="FFC00000"/>
        </patternFill>
      </fill>
    </dxf>
    <dxf>
      <font>
        <b/>
        <i val="0"/>
        <color theme="0"/>
      </font>
      <fill>
        <patternFill patternType="solid">
          <fgColor rgb="FFC00000"/>
          <bgColor rgb="FFC000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color rgb="FFF30D0D"/>
      </font>
    </dxf>
    <dxf>
      <font>
        <color rgb="FF9C0006"/>
      </font>
      <fill>
        <patternFill>
          <bgColor rgb="FFFFC7CE"/>
        </patternFill>
      </fill>
    </dxf>
    <dxf>
      <font>
        <color rgb="FF006100"/>
      </font>
      <fill>
        <patternFill>
          <bgColor rgb="FFC6EFCE"/>
        </patternFill>
      </fill>
    </dxf>
    <dxf>
      <font>
        <b/>
        <i val="0"/>
        <color rgb="FFFF0000"/>
      </font>
    </dxf>
    <dxf>
      <font>
        <b/>
        <i val="0"/>
        <color rgb="FFF30D0D"/>
      </font>
    </dxf>
    <dxf>
      <font>
        <b/>
        <i val="0"/>
        <color theme="9" tint="-0.24994659260841701"/>
      </font>
    </dxf>
    <dxf>
      <fill>
        <patternFill>
          <bgColor rgb="FFB8CCE4"/>
        </patternFill>
      </fill>
    </dxf>
  </dxfs>
  <tableStyles count="0" defaultTableStyle="TableStyleMedium2" defaultPivotStyle="PivotStyleLight16"/>
  <colors>
    <mruColors>
      <color rgb="FFB8CCE4"/>
      <color rgb="FFF30D0D"/>
      <color rgb="FFFDE9D9"/>
      <color rgb="FFC40000"/>
      <color rgb="FFFF0000"/>
      <color rgb="FF0000FF"/>
      <color rgb="FF006600"/>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DCC6D-B671-4FBD-9F18-B6596DC4ACB2}">
  <sheetPr codeName="Sheet4">
    <tabColor rgb="FFF30D0D"/>
  </sheetPr>
  <dimension ref="A1:M23"/>
  <sheetViews>
    <sheetView showGridLines="0" tabSelected="1" view="pageBreakPreview" zoomScale="115" zoomScaleNormal="100" zoomScaleSheetLayoutView="115" workbookViewId="0">
      <selection activeCell="L3" sqref="L3"/>
    </sheetView>
  </sheetViews>
  <sheetFormatPr defaultColWidth="9" defaultRowHeight="15.75" x14ac:dyDescent="0.25"/>
  <cols>
    <col min="1" max="16384" width="9" style="152"/>
  </cols>
  <sheetData>
    <row r="1" spans="1:13" ht="16.5" thickBot="1" x14ac:dyDescent="0.3">
      <c r="A1" s="206" t="s">
        <v>93</v>
      </c>
      <c r="B1" s="206"/>
      <c r="C1" s="206"/>
      <c r="D1" s="206"/>
      <c r="E1" s="206"/>
      <c r="F1" s="206"/>
      <c r="G1" s="206"/>
      <c r="H1" s="206"/>
      <c r="I1" s="206"/>
      <c r="J1" s="206"/>
      <c r="K1" s="206"/>
    </row>
    <row r="2" spans="1:13" s="151" customFormat="1" ht="51" customHeight="1" thickBot="1" x14ac:dyDescent="0.25">
      <c r="A2" s="169" t="s">
        <v>85</v>
      </c>
      <c r="B2" s="207" t="s">
        <v>105</v>
      </c>
      <c r="C2" s="207"/>
      <c r="D2" s="207"/>
      <c r="E2" s="207"/>
      <c r="F2" s="207"/>
      <c r="G2" s="207"/>
      <c r="H2" s="207"/>
      <c r="I2" s="207"/>
      <c r="J2" s="207"/>
      <c r="K2" s="208"/>
      <c r="L2" s="162"/>
      <c r="M2" s="150"/>
    </row>
    <row r="3" spans="1:13" ht="39.75" customHeight="1" thickBot="1" x14ac:dyDescent="0.3">
      <c r="A3" s="169" t="s">
        <v>86</v>
      </c>
      <c r="B3" s="207" t="s">
        <v>95</v>
      </c>
      <c r="C3" s="207"/>
      <c r="D3" s="207"/>
      <c r="E3" s="207"/>
      <c r="F3" s="207"/>
      <c r="G3" s="207"/>
      <c r="H3" s="207"/>
      <c r="I3" s="207"/>
      <c r="J3" s="207"/>
      <c r="K3" s="208"/>
      <c r="L3" s="162"/>
      <c r="M3" s="150"/>
    </row>
    <row r="4" spans="1:13" ht="36.75" customHeight="1" thickBot="1" x14ac:dyDescent="0.3">
      <c r="A4" s="169" t="s">
        <v>87</v>
      </c>
      <c r="B4" s="207" t="s">
        <v>0</v>
      </c>
      <c r="C4" s="207"/>
      <c r="D4" s="207"/>
      <c r="E4" s="207"/>
      <c r="F4" s="207"/>
      <c r="G4" s="207"/>
      <c r="H4" s="207"/>
      <c r="I4" s="207"/>
      <c r="J4" s="207"/>
      <c r="K4" s="208"/>
      <c r="L4" s="162"/>
      <c r="M4" s="150"/>
    </row>
    <row r="5" spans="1:13" ht="41.45" customHeight="1" thickBot="1" x14ac:dyDescent="0.3">
      <c r="A5" s="169" t="s">
        <v>88</v>
      </c>
      <c r="B5" s="209" t="s">
        <v>1</v>
      </c>
      <c r="C5" s="207"/>
      <c r="D5" s="207"/>
      <c r="E5" s="207"/>
      <c r="F5" s="207"/>
      <c r="G5" s="207"/>
      <c r="H5" s="207"/>
      <c r="I5" s="207"/>
      <c r="J5" s="207"/>
      <c r="K5" s="208"/>
      <c r="L5" s="163"/>
    </row>
    <row r="6" spans="1:13" ht="41.45" customHeight="1" thickBot="1" x14ac:dyDescent="0.3">
      <c r="A6" s="169" t="s">
        <v>89</v>
      </c>
      <c r="B6" s="207" t="s">
        <v>2</v>
      </c>
      <c r="C6" s="207"/>
      <c r="D6" s="207"/>
      <c r="E6" s="207"/>
      <c r="F6" s="207"/>
      <c r="G6" s="207"/>
      <c r="H6" s="207"/>
      <c r="I6" s="207"/>
      <c r="J6" s="207"/>
      <c r="K6" s="208"/>
      <c r="L6" s="163"/>
    </row>
    <row r="7" spans="1:13" ht="41.45" customHeight="1" thickBot="1" x14ac:dyDescent="0.3">
      <c r="A7" s="169" t="s">
        <v>90</v>
      </c>
      <c r="B7" s="207" t="s">
        <v>3</v>
      </c>
      <c r="C7" s="207"/>
      <c r="D7" s="207"/>
      <c r="E7" s="207"/>
      <c r="F7" s="207"/>
      <c r="G7" s="207"/>
      <c r="H7" s="207"/>
      <c r="I7" s="207"/>
      <c r="J7" s="207"/>
      <c r="K7" s="208"/>
      <c r="L7" s="163"/>
    </row>
    <row r="8" spans="1:13" ht="41.45" customHeight="1" thickBot="1" x14ac:dyDescent="0.3">
      <c r="A8" s="169" t="s">
        <v>91</v>
      </c>
      <c r="B8" s="207" t="s">
        <v>4</v>
      </c>
      <c r="C8" s="207"/>
      <c r="D8" s="207"/>
      <c r="E8" s="207"/>
      <c r="F8" s="207"/>
      <c r="G8" s="207"/>
      <c r="H8" s="207"/>
      <c r="I8" s="207"/>
      <c r="J8" s="207"/>
      <c r="K8" s="208"/>
      <c r="L8" s="163"/>
    </row>
    <row r="9" spans="1:13" ht="48.75" customHeight="1" thickBot="1" x14ac:dyDescent="0.3">
      <c r="A9" s="169" t="s">
        <v>92</v>
      </c>
      <c r="B9" s="207" t="s">
        <v>106</v>
      </c>
      <c r="C9" s="207"/>
      <c r="D9" s="207"/>
      <c r="E9" s="207"/>
      <c r="F9" s="207"/>
      <c r="G9" s="207"/>
      <c r="H9" s="207"/>
      <c r="I9" s="207"/>
      <c r="J9" s="207"/>
      <c r="K9" s="208"/>
      <c r="L9" s="163"/>
    </row>
    <row r="10" spans="1:13" x14ac:dyDescent="0.25">
      <c r="B10" s="164"/>
      <c r="C10" s="164"/>
      <c r="D10" s="164"/>
      <c r="E10" s="164"/>
      <c r="F10" s="164"/>
      <c r="G10" s="164"/>
      <c r="H10" s="164"/>
      <c r="I10" s="164"/>
      <c r="J10" s="164"/>
      <c r="K10" s="164"/>
      <c r="L10" s="163"/>
    </row>
    <row r="11" spans="1:13" x14ac:dyDescent="0.25">
      <c r="B11" s="164"/>
      <c r="C11" s="164"/>
      <c r="D11" s="164"/>
      <c r="E11" s="164"/>
      <c r="F11" s="164"/>
      <c r="G11" s="164"/>
      <c r="H11" s="164"/>
      <c r="I11" s="164"/>
      <c r="J11" s="164"/>
      <c r="K11" s="164"/>
      <c r="L11" s="163"/>
    </row>
    <row r="12" spans="1:13" x14ac:dyDescent="0.25">
      <c r="B12" s="164"/>
      <c r="C12" s="164"/>
      <c r="D12" s="164"/>
      <c r="E12" s="164"/>
      <c r="F12" s="164"/>
      <c r="G12" s="164"/>
      <c r="H12" s="164"/>
      <c r="I12" s="164"/>
      <c r="J12" s="164"/>
      <c r="K12" s="164"/>
      <c r="L12" s="163"/>
    </row>
    <row r="13" spans="1:13" x14ac:dyDescent="0.25">
      <c r="B13" s="151"/>
      <c r="C13" s="151"/>
      <c r="D13" s="151"/>
      <c r="E13" s="151"/>
      <c r="F13" s="151"/>
      <c r="G13" s="151"/>
      <c r="H13" s="151"/>
      <c r="I13" s="151"/>
      <c r="J13" s="151"/>
      <c r="K13" s="151"/>
    </row>
    <row r="14" spans="1:13" x14ac:dyDescent="0.25">
      <c r="B14" s="151"/>
      <c r="C14" s="151"/>
      <c r="D14" s="151"/>
      <c r="E14" s="151"/>
      <c r="F14" s="151"/>
      <c r="G14" s="151"/>
      <c r="H14" s="151"/>
      <c r="I14" s="151"/>
      <c r="J14" s="151"/>
      <c r="K14" s="151"/>
    </row>
    <row r="15" spans="1:13" x14ac:dyDescent="0.25">
      <c r="B15" s="151"/>
      <c r="C15" s="151"/>
      <c r="D15" s="151"/>
      <c r="E15" s="151"/>
      <c r="F15" s="151"/>
      <c r="G15" s="151"/>
      <c r="H15" s="151"/>
      <c r="I15" s="151"/>
      <c r="J15" s="151"/>
      <c r="K15" s="151"/>
    </row>
    <row r="16" spans="1:13" x14ac:dyDescent="0.25">
      <c r="B16" s="151"/>
      <c r="C16" s="151"/>
      <c r="D16" s="151"/>
      <c r="E16" s="151"/>
      <c r="F16" s="151"/>
      <c r="G16" s="151"/>
      <c r="H16" s="151"/>
      <c r="I16" s="151"/>
      <c r="J16" s="151"/>
      <c r="K16" s="151"/>
    </row>
    <row r="17" spans="2:11" x14ac:dyDescent="0.25">
      <c r="B17" s="151"/>
      <c r="C17" s="151"/>
      <c r="D17" s="151"/>
      <c r="E17" s="151"/>
      <c r="F17" s="151"/>
      <c r="G17" s="151"/>
      <c r="H17" s="151"/>
      <c r="I17" s="151"/>
      <c r="J17" s="151"/>
      <c r="K17" s="151"/>
    </row>
    <row r="18" spans="2:11" x14ac:dyDescent="0.25">
      <c r="B18" s="151"/>
      <c r="C18" s="151"/>
      <c r="D18" s="151"/>
      <c r="E18" s="151"/>
      <c r="F18" s="151"/>
      <c r="G18" s="151"/>
      <c r="H18" s="151"/>
      <c r="I18" s="151"/>
      <c r="J18" s="151"/>
      <c r="K18" s="151"/>
    </row>
    <row r="19" spans="2:11" x14ac:dyDescent="0.25">
      <c r="B19" s="151"/>
      <c r="C19" s="151"/>
      <c r="D19" s="151"/>
      <c r="E19" s="151"/>
      <c r="F19" s="151"/>
      <c r="G19" s="151"/>
      <c r="H19" s="151"/>
      <c r="I19" s="151"/>
      <c r="J19" s="151"/>
      <c r="K19" s="151"/>
    </row>
    <row r="20" spans="2:11" x14ac:dyDescent="0.25">
      <c r="B20" s="151"/>
      <c r="C20" s="151"/>
      <c r="D20" s="151"/>
      <c r="E20" s="151"/>
      <c r="F20" s="151"/>
      <c r="G20" s="151"/>
      <c r="H20" s="151"/>
      <c r="I20" s="151"/>
      <c r="J20" s="151"/>
      <c r="K20" s="151"/>
    </row>
    <row r="21" spans="2:11" x14ac:dyDescent="0.25">
      <c r="B21" s="151"/>
      <c r="C21" s="151"/>
      <c r="D21" s="151"/>
      <c r="E21" s="151"/>
      <c r="F21" s="151"/>
      <c r="G21" s="151"/>
      <c r="H21" s="151"/>
      <c r="I21" s="151"/>
      <c r="J21" s="151"/>
      <c r="K21" s="151"/>
    </row>
    <row r="22" spans="2:11" x14ac:dyDescent="0.25">
      <c r="B22" s="151"/>
      <c r="C22" s="151"/>
      <c r="D22" s="151"/>
      <c r="E22" s="151"/>
      <c r="F22" s="151"/>
      <c r="G22" s="151"/>
      <c r="H22" s="151"/>
      <c r="I22" s="151"/>
      <c r="J22" s="151"/>
      <c r="K22" s="151"/>
    </row>
    <row r="23" spans="2:11" x14ac:dyDescent="0.25">
      <c r="B23" s="151"/>
      <c r="C23" s="151"/>
      <c r="D23" s="151"/>
      <c r="E23" s="151"/>
      <c r="F23" s="151"/>
      <c r="G23" s="151"/>
      <c r="H23" s="151"/>
      <c r="I23" s="151"/>
      <c r="J23" s="151"/>
      <c r="K23" s="151"/>
    </row>
  </sheetData>
  <sheetProtection algorithmName="SHA-512" hashValue="Ai3CKipatRaU860aFifu2M8AXfpKctkon03Dn8nq32VxDGN4jKh1srlc7kuS1UU6jqAqeGr5m9SzTzypyBhrEQ==" saltValue="cF1oMZvZyU73JYUlwcKYjQ==" spinCount="100000" sheet="1" objects="1" scenarios="1"/>
  <mergeCells count="9">
    <mergeCell ref="A1:K1"/>
    <mergeCell ref="B8:K8"/>
    <mergeCell ref="B9:K9"/>
    <mergeCell ref="B2:K2"/>
    <mergeCell ref="B3:K3"/>
    <mergeCell ref="B4:K4"/>
    <mergeCell ref="B5:K5"/>
    <mergeCell ref="B6:K6"/>
    <mergeCell ref="B7:K7"/>
  </mergeCells>
  <pageMargins left="0.7" right="0.7" top="0.75" bottom="0.75" header="0.3" footer="0.3"/>
  <pageSetup scale="93" orientation="landscape" r:id="rId1"/>
  <headerFooter>
    <oddFooter>&amp;L&amp;F
&amp;A
Page &amp;P of &amp;N&amp;RAugust 2025</oddFooter>
  </headerFooter>
  <ignoredErrors>
    <ignoredError sqref="A2:A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72A9-6368-4A0B-B818-FADB54F1145F}">
  <sheetPr codeName="Sheet1">
    <tabColor theme="4"/>
    <pageSetUpPr fitToPage="1"/>
  </sheetPr>
  <dimension ref="A1:DH1536"/>
  <sheetViews>
    <sheetView showGridLines="0" view="pageBreakPreview" topLeftCell="B7" zoomScaleNormal="100" zoomScaleSheetLayoutView="100" zoomScalePageLayoutView="85" workbookViewId="0">
      <selection activeCell="J15" sqref="J15"/>
    </sheetView>
  </sheetViews>
  <sheetFormatPr defaultColWidth="9.140625" defaultRowHeight="12.75" x14ac:dyDescent="0.2"/>
  <cols>
    <col min="1" max="1" width="10.42578125" style="29" hidden="1" customWidth="1"/>
    <col min="2" max="2" width="24.140625" style="29" customWidth="1"/>
    <col min="3" max="3" width="22.85546875" style="29" hidden="1" customWidth="1"/>
    <col min="4" max="4" width="12.42578125" style="29" customWidth="1"/>
    <col min="5" max="5" width="19.7109375" style="29" customWidth="1"/>
    <col min="6" max="6" width="15.28515625" style="29" customWidth="1"/>
    <col min="7" max="7" width="22.85546875" style="29" customWidth="1"/>
    <col min="8" max="8" width="17.5703125" style="29" customWidth="1"/>
    <col min="9" max="9" width="23.42578125" style="29" customWidth="1"/>
    <col min="10" max="10" width="19.7109375" style="29" customWidth="1"/>
    <col min="11" max="11" width="13.5703125" style="29" hidden="1" customWidth="1"/>
    <col min="12" max="12" width="14.85546875" style="29" hidden="1" customWidth="1"/>
    <col min="13" max="13" width="11.85546875" style="29" hidden="1" customWidth="1"/>
    <col min="14" max="14" width="13.85546875" style="29" hidden="1" customWidth="1"/>
    <col min="15" max="15" width="9.140625" style="29" customWidth="1"/>
    <col min="16" max="16" width="19.28515625" style="29" customWidth="1"/>
    <col min="17" max="17" width="13.7109375" style="29" customWidth="1"/>
    <col min="18" max="18" width="17.140625" style="29" customWidth="1"/>
    <col min="19" max="19" width="15.5703125" style="29" customWidth="1"/>
    <col min="20" max="20" width="14" style="29" hidden="1" customWidth="1"/>
    <col min="21" max="21" width="15.140625" style="29" customWidth="1"/>
    <col min="22" max="22" width="14" style="29" customWidth="1"/>
    <col min="23" max="23" width="15.5703125" style="29" customWidth="1"/>
    <col min="24" max="24" width="14" style="29" hidden="1" customWidth="1"/>
    <col min="25" max="25" width="13" style="29" customWidth="1"/>
    <col min="26" max="26" width="12.42578125" style="29" customWidth="1"/>
    <col min="27" max="27" width="26.28515625" style="29" customWidth="1"/>
    <col min="28" max="28" width="25.7109375" style="29" customWidth="1"/>
    <col min="29" max="29" width="9.140625" style="29"/>
    <col min="30" max="30" width="14.42578125" style="29" customWidth="1"/>
    <col min="34" max="34" width="14.42578125" style="29" customWidth="1"/>
    <col min="35" max="16384" width="9.140625" style="29"/>
  </cols>
  <sheetData>
    <row r="1" spans="1:112" ht="21" thickBot="1" x14ac:dyDescent="0.35">
      <c r="B1" s="252" t="s">
        <v>139</v>
      </c>
      <c r="C1" s="252"/>
      <c r="D1" s="252"/>
      <c r="E1" s="252"/>
      <c r="F1" s="252"/>
      <c r="G1" s="252"/>
      <c r="H1" s="252"/>
      <c r="I1" s="252"/>
      <c r="J1" s="252"/>
    </row>
    <row r="2" spans="1:112" ht="64.150000000000006" customHeight="1" thickBot="1" x14ac:dyDescent="0.3">
      <c r="B2" s="231" t="s">
        <v>5</v>
      </c>
      <c r="C2" s="232"/>
      <c r="D2" s="232"/>
      <c r="E2" s="232"/>
      <c r="F2" s="232"/>
      <c r="G2" s="232"/>
      <c r="H2" s="232"/>
      <c r="I2" s="232"/>
      <c r="J2" s="233"/>
      <c r="R2" s="8"/>
      <c r="S2" s="8"/>
      <c r="T2" s="8"/>
      <c r="U2" s="8"/>
      <c r="V2" s="8"/>
      <c r="W2" s="8"/>
      <c r="X2" s="8"/>
      <c r="Y2" s="8"/>
      <c r="Z2" s="8"/>
      <c r="AC2" s="8"/>
    </row>
    <row r="3" spans="1:112" ht="87.75" hidden="1" customHeight="1" thickBot="1" x14ac:dyDescent="0.3">
      <c r="B3" s="238" t="s">
        <v>6</v>
      </c>
      <c r="C3" s="239"/>
      <c r="D3" s="239"/>
      <c r="E3" s="239"/>
      <c r="F3" s="239"/>
      <c r="G3" s="239"/>
      <c r="H3" s="239"/>
      <c r="I3" s="239"/>
      <c r="J3" s="240"/>
      <c r="P3" s="8"/>
      <c r="Q3" s="8"/>
      <c r="R3" s="8"/>
      <c r="S3" s="8"/>
      <c r="T3" s="8"/>
      <c r="U3" s="8"/>
      <c r="V3" s="8"/>
      <c r="W3" s="8"/>
      <c r="X3" s="8"/>
      <c r="Y3" s="8"/>
      <c r="Z3" s="8"/>
      <c r="AC3" s="8"/>
    </row>
    <row r="4" spans="1:112" ht="16.5" thickBot="1" x14ac:dyDescent="0.3">
      <c r="B4" s="241" t="s">
        <v>115</v>
      </c>
      <c r="C4" s="241"/>
      <c r="D4" s="241"/>
      <c r="E4" s="241"/>
      <c r="F4" s="241"/>
      <c r="G4" s="241"/>
      <c r="H4" s="241"/>
      <c r="I4" s="241"/>
      <c r="J4" s="241"/>
      <c r="K4" s="8"/>
      <c r="L4" s="8"/>
    </row>
    <row r="5" spans="1:112" s="5" customFormat="1" ht="18" customHeight="1" thickBot="1" x14ac:dyDescent="0.3">
      <c r="A5" s="8"/>
      <c r="B5" s="242" t="s">
        <v>7</v>
      </c>
      <c r="C5" s="243"/>
      <c r="D5" s="243"/>
      <c r="E5" s="243"/>
      <c r="F5" s="243"/>
      <c r="G5" s="243"/>
      <c r="H5" s="243"/>
      <c r="I5" s="243"/>
      <c r="J5" s="244"/>
      <c r="K5" s="8"/>
      <c r="L5" s="8"/>
      <c r="M5" s="8"/>
      <c r="N5" s="8"/>
      <c r="O5" s="8"/>
      <c r="AH5" s="8"/>
      <c r="AI5" s="8"/>
      <c r="AJ5" s="8"/>
      <c r="AK5" s="8"/>
      <c r="AL5" s="8"/>
      <c r="AM5" s="8"/>
      <c r="AN5" s="8"/>
      <c r="AO5" s="8"/>
      <c r="AP5" s="8"/>
      <c r="AQ5" s="8"/>
      <c r="AR5" s="8"/>
      <c r="AS5" s="8"/>
      <c r="AT5" s="29"/>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row>
    <row r="6" spans="1:112" s="173" customFormat="1" ht="18" customHeight="1" thickBot="1" x14ac:dyDescent="0.3">
      <c r="A6" s="8"/>
      <c r="B6" s="142"/>
      <c r="C6" s="143"/>
      <c r="D6" s="143"/>
      <c r="E6" s="143"/>
      <c r="F6" s="143"/>
      <c r="J6" s="202"/>
      <c r="K6" s="8"/>
      <c r="L6" s="8"/>
      <c r="M6" s="8"/>
      <c r="N6" s="8"/>
      <c r="O6" s="8"/>
      <c r="P6" s="61"/>
      <c r="Q6" s="253" t="s">
        <v>8</v>
      </c>
      <c r="R6" s="254"/>
      <c r="S6" s="254"/>
      <c r="T6" s="255"/>
      <c r="U6" s="253" t="s">
        <v>9</v>
      </c>
      <c r="V6" s="254"/>
      <c r="W6" s="254"/>
      <c r="X6" s="255"/>
      <c r="Y6" s="201" t="s">
        <v>10</v>
      </c>
      <c r="Z6" s="144"/>
      <c r="AA6" s="82"/>
      <c r="AB6" s="83"/>
      <c r="AC6" s="172"/>
      <c r="AH6" s="8"/>
      <c r="AI6" s="8"/>
      <c r="AJ6" s="8"/>
      <c r="AK6" s="8"/>
      <c r="AL6" s="8"/>
      <c r="AM6" s="8"/>
      <c r="AN6" s="8"/>
      <c r="AO6" s="8"/>
      <c r="AP6" s="8"/>
      <c r="AQ6" s="8"/>
      <c r="AR6" s="8"/>
      <c r="AS6" s="8"/>
      <c r="AT6" s="29"/>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row>
    <row r="7" spans="1:112" s="173" customFormat="1" ht="27.75" customHeight="1" thickBot="1" x14ac:dyDescent="0.25">
      <c r="A7" s="8"/>
      <c r="B7" s="160" t="s">
        <v>109</v>
      </c>
      <c r="C7" s="94"/>
      <c r="D7" s="259"/>
      <c r="E7" s="260"/>
      <c r="F7" s="261"/>
      <c r="G7" s="223" t="s">
        <v>133</v>
      </c>
      <c r="H7" s="223"/>
      <c r="I7" s="224"/>
      <c r="J7" s="133"/>
      <c r="K7" s="8"/>
      <c r="L7" s="8"/>
      <c r="M7" s="8"/>
      <c r="N7" s="8"/>
      <c r="O7" s="8"/>
      <c r="P7" s="75" t="s">
        <v>11</v>
      </c>
      <c r="Q7" s="84" t="s">
        <v>12</v>
      </c>
      <c r="R7" s="85" t="s">
        <v>13</v>
      </c>
      <c r="S7" s="86" t="s">
        <v>14</v>
      </c>
      <c r="T7" s="86" t="s">
        <v>15</v>
      </c>
      <c r="U7" s="84" t="s">
        <v>12</v>
      </c>
      <c r="V7" s="87" t="s">
        <v>13</v>
      </c>
      <c r="W7" s="86" t="s">
        <v>14</v>
      </c>
      <c r="X7" s="86" t="s">
        <v>15</v>
      </c>
      <c r="Y7" s="88" t="s">
        <v>12</v>
      </c>
      <c r="Z7" s="87" t="s">
        <v>16</v>
      </c>
      <c r="AA7" s="88" t="s">
        <v>17</v>
      </c>
      <c r="AB7" s="88" t="s">
        <v>101</v>
      </c>
      <c r="AC7" s="82"/>
      <c r="AH7" s="8"/>
      <c r="AI7" s="8"/>
      <c r="AJ7" s="8"/>
      <c r="AK7" s="8"/>
      <c r="AL7" s="8"/>
      <c r="AM7" s="8"/>
      <c r="AN7" s="8"/>
      <c r="AO7" s="8"/>
      <c r="AP7" s="8"/>
      <c r="AQ7" s="8"/>
      <c r="AR7" s="8"/>
      <c r="AS7" s="8"/>
      <c r="AT7" s="29"/>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row>
    <row r="8" spans="1:112" s="8" customFormat="1" ht="20.25" customHeight="1" thickBot="1" x14ac:dyDescent="0.25">
      <c r="B8" s="160" t="s">
        <v>110</v>
      </c>
      <c r="C8" s="94"/>
      <c r="D8" s="235"/>
      <c r="E8" s="236"/>
      <c r="F8" s="237"/>
      <c r="G8" s="223" t="s">
        <v>134</v>
      </c>
      <c r="H8" s="223"/>
      <c r="I8" s="224"/>
      <c r="J8" s="133"/>
      <c r="K8" s="121"/>
      <c r="P8" s="105">
        <v>0</v>
      </c>
      <c r="Q8" s="84">
        <f>IFERROR(COUNTIFS('PROJECT WORKSHEET'!$G$35:$G$1534,P8,'PROJECT WORKSHEET'!$I$35:$I$1534,"YES"),"")</f>
        <v>0</v>
      </c>
      <c r="R8" s="106">
        <f t="shared" ref="R8:R13" si="0">IFERROR(Q8/$Q$14,0)</f>
        <v>0</v>
      </c>
      <c r="S8" s="107">
        <f>IFERROR(AVERAGEIFS('PROJECT WORKSHEET'!$H$35:$H$1534,'PROJECT WORKSHEET'!$I$35:$I$1534,"YES",'PROJECT WORKSHEET'!$G$35:$G$1534,P8),0)</f>
        <v>0</v>
      </c>
      <c r="T8" s="107">
        <f>_xlfn.MINIFS('PROJECT WORKSHEET'!$H$35:$H$1534,'PROJECT WORKSHEET'!$G$35:$G$1534,P8,'PROJECT WORKSHEET'!$I$35:$I$1534,"YES")</f>
        <v>0</v>
      </c>
      <c r="U8" s="84">
        <f>IFERROR(COUNTIFS('PROJECT WORKSHEET'!$G$35:$G$1534,P8,'PROJECT WORKSHEET'!$I$35:$I$1534,"NO"),"")</f>
        <v>0</v>
      </c>
      <c r="V8" s="108">
        <f t="shared" ref="V8:V13" si="1">IFERROR(U8/$U$14,0)</f>
        <v>0</v>
      </c>
      <c r="W8" s="107">
        <f>IFERROR(AVERAGEIFS('PROJECT WORKSHEET'!$H$35:$H$1534,'PROJECT WORKSHEET'!$I$35:$I$1534,"NO",'PROJECT WORKSHEET'!$G$35:$G$1534,P8),0)</f>
        <v>0</v>
      </c>
      <c r="X8" s="107">
        <f>_xlfn.MINIFS('PROJECT WORKSHEET'!$H$35:$H$1534,'PROJECT WORKSHEET'!$G$35:$G$1534,P8,'PROJECT WORKSHEET'!$I$35:$I$1534,"NO")</f>
        <v>0</v>
      </c>
      <c r="Y8" s="84">
        <f>IFERROR(COUNTIFS('PROJECT WORKSHEET'!$G$35:$G$1534,P8,'PROJECT WORKSHEET'!$I$35:$I$1534,"SUPER"),"")</f>
        <v>0</v>
      </c>
      <c r="Z8" s="88">
        <f t="shared" ref="Z8:Z13" si="2">Q8+U8+Y8</f>
        <v>0</v>
      </c>
      <c r="AA8" s="109">
        <f t="shared" ref="AA8:AA13" si="3">V8-R8</f>
        <v>0</v>
      </c>
      <c r="AB8" s="171" t="str">
        <f t="shared" ref="AB8:AB13" si="4">IF(AND(AA8&lt;1%,AA8&gt;-1%),"PASS","FAIL")</f>
        <v>PASS</v>
      </c>
      <c r="AC8" s="82"/>
      <c r="AT8" s="29"/>
    </row>
    <row r="9" spans="1:112" s="8" customFormat="1" ht="24" customHeight="1" thickBot="1" x14ac:dyDescent="0.25">
      <c r="B9" s="160" t="s">
        <v>111</v>
      </c>
      <c r="C9" s="94"/>
      <c r="D9" s="235"/>
      <c r="E9" s="236"/>
      <c r="F9" s="237"/>
      <c r="G9" s="234" t="s">
        <v>121</v>
      </c>
      <c r="H9" s="223"/>
      <c r="I9" s="223"/>
      <c r="J9" s="133"/>
      <c r="P9" s="105">
        <v>1</v>
      </c>
      <c r="Q9" s="84">
        <f>IFERROR(COUNTIFS('PROJECT WORKSHEET'!$G$35:$G$1534,P9,'PROJECT WORKSHEET'!$I$35:$I$1534,"YES"),"")</f>
        <v>0</v>
      </c>
      <c r="R9" s="106">
        <f t="shared" si="0"/>
        <v>0</v>
      </c>
      <c r="S9" s="107">
        <f>IFERROR(AVERAGEIFS('PROJECT WORKSHEET'!$H$35:$H$1534,'PROJECT WORKSHEET'!$I$35:$I$1534,"YES",'PROJECT WORKSHEET'!$G$35:$G$1534,P9),0)</f>
        <v>0</v>
      </c>
      <c r="T9" s="107">
        <f>_xlfn.MINIFS('PROJECT WORKSHEET'!$H$35:$H$1534,'PROJECT WORKSHEET'!$G$35:$G$1534,P9,'PROJECT WORKSHEET'!$I$35:$I$1534,"YES")</f>
        <v>0</v>
      </c>
      <c r="U9" s="84">
        <f>IFERROR(COUNTIFS('PROJECT WORKSHEET'!$G$35:$G$1534,P9,'PROJECT WORKSHEET'!$I$35:$I$1534,"NO"),"")</f>
        <v>0</v>
      </c>
      <c r="V9" s="108">
        <f t="shared" si="1"/>
        <v>0</v>
      </c>
      <c r="W9" s="107">
        <f>IFERROR(AVERAGEIFS('PROJECT WORKSHEET'!$H$35:$H$1534,'PROJECT WORKSHEET'!$I$35:$I$1534,"NO",'PROJECT WORKSHEET'!$G$35:$G$1534,P9),0)</f>
        <v>0</v>
      </c>
      <c r="X9" s="107">
        <f>_xlfn.MINIFS('PROJECT WORKSHEET'!$H$35:$H$1534,'PROJECT WORKSHEET'!$G$35:$G$1534,P9,'PROJECT WORKSHEET'!$I$35:$I$1534,"NO")</f>
        <v>0</v>
      </c>
      <c r="Y9" s="84">
        <f>IFERROR(COUNTIFS('PROJECT WORKSHEET'!$G$35:$G$1534,P9,'PROJECT WORKSHEET'!$I$35:$I$1534,"SUPER"),"")</f>
        <v>0</v>
      </c>
      <c r="Z9" s="88">
        <f t="shared" si="2"/>
        <v>0</v>
      </c>
      <c r="AA9" s="109">
        <f t="shared" si="3"/>
        <v>0</v>
      </c>
      <c r="AB9" s="171" t="str">
        <f t="shared" si="4"/>
        <v>PASS</v>
      </c>
      <c r="AC9" s="153"/>
      <c r="AT9" s="29"/>
    </row>
    <row r="10" spans="1:112" ht="32.25" customHeight="1" thickBot="1" x14ac:dyDescent="0.25">
      <c r="B10" s="160" t="s">
        <v>135</v>
      </c>
      <c r="C10" s="94"/>
      <c r="D10" s="235"/>
      <c r="E10" s="236"/>
      <c r="F10" s="237"/>
      <c r="G10" s="234" t="s">
        <v>122</v>
      </c>
      <c r="H10" s="223"/>
      <c r="I10" s="223"/>
      <c r="J10" s="133"/>
      <c r="P10" s="105">
        <v>2</v>
      </c>
      <c r="Q10" s="84">
        <f>IFERROR(COUNTIFS('PROJECT WORKSHEET'!$G$35:$G$1534,P10,'PROJECT WORKSHEET'!$I$35:$I$1534,"YES"),"")</f>
        <v>0</v>
      </c>
      <c r="R10" s="106">
        <f t="shared" si="0"/>
        <v>0</v>
      </c>
      <c r="S10" s="107">
        <f>IFERROR(AVERAGEIFS('PROJECT WORKSHEET'!$H$35:$H$1534,'PROJECT WORKSHEET'!$I$35:$I$1534,"YES",'PROJECT WORKSHEET'!$G$35:$G$1534,P10),0)</f>
        <v>0</v>
      </c>
      <c r="T10" s="107">
        <f>_xlfn.MINIFS('PROJECT WORKSHEET'!$H$35:$H$1534,'PROJECT WORKSHEET'!$G$35:$G$1534,P10,'PROJECT WORKSHEET'!$I$35:$I$1534,"YES")</f>
        <v>0</v>
      </c>
      <c r="U10" s="84">
        <f>IFERROR(COUNTIFS('PROJECT WORKSHEET'!$G$35:$G$1534,P10,'PROJECT WORKSHEET'!$I$35:$I$1534,"NO"),"")</f>
        <v>0</v>
      </c>
      <c r="V10" s="108">
        <f t="shared" si="1"/>
        <v>0</v>
      </c>
      <c r="W10" s="107">
        <f>IFERROR(AVERAGEIFS('PROJECT WORKSHEET'!$H$35:$H$1534,'PROJECT WORKSHEET'!$I$35:$I$1534,"NO",'PROJECT WORKSHEET'!$G$35:$G$1534,P10),0)</f>
        <v>0</v>
      </c>
      <c r="X10" s="107">
        <f>_xlfn.MINIFS('PROJECT WORKSHEET'!$H$35:$H$1534,'PROJECT WORKSHEET'!$G$35:$G$1534,P10,'PROJECT WORKSHEET'!$I$35:$I$1534,"NO")</f>
        <v>0</v>
      </c>
      <c r="Y10" s="84">
        <f>IFERROR(COUNTIFS('PROJECT WORKSHEET'!$G$35:$G$1534,P10,'PROJECT WORKSHEET'!$I$35:$I$1534,"SUPER"),"")</f>
        <v>0</v>
      </c>
      <c r="Z10" s="88">
        <f t="shared" si="2"/>
        <v>0</v>
      </c>
      <c r="AA10" s="109">
        <f t="shared" si="3"/>
        <v>0</v>
      </c>
      <c r="AB10" s="171" t="str">
        <f t="shared" si="4"/>
        <v>PASS</v>
      </c>
      <c r="AC10" s="82"/>
      <c r="AH10" s="8"/>
      <c r="AI10" s="8"/>
      <c r="AJ10" s="8"/>
      <c r="AK10" s="8"/>
      <c r="AL10" s="8"/>
      <c r="AM10" s="8"/>
      <c r="AN10" s="8"/>
      <c r="AO10" s="8"/>
      <c r="AP10" s="8"/>
      <c r="AQ10" s="8"/>
      <c r="AR10" s="8"/>
      <c r="AS10" s="8"/>
    </row>
    <row r="11" spans="1:112" ht="30" customHeight="1" thickBot="1" x14ac:dyDescent="0.25">
      <c r="B11" s="160" t="s">
        <v>112</v>
      </c>
      <c r="C11" s="94"/>
      <c r="D11" s="245"/>
      <c r="E11" s="236"/>
      <c r="F11" s="237"/>
      <c r="G11" s="234" t="s">
        <v>123</v>
      </c>
      <c r="H11" s="223"/>
      <c r="I11" s="223"/>
      <c r="J11" s="133"/>
      <c r="P11" s="110">
        <v>3</v>
      </c>
      <c r="Q11" s="111">
        <f>IFERROR(COUNTIFS('PROJECT WORKSHEET'!$G$35:$G$1534,P11,'PROJECT WORKSHEET'!$I$35:$I$1534,"YES"),"")</f>
        <v>0</v>
      </c>
      <c r="R11" s="106">
        <f t="shared" si="0"/>
        <v>0</v>
      </c>
      <c r="S11" s="112">
        <f>IFERROR(AVERAGEIFS('PROJECT WORKSHEET'!$H$35:$H$1534,'PROJECT WORKSHEET'!$I$35:$I$1534,"YES",'PROJECT WORKSHEET'!$G$35:$G$1534,P11),0)</f>
        <v>0</v>
      </c>
      <c r="T11" s="112">
        <f>_xlfn.MINIFS('PROJECT WORKSHEET'!$H$35:$H$1534,'PROJECT WORKSHEET'!$G$35:$G$1534,P11,'PROJECT WORKSHEET'!$I$35:$I$1534,"YES")</f>
        <v>0</v>
      </c>
      <c r="U11" s="111">
        <f>IFERROR(COUNTIFS('PROJECT WORKSHEET'!$G$35:$G$1534,P11,'PROJECT WORKSHEET'!$I$35:$I$1534,"NO"),"")</f>
        <v>0</v>
      </c>
      <c r="V11" s="108">
        <f t="shared" si="1"/>
        <v>0</v>
      </c>
      <c r="W11" s="112">
        <f>IFERROR(AVERAGEIFS('PROJECT WORKSHEET'!$H$35:$H$1534,'PROJECT WORKSHEET'!$I$35:$I$1534,"NO",'PROJECT WORKSHEET'!$G$35:$G$1534,P11),0)</f>
        <v>0</v>
      </c>
      <c r="X11" s="107">
        <f>_xlfn.MINIFS('PROJECT WORKSHEET'!$H$35:$H$1534,'PROJECT WORKSHEET'!$G$35:$G$1534,P11,'PROJECT WORKSHEET'!$I$35:$I$1534,"NO")</f>
        <v>0</v>
      </c>
      <c r="Y11" s="111">
        <f>IFERROR(COUNTIFS('PROJECT WORKSHEET'!$G$35:$G$1534,P11,'PROJECT WORKSHEET'!$I$35:$I$1534,"SUPER"),"")</f>
        <v>0</v>
      </c>
      <c r="Z11" s="113">
        <f t="shared" si="2"/>
        <v>0</v>
      </c>
      <c r="AA11" s="109">
        <f t="shared" si="3"/>
        <v>0</v>
      </c>
      <c r="AB11" s="171" t="str">
        <f t="shared" si="4"/>
        <v>PASS</v>
      </c>
      <c r="AC11" s="82"/>
      <c r="AH11" s="8"/>
      <c r="AI11" s="8"/>
      <c r="AJ11" s="8"/>
      <c r="AK11" s="8"/>
      <c r="AL11" s="8"/>
      <c r="AM11" s="8"/>
      <c r="AN11" s="8"/>
      <c r="AO11" s="8"/>
      <c r="AP11" s="8"/>
      <c r="AQ11" s="8"/>
      <c r="AR11" s="8"/>
      <c r="AS11" s="8"/>
    </row>
    <row r="12" spans="1:112" ht="25.5" customHeight="1" thickBot="1" x14ac:dyDescent="0.25">
      <c r="B12" s="160" t="s">
        <v>113</v>
      </c>
      <c r="C12" s="94"/>
      <c r="D12" s="235"/>
      <c r="E12" s="236"/>
      <c r="F12" s="237"/>
      <c r="G12" s="223" t="s">
        <v>124</v>
      </c>
      <c r="H12" s="223"/>
      <c r="I12" s="223"/>
      <c r="J12" s="134">
        <f>SUMIF($I$35:$I$1534,"YES",$H$35:$H$1534)</f>
        <v>0</v>
      </c>
      <c r="P12" s="105">
        <v>4</v>
      </c>
      <c r="Q12" s="84">
        <f>IFERROR(COUNTIFS('PROJECT WORKSHEET'!$G$35:$G$1534,P12,'PROJECT WORKSHEET'!$I$35:$I$1534,"YES"),"")</f>
        <v>0</v>
      </c>
      <c r="R12" s="106">
        <f t="shared" si="0"/>
        <v>0</v>
      </c>
      <c r="S12" s="107">
        <f>IFERROR(AVERAGEIFS('PROJECT WORKSHEET'!$H$35:$H$1534,'PROJECT WORKSHEET'!$I$35:$I$1534,"YES",'PROJECT WORKSHEET'!$G$35:$G$1534,P12),0)</f>
        <v>0</v>
      </c>
      <c r="T12" s="107">
        <f>_xlfn.MINIFS('PROJECT WORKSHEET'!$H$35:$H$1534,'PROJECT WORKSHEET'!$G$35:$G$1534,P12,'PROJECT WORKSHEET'!$I$35:$I$1534,"YES")</f>
        <v>0</v>
      </c>
      <c r="U12" s="84">
        <f>IFERROR(COUNTIFS('PROJECT WORKSHEET'!$G$35:$G$1534,P12,'PROJECT WORKSHEET'!$I$35:$I$1534,"NO"),"")</f>
        <v>0</v>
      </c>
      <c r="V12" s="108">
        <f t="shared" si="1"/>
        <v>0</v>
      </c>
      <c r="W12" s="107">
        <f>IFERROR(AVERAGEIFS('PROJECT WORKSHEET'!$H$35:$H$1534,'PROJECT WORKSHEET'!$I$35:$I$1534,"NO",'PROJECT WORKSHEET'!$G$35:$G$1534,P12),0)</f>
        <v>0</v>
      </c>
      <c r="X12" s="107">
        <f>_xlfn.MINIFS('PROJECT WORKSHEET'!$H$35:$H$1534,'PROJECT WORKSHEET'!$G$35:$G$1534,P12,'PROJECT WORKSHEET'!$I$35:$I$1534,"NO")</f>
        <v>0</v>
      </c>
      <c r="Y12" s="84">
        <f>IFERROR(COUNTIFS('PROJECT WORKSHEET'!$G$35:$G$1534,P12,'PROJECT WORKSHEET'!$I$35:$I$1534,"SUPER"),"")</f>
        <v>0</v>
      </c>
      <c r="Z12" s="88">
        <f t="shared" si="2"/>
        <v>0</v>
      </c>
      <c r="AA12" s="109">
        <f t="shared" si="3"/>
        <v>0</v>
      </c>
      <c r="AB12" s="171" t="str">
        <f t="shared" si="4"/>
        <v>PASS</v>
      </c>
      <c r="AC12" s="82"/>
      <c r="AH12" s="8"/>
      <c r="AI12" s="8"/>
      <c r="AJ12" s="8"/>
      <c r="AK12" s="8"/>
      <c r="AL12" s="8"/>
      <c r="AM12" s="8"/>
      <c r="AN12" s="8"/>
      <c r="AO12" s="8"/>
      <c r="AP12" s="8"/>
      <c r="AQ12" s="8"/>
      <c r="AR12" s="8"/>
      <c r="AS12" s="8"/>
    </row>
    <row r="13" spans="1:112" ht="30" customHeight="1" thickBot="1" x14ac:dyDescent="0.25">
      <c r="B13" s="154" t="s">
        <v>25</v>
      </c>
      <c r="C13" s="131"/>
      <c r="D13" s="256"/>
      <c r="E13" s="257"/>
      <c r="F13" s="258"/>
      <c r="G13" s="234" t="s">
        <v>125</v>
      </c>
      <c r="H13" s="223"/>
      <c r="I13" s="223"/>
      <c r="J13" s="135">
        <f>SUMIF($I$35:$I$1534,"NO",$H$35:$H$1534)</f>
        <v>0</v>
      </c>
      <c r="P13" s="114">
        <v>5</v>
      </c>
      <c r="Q13" s="115">
        <f>IFERROR(COUNTIFS('PROJECT WORKSHEET'!$G$35:$G$1534,P13,'PROJECT WORKSHEET'!$I$35:$I$1534,"YES"),"")</f>
        <v>0</v>
      </c>
      <c r="R13" s="106">
        <f t="shared" si="0"/>
        <v>0</v>
      </c>
      <c r="S13" s="116">
        <f>IFERROR(AVERAGEIFS('PROJECT WORKSHEET'!$H$35:$H$1534,'PROJECT WORKSHEET'!$I$35:$I$1534,"YES",'PROJECT WORKSHEET'!$G$35:$G$1534,P13),0)</f>
        <v>0</v>
      </c>
      <c r="T13" s="107">
        <f>_xlfn.MINIFS('PROJECT WORKSHEET'!$H$35:$H$1534,'PROJECT WORKSHEET'!$G$35:$G$1534,P13,'PROJECT WORKSHEET'!$I$35:$I$1534,"YES")</f>
        <v>0</v>
      </c>
      <c r="U13" s="115">
        <f>IFERROR(COUNTIFS('PROJECT WORKSHEET'!$G$35:$G$1534,P13,'PROJECT WORKSHEET'!$I$35:$I$1534,"NO"),"")</f>
        <v>0</v>
      </c>
      <c r="V13" s="117">
        <f t="shared" si="1"/>
        <v>0</v>
      </c>
      <c r="W13" s="116">
        <f>IFERROR(AVERAGEIFS('PROJECT WORKSHEET'!$H$35:$H$1534,'PROJECT WORKSHEET'!$I$35:$I$1534,"NO",'PROJECT WORKSHEET'!$G$35:$G$1534,P13),0)</f>
        <v>0</v>
      </c>
      <c r="X13" s="118">
        <f>_xlfn.MINIFS('PROJECT WORKSHEET'!$H$35:$H$1534,'PROJECT WORKSHEET'!$G$35:$G$1534,P13,'PROJECT WORKSHEET'!$I$35:$I$1534,"NO")</f>
        <v>0</v>
      </c>
      <c r="Y13" s="84">
        <f>IFERROR(COUNTIFS('PROJECT WORKSHEET'!$G$35:$G$1534,P13,'PROJECT WORKSHEET'!$I$35:$I$1534,"SUPER"),"")</f>
        <v>0</v>
      </c>
      <c r="Z13" s="119">
        <f t="shared" si="2"/>
        <v>0</v>
      </c>
      <c r="AA13" s="109">
        <f t="shared" si="3"/>
        <v>0</v>
      </c>
      <c r="AB13" s="171" t="str">
        <f t="shared" si="4"/>
        <v>PASS</v>
      </c>
      <c r="AC13" s="82"/>
      <c r="AH13" s="8"/>
      <c r="AI13" s="8"/>
      <c r="AJ13" s="8"/>
      <c r="AK13" s="8"/>
      <c r="AL13" s="8"/>
      <c r="AM13" s="8"/>
      <c r="AN13" s="8"/>
      <c r="AO13" s="8"/>
      <c r="AP13" s="8"/>
      <c r="AQ13" s="8"/>
      <c r="AR13" s="8"/>
      <c r="AS13" s="8"/>
    </row>
    <row r="14" spans="1:112" ht="63" customHeight="1" thickBot="1" x14ac:dyDescent="0.25">
      <c r="B14" s="154" t="s">
        <v>114</v>
      </c>
      <c r="C14" s="199"/>
      <c r="D14" s="228" t="str">
        <f>IF(J9&lt;50000,"ZONING LOT MAXIMUM PERMISSIBLE RESIDENTIAL ZONING FLOOR AREA ≤ 50,000 SQUARE FEET ─ CONFIRM IF AFFORDABILITY IS REQUIRED",piv!J2)</f>
        <v>ZONING LOT MAXIMUM PERMISSIBLE RESIDENTIAL ZONING FLOOR AREA ≤ 50,000 SQUARE FEET ─ CONFIRM IF AFFORDABILITY IS REQUIRED</v>
      </c>
      <c r="E14" s="229"/>
      <c r="F14" s="230"/>
      <c r="G14" s="226" t="s">
        <v>126</v>
      </c>
      <c r="H14" s="226"/>
      <c r="I14" s="227"/>
      <c r="J14" s="136"/>
      <c r="P14" s="99" t="s">
        <v>128</v>
      </c>
      <c r="Q14" s="100">
        <f>SUM(Q8:Q13)</f>
        <v>0</v>
      </c>
      <c r="R14" s="90" t="str">
        <f>IF(AND(SUM(R10:R13)&gt;=50%,R8&lt;25.01%),"PASS","FAIL")</f>
        <v>FAIL</v>
      </c>
      <c r="S14" s="101" t="s">
        <v>128</v>
      </c>
      <c r="T14" s="102" t="s">
        <v>24</v>
      </c>
      <c r="U14" s="120">
        <f>SUM(U8:U13)</f>
        <v>0</v>
      </c>
      <c r="V14" s="101" t="s">
        <v>128</v>
      </c>
      <c r="W14" s="103" t="s">
        <v>128</v>
      </c>
      <c r="X14" s="102" t="s">
        <v>128</v>
      </c>
      <c r="Y14" s="120">
        <f>SUM(Y8:Y13)</f>
        <v>0</v>
      </c>
      <c r="Z14" s="104">
        <f>SUM(Q14:Y14)</f>
        <v>0</v>
      </c>
      <c r="AA14" s="82"/>
      <c r="AB14" s="91" t="str">
        <f>IF(SUM(Z8:Z13)=0,"INPUT NEEDED",IF(COUNTIF(AB8:AB13,"*"&amp;"FAIL"&amp;"*"),"REVIEW MIX","PASS"))</f>
        <v>INPUT NEEDED</v>
      </c>
      <c r="AC14" s="82"/>
      <c r="AH14" s="8"/>
      <c r="AI14" s="8"/>
      <c r="AJ14" s="8"/>
      <c r="AK14" s="8"/>
      <c r="AL14" s="8"/>
      <c r="AM14" s="8"/>
      <c r="AN14" s="8"/>
      <c r="AO14" s="8"/>
      <c r="AP14" s="8"/>
      <c r="AQ14" s="8"/>
      <c r="AR14" s="8"/>
      <c r="AS14" s="8"/>
    </row>
    <row r="15" spans="1:112" ht="36.75" customHeight="1" thickBot="1" x14ac:dyDescent="0.25">
      <c r="G15" s="226" t="s">
        <v>23</v>
      </c>
      <c r="H15" s="226"/>
      <c r="I15" s="227"/>
      <c r="J15" s="135">
        <f>TRUNC(IFERROR(J12+((J12/(J12+J13))*(J11-(J12+J13)-J14)),0),2)</f>
        <v>0</v>
      </c>
      <c r="P15" s="203"/>
      <c r="Q15" s="146"/>
      <c r="R15" s="178" t="s">
        <v>102</v>
      </c>
      <c r="S15" s="146"/>
      <c r="T15" s="146"/>
      <c r="U15" s="146"/>
      <c r="V15" s="146"/>
      <c r="W15" s="146"/>
      <c r="X15" s="146"/>
      <c r="Y15" s="146"/>
      <c r="Z15" s="146"/>
      <c r="AA15" s="82"/>
      <c r="AB15" s="147"/>
      <c r="AC15" s="89"/>
      <c r="AI15" s="8"/>
      <c r="AJ15" s="8"/>
      <c r="AK15" s="8"/>
      <c r="AL15" s="8"/>
      <c r="AM15" s="8"/>
      <c r="AN15" s="8"/>
      <c r="AO15" s="8"/>
      <c r="AP15" s="8"/>
      <c r="AQ15" s="8"/>
      <c r="AR15" s="8"/>
      <c r="AS15" s="8"/>
    </row>
    <row r="16" spans="1:112" ht="11.65" customHeight="1" x14ac:dyDescent="0.2">
      <c r="B16" s="246" t="s">
        <v>26</v>
      </c>
      <c r="C16" s="247"/>
      <c r="D16" s="247"/>
      <c r="E16" s="247"/>
      <c r="F16" s="247"/>
      <c r="G16" s="247"/>
      <c r="H16" s="247"/>
      <c r="I16" s="247"/>
      <c r="J16" s="248"/>
      <c r="K16" s="69"/>
      <c r="L16" s="69"/>
      <c r="O16" s="16"/>
      <c r="AH16" s="8"/>
      <c r="AI16" s="8"/>
      <c r="AJ16" s="8"/>
      <c r="AK16" s="8"/>
      <c r="AL16" s="8"/>
      <c r="AM16" s="8"/>
      <c r="AN16" s="8"/>
      <c r="AO16" s="8"/>
      <c r="AP16" s="8"/>
      <c r="AQ16" s="8"/>
      <c r="AR16" s="8"/>
      <c r="AS16" s="8"/>
    </row>
    <row r="17" spans="1:45" ht="19.5" customHeight="1" thickBot="1" x14ac:dyDescent="0.25">
      <c r="B17" s="249"/>
      <c r="C17" s="250"/>
      <c r="D17" s="250"/>
      <c r="E17" s="250"/>
      <c r="F17" s="250"/>
      <c r="G17" s="250"/>
      <c r="H17" s="250"/>
      <c r="I17" s="250"/>
      <c r="J17" s="251"/>
      <c r="K17" s="69"/>
      <c r="L17" s="69"/>
      <c r="O17" s="16"/>
      <c r="AH17" s="8"/>
      <c r="AI17" s="8"/>
      <c r="AJ17" s="8"/>
      <c r="AK17" s="8"/>
      <c r="AL17" s="8"/>
      <c r="AM17" s="8"/>
      <c r="AN17" s="8"/>
      <c r="AO17" s="8"/>
      <c r="AP17" s="8"/>
      <c r="AQ17" s="8"/>
      <c r="AR17" s="8"/>
      <c r="AS17" s="8"/>
    </row>
    <row r="18" spans="1:45" ht="19.5" customHeight="1" thickBot="1" x14ac:dyDescent="0.25">
      <c r="A18" s="55"/>
      <c r="B18" s="123"/>
      <c r="D18" s="76"/>
      <c r="F18" s="130"/>
      <c r="G18" s="69"/>
      <c r="J18" s="181"/>
      <c r="K18" s="69"/>
      <c r="L18" s="69"/>
      <c r="O18" s="16"/>
      <c r="AH18" s="8"/>
      <c r="AI18" s="8"/>
      <c r="AJ18" s="8"/>
      <c r="AK18" s="8"/>
      <c r="AL18" s="8"/>
      <c r="AM18" s="8"/>
      <c r="AN18" s="8"/>
      <c r="AO18" s="8"/>
      <c r="AP18" s="8"/>
      <c r="AQ18" s="8"/>
      <c r="AR18" s="8"/>
      <c r="AS18" s="8"/>
    </row>
    <row r="19" spans="1:45" ht="13.5" thickBot="1" x14ac:dyDescent="0.25">
      <c r="A19" s="55"/>
      <c r="B19" s="213" t="s">
        <v>27</v>
      </c>
      <c r="C19" s="214"/>
      <c r="D19" s="225"/>
      <c r="E19" s="159" cm="1">
        <f t="array" ref="E19">IF(COUNTA($F$35:$F$1534)=0,0,COUNTA(_xlfn.UNIQUE(_xlfn._xlws.FILTER($F$35:$F$1534, $F$35:$F$1534&lt;&gt;""))))</f>
        <v>0</v>
      </c>
      <c r="G19" s="74"/>
      <c r="H19" s="179"/>
      <c r="I19" s="179"/>
      <c r="J19" s="145"/>
      <c r="K19" s="69"/>
      <c r="L19" s="69"/>
      <c r="O19" s="8"/>
      <c r="P19" s="8"/>
      <c r="AA19" s="8"/>
      <c r="AB19" s="8"/>
      <c r="AC19" s="8"/>
      <c r="AD19" s="8"/>
      <c r="AH19" s="8"/>
      <c r="AI19" s="8"/>
      <c r="AJ19" s="8"/>
      <c r="AK19" s="8"/>
      <c r="AL19" s="8"/>
      <c r="AM19" s="8"/>
      <c r="AN19" s="8"/>
      <c r="AO19" s="8"/>
      <c r="AP19" s="8"/>
      <c r="AQ19" s="8"/>
      <c r="AR19" s="8"/>
      <c r="AS19" s="8"/>
    </row>
    <row r="20" spans="1:45" ht="13.5" thickBot="1" x14ac:dyDescent="0.25">
      <c r="A20" s="55"/>
      <c r="B20" s="213" t="s">
        <v>29</v>
      </c>
      <c r="C20" s="214"/>
      <c r="D20" s="225"/>
      <c r="E20" s="159" t="str">
        <f>IF(COUNTA($I$35:$I$1534)=0,"INPUT REQUIRED", IF(COUNTIF($I$35:$I$1534,"NO")&gt;0,"NO","YES"))</f>
        <v>INPUT REQUIRED</v>
      </c>
      <c r="H20" s="179"/>
      <c r="I20" s="179"/>
      <c r="J20" s="145"/>
      <c r="O20" s="161"/>
      <c r="P20" s="8"/>
      <c r="AC20" s="8"/>
      <c r="AD20" s="8"/>
      <c r="AH20" s="8"/>
      <c r="AI20" s="8"/>
      <c r="AJ20" s="8"/>
      <c r="AK20" s="8"/>
      <c r="AL20" s="8"/>
      <c r="AM20" s="8"/>
      <c r="AN20" s="8"/>
      <c r="AO20" s="8"/>
      <c r="AP20" s="8"/>
      <c r="AQ20" s="8"/>
      <c r="AR20" s="8"/>
      <c r="AS20" s="8"/>
    </row>
    <row r="21" spans="1:45" ht="13.5" thickBot="1" x14ac:dyDescent="0.25">
      <c r="A21" s="55"/>
      <c r="B21" s="213" t="s">
        <v>32</v>
      </c>
      <c r="C21" s="214"/>
      <c r="D21" s="225"/>
      <c r="E21" s="159" t="str">
        <f>IF(COUNTIF($I$35:$I$1534,"SUPER")&gt;0,"YES","NO")</f>
        <v>NO</v>
      </c>
      <c r="G21" s="69"/>
      <c r="H21" s="179"/>
      <c r="I21" s="179"/>
      <c r="J21" s="145"/>
      <c r="O21" s="8"/>
      <c r="P21" s="140"/>
      <c r="Q21" s="8"/>
      <c r="R21" s="8"/>
      <c r="S21" s="8"/>
      <c r="T21" s="8"/>
      <c r="U21" s="8"/>
      <c r="V21" s="8"/>
      <c r="W21" s="8"/>
      <c r="X21" s="8"/>
      <c r="Z21" s="8"/>
      <c r="AA21" s="8"/>
      <c r="AB21" s="8"/>
      <c r="AC21" s="8"/>
      <c r="AD21" s="8"/>
      <c r="AH21" s="8"/>
      <c r="AI21" s="8"/>
      <c r="AJ21" s="8"/>
      <c r="AK21" s="8"/>
      <c r="AL21" s="8"/>
      <c r="AM21" s="8"/>
      <c r="AN21" s="8"/>
      <c r="AO21" s="8"/>
      <c r="AP21" s="8"/>
      <c r="AQ21" s="8"/>
    </row>
    <row r="22" spans="1:45" ht="15.4" hidden="1" customHeight="1" thickBot="1" x14ac:dyDescent="0.25">
      <c r="A22" s="55"/>
      <c r="B22" s="213" t="s">
        <v>33</v>
      </c>
      <c r="C22" s="214"/>
      <c r="D22" s="225"/>
      <c r="E22" s="81">
        <f>COUNTIF(M35:M1534,0)/2</f>
        <v>0</v>
      </c>
      <c r="I22" s="173"/>
      <c r="J22" s="134"/>
      <c r="K22" s="69"/>
      <c r="O22" s="8"/>
      <c r="P22" s="8"/>
      <c r="AC22" s="8"/>
      <c r="AD22" s="8"/>
      <c r="AH22" s="8"/>
      <c r="AI22" s="8"/>
      <c r="AJ22" s="8"/>
      <c r="AK22" s="8"/>
      <c r="AL22" s="8"/>
      <c r="AM22" s="8"/>
      <c r="AN22" s="8"/>
      <c r="AO22" s="8"/>
      <c r="AP22" s="8"/>
      <c r="AQ22" s="8"/>
      <c r="AR22" s="8"/>
      <c r="AS22" s="8"/>
    </row>
    <row r="23" spans="1:45" s="10" customFormat="1" ht="15.75" x14ac:dyDescent="0.25">
      <c r="A23" s="129"/>
      <c r="B23" s="122"/>
      <c r="H23" s="180"/>
      <c r="I23" s="131"/>
      <c r="J23" s="145"/>
      <c r="K23" s="11"/>
      <c r="O23" s="11"/>
      <c r="P23" s="11"/>
      <c r="AC23" s="11"/>
      <c r="AD23" s="11"/>
      <c r="AH23" s="11"/>
      <c r="AI23" s="11"/>
      <c r="AJ23" s="11"/>
      <c r="AK23" s="11"/>
      <c r="AL23" s="11"/>
      <c r="AM23" s="11"/>
      <c r="AN23" s="11"/>
      <c r="AO23" s="11"/>
      <c r="AP23" s="11"/>
      <c r="AQ23" s="11"/>
      <c r="AR23" s="11"/>
      <c r="AS23" s="11"/>
    </row>
    <row r="24" spans="1:45" ht="15.75" x14ac:dyDescent="0.25">
      <c r="A24" s="55"/>
      <c r="B24" s="213"/>
      <c r="C24" s="214"/>
      <c r="D24" s="214"/>
      <c r="F24" s="10"/>
      <c r="H24" s="8"/>
      <c r="J24" s="170"/>
      <c r="K24" s="51"/>
      <c r="L24" s="28"/>
      <c r="O24" s="8"/>
      <c r="P24" s="8"/>
    </row>
    <row r="25" spans="1:45" ht="16.5" thickBot="1" x14ac:dyDescent="0.3">
      <c r="A25" s="55"/>
      <c r="B25" s="124"/>
      <c r="C25" s="125"/>
      <c r="D25" s="125"/>
      <c r="F25" s="10"/>
      <c r="H25" s="8"/>
      <c r="I25" s="126"/>
      <c r="J25" s="182"/>
      <c r="K25" s="51"/>
      <c r="L25" s="28"/>
      <c r="O25" s="8"/>
      <c r="P25" s="8"/>
    </row>
    <row r="26" spans="1:45" ht="15.4" customHeight="1" thickBot="1" x14ac:dyDescent="0.3">
      <c r="A26" s="55"/>
      <c r="B26" s="213" t="s">
        <v>34</v>
      </c>
      <c r="C26" s="214"/>
      <c r="D26" s="225"/>
      <c r="E26" s="77">
        <f>1100*J29</f>
        <v>0</v>
      </c>
      <c r="F26" s="10"/>
      <c r="G26" s="127"/>
      <c r="J26" s="183"/>
      <c r="K26" s="51"/>
      <c r="L26" s="28"/>
      <c r="O26" s="8"/>
      <c r="P26" s="8"/>
    </row>
    <row r="27" spans="1:45" ht="28.5" customHeight="1" thickBot="1" x14ac:dyDescent="0.3">
      <c r="A27" s="55"/>
      <c r="B27" s="217" t="s">
        <v>36</v>
      </c>
      <c r="C27" s="218"/>
      <c r="D27" s="219"/>
      <c r="E27" s="78" t="str">
        <f>IF(OR('PROJECT WORKSHEET'!R14="PASS",'PROJECT WORKSHEET'!AB14="PASS"),"PASS",IF(AND('PROJECT WORKSHEET'!R14="FAIL",'PROJECT WORKSHEET'!AB14="REVIEW MIX"),"REVIEW MIX",IF(AND('PROJECT WORKSHEET'!R14="FAIL",'PROJECT WORKSHEET'!AB14="PASS"),"PASS","INPUT REQUIRED")))</f>
        <v>INPUT REQUIRED</v>
      </c>
      <c r="F27" s="10"/>
      <c r="G27" s="223" t="s">
        <v>136</v>
      </c>
      <c r="H27" s="223"/>
      <c r="I27" s="224"/>
      <c r="J27" s="98" t="str" cm="1">
        <f t="array" ref="J27">IFERROR(SUMPRODUCT(($K$35:$K$1534=1)*IF(ISNUMBER($J$35:$J$1534),$J$35:$J$1534,0),IF(ISNUMBER($H$35:$H$1534),$H$35:$H$1534,0))/SUMPRODUCT(($K$35:$K$1534=1)*IF(ISNUMBER($H$35:$H$1534),$H$35:$H$1534,0)),"INPUT REQUIRED")</f>
        <v>INPUT REQUIRED</v>
      </c>
      <c r="K27" s="51"/>
      <c r="L27" s="28"/>
      <c r="O27" s="8"/>
      <c r="P27" s="8"/>
      <c r="R27" s="24"/>
      <c r="S27" s="24"/>
      <c r="T27" s="62"/>
      <c r="U27" s="24"/>
      <c r="V27" s="50"/>
      <c r="W27" s="50"/>
    </row>
    <row r="28" spans="1:45" ht="29.25" customHeight="1" thickBot="1" x14ac:dyDescent="0.3">
      <c r="A28" s="55"/>
      <c r="B28" s="220" t="s">
        <v>37</v>
      </c>
      <c r="C28" s="221"/>
      <c r="D28" s="222"/>
      <c r="E28" s="79" t="str" cm="1">
        <f t="array" ref="E28">IFERROR(IF(SUMPRODUCT(('PROJECT WORKSHEET'!$K$35:$K$1534=1)*IF(ISNUMBER('PROJECT WORKSHEET'!$J$35:$J$1534),'PROJECT WORKSHEET'!$J$35:$J$1534,0),IF(ISNUMBER('PROJECT WORKSHEET'!$H$35:$H$1534),'PROJECT WORKSHEET'!$H$35:$H$1534,0))/SUMPRODUCT(('PROJECT WORKSHEET'!$K$35:$K$1534=1)*IF(ISNUMBER('PROJECT WORKSHEET'!$H$35:$H$1534),'PROJECT WORKSHEET'!$H$35:$H$1534,0))&lt;=80.0001%,"PASS","FAIL - LOWER WAAMI"),"INPUT REQUIRED")</f>
        <v>INPUT REQUIRED</v>
      </c>
      <c r="F28" s="10"/>
      <c r="G28" s="223" t="s">
        <v>39</v>
      </c>
      <c r="H28" s="223"/>
      <c r="I28" s="224"/>
      <c r="J28" s="128" cm="1">
        <f t="array" ref="J28">IF(E20="YES","100% AFFORDABLE",SUMPRODUCT(--(COUNTIFS($D$35:$D$1534,_xlfn.UNIQUE(_xlfn._xlws.FILTER($D$35:$D$1534, $D$35:$D$1534&lt;&gt;"")),$I$35:$I$1534, "YES")&gt;0))/COUNTA(_xlfn.UNIQUE(_xlfn._xlws.FILTER($D$35:$D$1534, $D$35:$D$1534&lt;&gt;""))))</f>
        <v>0</v>
      </c>
      <c r="K28" s="51"/>
      <c r="L28" s="28"/>
      <c r="O28" s="8"/>
      <c r="P28" s="8"/>
      <c r="R28" s="24"/>
      <c r="S28" s="24"/>
      <c r="T28" s="62"/>
      <c r="U28" s="24"/>
      <c r="V28" s="50"/>
      <c r="W28" s="50"/>
    </row>
    <row r="29" spans="1:45" ht="24.75" customHeight="1" thickBot="1" x14ac:dyDescent="0.3">
      <c r="A29" s="55"/>
      <c r="B29" s="217" t="s">
        <v>38</v>
      </c>
      <c r="C29" s="218"/>
      <c r="D29" s="219"/>
      <c r="E29" s="78" t="str">
        <f>IF(DISTRIBUTION!K3="INPUT REQUIRED","INPUT REQUIRED",IF(J28&lt;65%,"REVIEW DISTRIBUTION",IF(AND(DISTRIBUTION!K3&lt;&gt;"PASS",DISTRIBUTION!K3&lt;&gt;"100% Affordable"),"REVIEW DISTRIBUTION","PASS")))</f>
        <v>INPUT REQUIRED</v>
      </c>
      <c r="F29" s="11"/>
      <c r="G29" s="223" t="s">
        <v>41</v>
      </c>
      <c r="H29" s="223"/>
      <c r="I29" s="224"/>
      <c r="J29" s="137" cm="1">
        <f t="array" ref="J29">IF(COUNTA($F$35:$F$1534)=0,0,SUMPRODUCT(--(COUNTIFS($F$35:$F$1534,$F$35:$F$1534,$I$35:$I$1534,"YES")&gt;0)))</f>
        <v>0</v>
      </c>
      <c r="K29" s="51"/>
      <c r="L29" s="28"/>
      <c r="O29" s="8"/>
      <c r="P29" s="8"/>
      <c r="S29" s="24"/>
      <c r="T29" s="62"/>
      <c r="U29" s="24"/>
      <c r="V29" s="50"/>
      <c r="W29" s="50"/>
    </row>
    <row r="30" spans="1:45" ht="27" customHeight="1" thickBot="1" x14ac:dyDescent="0.3">
      <c r="A30" s="55"/>
      <c r="B30" s="220" t="s">
        <v>40</v>
      </c>
      <c r="C30" s="221"/>
      <c r="D30" s="222"/>
      <c r="E30" s="185" t="str">
        <f>IF(SUM(Q8:Q13)=0,"INPUT REQUIRED",IF(OR(AND(Q8&lt;&gt;0,NOT(OR(AND(W8&lt;&gt;0,S8&gt;=W8),S8&gt;=400))),AND(Q9&lt;&gt;0,NOT(OR(AND(W9&lt;&gt;0,S9&gt;=W9),S9&gt;=575))),AND(Q10&lt;&gt;0,NOT(OR(AND(W10&lt;&gt;0,S10&gt;=W10),S10&gt;=775))),AND(Q11&lt;&gt;0,NOT(OR(AND(W11&lt;&gt;0,S11&gt;=W11),S11&gt;=950))),AND(Q12&lt;&gt;0,NOT(AND(W12&lt;&gt;0,S12&gt;=W12))),AND(Q13&lt;&gt;0,NOT(AND(W13&lt;&gt;0,S13&gt;=W13)))),"FAIL","PASS"))</f>
        <v>INPUT REQUIRED</v>
      </c>
      <c r="F30" s="11"/>
      <c r="G30" s="204"/>
      <c r="H30" s="204"/>
      <c r="I30" s="204"/>
      <c r="J30" s="205"/>
      <c r="K30" s="51"/>
      <c r="L30" s="28"/>
      <c r="O30" s="8"/>
      <c r="P30" s="8"/>
      <c r="S30" s="24"/>
      <c r="T30" s="62"/>
      <c r="U30" s="24"/>
      <c r="V30" s="50"/>
      <c r="W30" s="50"/>
    </row>
    <row r="31" spans="1:45" ht="24.75" customHeight="1" thickBot="1" x14ac:dyDescent="0.3">
      <c r="A31" s="55"/>
      <c r="B31" s="217" t="s">
        <v>42</v>
      </c>
      <c r="C31" s="218"/>
      <c r="D31" s="219"/>
      <c r="E31" s="80" t="str" cm="1">
        <f t="array" ref="E31">IF(COUNTA(J35:J1534)=0,"INPUT REQUIRED",ROWS(_xlfn.UNIQUE(_xlfn._xlws.FILTER($J$35:$J$1534,$J$35:$J$1534&lt;&gt;"")))&amp;" AMI BANDS")</f>
        <v>INPUT REQUIRED</v>
      </c>
      <c r="F31" s="11"/>
      <c r="H31" s="215" t="str">
        <f>IF(J27="INPUT REQUIRED","",IF(OR(J27&gt;80.001%,J27=0%),"NON-COMPLIANT WAAMI",""))</f>
        <v/>
      </c>
      <c r="I31" s="215"/>
      <c r="J31" s="216"/>
      <c r="K31" s="51"/>
      <c r="L31" s="28"/>
      <c r="N31" s="8"/>
      <c r="O31" s="8"/>
      <c r="P31" s="140"/>
      <c r="S31" s="24"/>
      <c r="T31" s="62"/>
      <c r="U31" s="24"/>
      <c r="V31" s="50"/>
      <c r="W31" s="50"/>
    </row>
    <row r="32" spans="1:45" ht="16.5" thickBot="1" x14ac:dyDescent="0.3">
      <c r="A32" s="55"/>
      <c r="B32" s="213"/>
      <c r="C32" s="214"/>
      <c r="D32" s="214"/>
      <c r="E32" s="168" t="str">
        <f>IF(E31="INPUT REQUIRED","",VALUE(LEFT(E31,FIND(" ", E31&amp;" ")-1)))</f>
        <v/>
      </c>
      <c r="F32" s="92"/>
      <c r="H32" s="215" t="str" cm="1">
        <f t="array" ref="H32">_xlfn.IFS(E31="INPUT REQUIRED","",E32&gt;3,"TOO MANY AMI BANDS",E32&lt;=3,"")</f>
        <v/>
      </c>
      <c r="I32" s="215"/>
      <c r="J32" s="216"/>
      <c r="L32" s="28"/>
      <c r="N32" s="8"/>
      <c r="O32" s="8"/>
      <c r="P32" s="8"/>
      <c r="S32" s="24"/>
      <c r="T32" s="62"/>
      <c r="U32" s="24"/>
      <c r="V32" s="50"/>
      <c r="W32" s="50"/>
    </row>
    <row r="33" spans="1:28" ht="18.75" thickBot="1" x14ac:dyDescent="0.25">
      <c r="A33" s="55"/>
      <c r="B33" s="210" t="s">
        <v>43</v>
      </c>
      <c r="C33" s="211"/>
      <c r="D33" s="211"/>
      <c r="E33" s="211"/>
      <c r="F33" s="211"/>
      <c r="G33" s="211"/>
      <c r="H33" s="211"/>
      <c r="I33" s="211"/>
      <c r="J33" s="212"/>
      <c r="K33" s="51"/>
      <c r="L33" s="28"/>
      <c r="O33" s="8"/>
      <c r="S33" s="24"/>
    </row>
    <row r="34" spans="1:28" ht="51.75" thickBot="1" x14ac:dyDescent="0.25">
      <c r="A34" s="55"/>
      <c r="B34" s="36" t="s">
        <v>94</v>
      </c>
      <c r="C34" s="36" t="s">
        <v>44</v>
      </c>
      <c r="D34" s="36" t="s">
        <v>45</v>
      </c>
      <c r="E34" s="36" t="s">
        <v>46</v>
      </c>
      <c r="F34" s="36" t="s">
        <v>47</v>
      </c>
      <c r="G34" s="36" t="s">
        <v>48</v>
      </c>
      <c r="H34" s="36" t="s">
        <v>49</v>
      </c>
      <c r="I34" s="36" t="s">
        <v>50</v>
      </c>
      <c r="J34" s="36" t="s">
        <v>51</v>
      </c>
      <c r="K34" s="70" t="s">
        <v>52</v>
      </c>
      <c r="L34" s="71" t="s">
        <v>53</v>
      </c>
      <c r="M34" s="67" t="s">
        <v>54</v>
      </c>
      <c r="N34" s="67" t="s">
        <v>55</v>
      </c>
      <c r="O34" s="8"/>
    </row>
    <row r="35" spans="1:28" s="6" customFormat="1" ht="12.95" customHeight="1" thickBot="1" x14ac:dyDescent="0.25">
      <c r="A35" s="170"/>
      <c r="B35" s="54">
        <v>1</v>
      </c>
      <c r="C35" s="53"/>
      <c r="D35" s="56"/>
      <c r="E35" s="56"/>
      <c r="F35" s="56"/>
      <c r="G35" s="56"/>
      <c r="H35" s="138"/>
      <c r="I35" s="59"/>
      <c r="J35" s="59"/>
      <c r="K35" s="72" t="str">
        <f>IF(AND(I35="YES", COUNTIFS(F$35:F35,F35,I$35:I35,"YES")=1),1,"")</f>
        <v/>
      </c>
      <c r="L35" s="73" t="str">
        <f>IF(G35="","",VALUE(IFERROR(CHOOSE(MATCH(G35,{0,1,2,3,4,5},0),2.5,3.5,4.5,5.5,6.5,7.5),"")))</f>
        <v/>
      </c>
      <c r="M35" s="52">
        <f t="shared" ref="M35:M98" si="5">IF(COUNTIF($F$35:$F$1534,F35)&gt;1,0,1)</f>
        <v>1</v>
      </c>
      <c r="N35" s="52" t="str">
        <f t="shared" ref="N35:N98" si="6">IFERROR(1/IF(LEN(F35)&gt;0,COUNTIF($F$35:$F$1534,F35),0),"")</f>
        <v/>
      </c>
      <c r="O35" s="141"/>
    </row>
    <row r="36" spans="1:28" s="6" customFormat="1" ht="12.95" customHeight="1" thickBot="1" x14ac:dyDescent="0.25">
      <c r="A36" s="170"/>
      <c r="B36" s="54">
        <v>2</v>
      </c>
      <c r="C36" s="53"/>
      <c r="D36" s="56"/>
      <c r="E36" s="56"/>
      <c r="F36" s="56"/>
      <c r="G36" s="56"/>
      <c r="H36" s="138"/>
      <c r="I36" s="59"/>
      <c r="J36" s="59"/>
      <c r="K36" s="72" t="str">
        <f>IF(AND(I36="YES", COUNTIFS(F$35:F36,F36,I$35:I36,"YES")=1),1,"")</f>
        <v/>
      </c>
      <c r="L36" s="73" t="str">
        <f>IF(G36="","",VALUE(IFERROR(CHOOSE(MATCH(G36,{0,1,2,3,4,5},0),2.5,3.5,4.5,5.5,6.5,7.5),"")))</f>
        <v/>
      </c>
      <c r="M36" s="52">
        <f t="shared" si="5"/>
        <v>1</v>
      </c>
      <c r="N36" s="52" t="str">
        <f t="shared" si="6"/>
        <v/>
      </c>
      <c r="O36" s="141"/>
    </row>
    <row r="37" spans="1:28" s="6" customFormat="1" ht="12.95" customHeight="1" thickBot="1" x14ac:dyDescent="0.25">
      <c r="A37" s="6" t="str">
        <f t="shared" ref="A37:A100" si="7">C35&amp;" "&amp;"UNIT"&amp;" "&amp;F35</f>
        <v xml:space="preserve"> UNIT </v>
      </c>
      <c r="B37" s="54">
        <v>3</v>
      </c>
      <c r="C37" s="53"/>
      <c r="D37" s="56"/>
      <c r="E37" s="56"/>
      <c r="F37" s="56"/>
      <c r="G37" s="56"/>
      <c r="H37" s="138"/>
      <c r="I37" s="59"/>
      <c r="J37" s="59"/>
      <c r="K37" s="72" t="str">
        <f>IF(AND(I37="YES", COUNTIFS(F$35:F37,F37,I$35:I37,"YES")=1),1,"")</f>
        <v/>
      </c>
      <c r="L37" s="73" t="str">
        <f>IF(G37="","",VALUE(IFERROR(CHOOSE(MATCH(G37,{0,1,2,3,4,5},0),2.5,3.5,4.5,5.5,6.5,7.5),"")))</f>
        <v/>
      </c>
      <c r="M37" s="52">
        <f t="shared" si="5"/>
        <v>1</v>
      </c>
      <c r="N37" s="52" t="str">
        <f t="shared" si="6"/>
        <v/>
      </c>
      <c r="O37" s="141"/>
    </row>
    <row r="38" spans="1:28" s="6" customFormat="1" ht="12.95" customHeight="1" thickBot="1" x14ac:dyDescent="0.25">
      <c r="A38" s="6" t="str">
        <f t="shared" si="7"/>
        <v xml:space="preserve"> UNIT </v>
      </c>
      <c r="B38" s="54">
        <v>4</v>
      </c>
      <c r="C38" s="53"/>
      <c r="D38" s="56"/>
      <c r="E38" s="56"/>
      <c r="F38" s="56"/>
      <c r="G38" s="56"/>
      <c r="H38" s="138"/>
      <c r="I38" s="59"/>
      <c r="J38" s="59"/>
      <c r="K38" s="72" t="str">
        <f>IF(AND(I38="YES", COUNTIFS(F$35:F38,F38,I$35:I38,"YES")=1),1,"")</f>
        <v/>
      </c>
      <c r="L38" s="73" t="str">
        <f>IF(G38="","",VALUE(IFERROR(CHOOSE(MATCH(G38,{0,1,2,3,4,5},0),2.5,3.5,4.5,5.5,6.5,7.5),"")))</f>
        <v/>
      </c>
      <c r="M38" s="52">
        <f t="shared" si="5"/>
        <v>1</v>
      </c>
      <c r="N38" s="52" t="str">
        <f t="shared" si="6"/>
        <v/>
      </c>
      <c r="O38" s="141"/>
    </row>
    <row r="39" spans="1:28" ht="12.95" customHeight="1" thickBot="1" x14ac:dyDescent="0.25">
      <c r="A39" s="6" t="str">
        <f t="shared" si="7"/>
        <v xml:space="preserve"> UNIT </v>
      </c>
      <c r="B39" s="54">
        <v>5</v>
      </c>
      <c r="C39" s="53"/>
      <c r="D39" s="56"/>
      <c r="E39" s="56"/>
      <c r="F39" s="56"/>
      <c r="G39" s="56"/>
      <c r="H39" s="138"/>
      <c r="I39" s="59"/>
      <c r="J39" s="59"/>
      <c r="K39" s="72" t="str">
        <f>IF(AND(I39="YES", COUNTIFS(F$35:F39,F39,I$35:I39,"YES")=1),1,"")</f>
        <v/>
      </c>
      <c r="L39" s="73" t="str">
        <f>IF(G39="","",VALUE(IFERROR(CHOOSE(MATCH(G39,{0,1,2,3,4,5},0),2.5,3.5,4.5,5.5,6.5,7.5),"")))</f>
        <v/>
      </c>
      <c r="M39" s="52">
        <f t="shared" si="5"/>
        <v>1</v>
      </c>
      <c r="N39" s="52" t="str">
        <f t="shared" si="6"/>
        <v/>
      </c>
      <c r="O39" s="141"/>
      <c r="P39" s="6"/>
      <c r="Q39" s="6"/>
      <c r="R39" s="6"/>
      <c r="S39" s="6"/>
      <c r="T39" s="6"/>
      <c r="U39" s="6"/>
      <c r="V39" s="6"/>
      <c r="W39" s="6"/>
      <c r="X39" s="6"/>
      <c r="Y39" s="6"/>
      <c r="Z39" s="6"/>
      <c r="AA39" s="6"/>
      <c r="AB39" s="6"/>
    </row>
    <row r="40" spans="1:28" ht="12.95" customHeight="1" thickBot="1" x14ac:dyDescent="0.25">
      <c r="A40" s="6" t="str">
        <f t="shared" si="7"/>
        <v xml:space="preserve"> UNIT </v>
      </c>
      <c r="B40" s="54">
        <v>6</v>
      </c>
      <c r="C40" s="53"/>
      <c r="D40" s="56"/>
      <c r="E40" s="56"/>
      <c r="F40" s="56"/>
      <c r="G40" s="56"/>
      <c r="H40" s="138"/>
      <c r="I40" s="59"/>
      <c r="J40" s="59"/>
      <c r="K40" s="72" t="str">
        <f>IF(AND(I40="YES", COUNTIFS(F$35:F40,F40,I$35:I40,"YES")=1),1,"")</f>
        <v/>
      </c>
      <c r="L40" s="73" t="str">
        <f>IF(G40="","",VALUE(IFERROR(CHOOSE(MATCH(G40,{0,1,2,3,4,5},0),2.5,3.5,4.5,5.5,6.5,7.5),"")))</f>
        <v/>
      </c>
      <c r="M40" s="52">
        <f t="shared" si="5"/>
        <v>1</v>
      </c>
      <c r="N40" s="52" t="str">
        <f t="shared" si="6"/>
        <v/>
      </c>
      <c r="O40" s="141"/>
      <c r="P40" s="6"/>
      <c r="Q40" s="6"/>
      <c r="R40" s="6"/>
      <c r="S40" s="6"/>
      <c r="T40" s="6"/>
      <c r="U40" s="6"/>
      <c r="V40" s="6"/>
      <c r="W40" s="6"/>
      <c r="X40" s="6"/>
      <c r="Y40" s="6"/>
      <c r="Z40" s="6"/>
      <c r="AA40" s="6"/>
      <c r="AB40" s="6"/>
    </row>
    <row r="41" spans="1:28" ht="12.95" customHeight="1" thickBot="1" x14ac:dyDescent="0.25">
      <c r="A41" s="6" t="str">
        <f t="shared" si="7"/>
        <v xml:space="preserve"> UNIT </v>
      </c>
      <c r="B41" s="54">
        <v>7</v>
      </c>
      <c r="C41" s="53"/>
      <c r="D41" s="56"/>
      <c r="E41" s="56"/>
      <c r="F41" s="56"/>
      <c r="G41" s="56"/>
      <c r="H41" s="138"/>
      <c r="I41" s="59"/>
      <c r="J41" s="59"/>
      <c r="K41" s="72" t="str">
        <f>IF(AND(I41="YES", COUNTIFS(F$35:F41,F41,I$35:I41,"YES")=1),1,"")</f>
        <v/>
      </c>
      <c r="L41" s="73" t="str">
        <f>IF(G41="","",VALUE(IFERROR(CHOOSE(MATCH(G41,{0,1,2,3,4,5},0),2.5,3.5,4.5,5.5,6.5,7.5),"")))</f>
        <v/>
      </c>
      <c r="M41" s="52">
        <f t="shared" si="5"/>
        <v>1</v>
      </c>
      <c r="N41" s="52" t="str">
        <f t="shared" si="6"/>
        <v/>
      </c>
      <c r="O41" s="141"/>
      <c r="P41" s="6"/>
      <c r="Q41" s="6"/>
      <c r="R41" s="6"/>
      <c r="S41" s="6"/>
      <c r="T41" s="6"/>
      <c r="U41" s="6"/>
      <c r="V41" s="6"/>
      <c r="W41" s="6"/>
      <c r="X41" s="6"/>
      <c r="Y41" s="6"/>
      <c r="Z41" s="6"/>
      <c r="AA41" s="6"/>
      <c r="AB41" s="6"/>
    </row>
    <row r="42" spans="1:28" ht="12.95" customHeight="1" thickBot="1" x14ac:dyDescent="0.25">
      <c r="A42" s="6" t="str">
        <f t="shared" si="7"/>
        <v xml:space="preserve"> UNIT </v>
      </c>
      <c r="B42" s="54">
        <v>8</v>
      </c>
      <c r="C42" s="53"/>
      <c r="D42" s="56"/>
      <c r="E42" s="56"/>
      <c r="F42" s="56"/>
      <c r="G42" s="56"/>
      <c r="H42" s="138"/>
      <c r="I42" s="59"/>
      <c r="J42" s="59"/>
      <c r="K42" s="72" t="str">
        <f>IF(AND(I42="YES", COUNTIFS(F$35:F42,F42,I$35:I42,"YES")=1),1,"")</f>
        <v/>
      </c>
      <c r="L42" s="73" t="str">
        <f>IF(G42="","",VALUE(IFERROR(CHOOSE(MATCH(G42,{0,1,2,3,4,5},0),2.5,3.5,4.5,5.5,6.5,7.5),"")))</f>
        <v/>
      </c>
      <c r="M42" s="52">
        <f t="shared" si="5"/>
        <v>1</v>
      </c>
      <c r="N42" s="52" t="str">
        <f t="shared" si="6"/>
        <v/>
      </c>
      <c r="O42" s="141"/>
      <c r="P42" s="6"/>
      <c r="Q42" s="6"/>
      <c r="R42" s="6"/>
      <c r="S42" s="6"/>
      <c r="T42" s="6"/>
      <c r="U42" s="6"/>
      <c r="V42" s="6"/>
      <c r="W42" s="6"/>
      <c r="X42" s="6"/>
      <c r="Y42" s="6"/>
      <c r="Z42" s="6"/>
      <c r="AA42" s="6"/>
      <c r="AB42" s="6"/>
    </row>
    <row r="43" spans="1:28" ht="12.95" customHeight="1" thickBot="1" x14ac:dyDescent="0.25">
      <c r="A43" s="6" t="str">
        <f t="shared" si="7"/>
        <v xml:space="preserve"> UNIT </v>
      </c>
      <c r="B43" s="54">
        <v>9</v>
      </c>
      <c r="C43" s="53"/>
      <c r="D43" s="56"/>
      <c r="E43" s="56"/>
      <c r="F43" s="56"/>
      <c r="G43" s="56"/>
      <c r="H43" s="138"/>
      <c r="I43" s="59"/>
      <c r="J43" s="59"/>
      <c r="K43" s="72" t="str">
        <f>IF(AND(I43="YES", COUNTIFS(F$35:F43,F43,I$35:I43,"YES")=1),1,"")</f>
        <v/>
      </c>
      <c r="L43" s="73" t="str">
        <f>IF(G43="","",VALUE(IFERROR(CHOOSE(MATCH(G43,{0,1,2,3,4,5},0),2.5,3.5,4.5,5.5,6.5,7.5),"")))</f>
        <v/>
      </c>
      <c r="M43" s="52">
        <f t="shared" si="5"/>
        <v>1</v>
      </c>
      <c r="N43" s="52" t="str">
        <f t="shared" si="6"/>
        <v/>
      </c>
      <c r="O43" s="141"/>
      <c r="P43" s="6"/>
      <c r="Q43" s="6"/>
      <c r="R43" s="6"/>
      <c r="S43" s="6"/>
      <c r="T43" s="6"/>
      <c r="U43" s="6"/>
      <c r="V43" s="6"/>
      <c r="W43" s="6"/>
      <c r="X43" s="6"/>
      <c r="Y43" s="6"/>
      <c r="Z43" s="6"/>
      <c r="AA43" s="6"/>
      <c r="AB43" s="6"/>
    </row>
    <row r="44" spans="1:28" ht="12.95" customHeight="1" thickBot="1" x14ac:dyDescent="0.25">
      <c r="A44" s="6" t="str">
        <f t="shared" si="7"/>
        <v xml:space="preserve"> UNIT </v>
      </c>
      <c r="B44" s="54">
        <v>10</v>
      </c>
      <c r="C44" s="53"/>
      <c r="D44" s="56"/>
      <c r="E44" s="56"/>
      <c r="F44" s="56"/>
      <c r="G44" s="56"/>
      <c r="H44" s="138"/>
      <c r="I44" s="59"/>
      <c r="J44" s="59"/>
      <c r="K44" s="72" t="str">
        <f>IF(AND(I44="YES", COUNTIFS(F$35:F44,F44,I$35:I44,"YES")=1),1,"")</f>
        <v/>
      </c>
      <c r="L44" s="73" t="str">
        <f>IF(G44="","",VALUE(IFERROR(CHOOSE(MATCH(G44,{0,1,2,3,4,5},0),2.5,3.5,4.5,5.5,6.5,7.5),"")))</f>
        <v/>
      </c>
      <c r="M44" s="52">
        <f t="shared" si="5"/>
        <v>1</v>
      </c>
      <c r="N44" s="52" t="str">
        <f t="shared" si="6"/>
        <v/>
      </c>
      <c r="O44" s="141"/>
      <c r="P44" s="6"/>
      <c r="Q44" s="6"/>
      <c r="R44" s="6"/>
      <c r="S44" s="6"/>
      <c r="T44" s="6"/>
      <c r="U44" s="6"/>
      <c r="V44" s="6"/>
      <c r="W44" s="6"/>
      <c r="X44" s="6"/>
      <c r="Y44" s="6"/>
      <c r="Z44" s="6"/>
      <c r="AA44" s="6"/>
      <c r="AB44" s="6"/>
    </row>
    <row r="45" spans="1:28" ht="12.95" customHeight="1" thickBot="1" x14ac:dyDescent="0.25">
      <c r="A45" s="6" t="str">
        <f t="shared" si="7"/>
        <v xml:space="preserve"> UNIT </v>
      </c>
      <c r="B45" s="54">
        <v>11</v>
      </c>
      <c r="C45" s="53"/>
      <c r="D45" s="56"/>
      <c r="E45" s="56"/>
      <c r="F45" s="56"/>
      <c r="G45" s="56"/>
      <c r="H45" s="138"/>
      <c r="I45" s="59"/>
      <c r="J45" s="59"/>
      <c r="K45" s="72" t="str">
        <f>IF(AND(I45="YES", COUNTIFS(F$35:F45,F45,I$35:I45,"YES")=1),1,"")</f>
        <v/>
      </c>
      <c r="L45" s="73" t="str">
        <f>IF(G45="","",VALUE(IFERROR(CHOOSE(MATCH(G45,{0,1,2,3,4,5},0),2.5,3.5,4.5,5.5,6.5,7.5),"")))</f>
        <v/>
      </c>
      <c r="M45" s="52">
        <f t="shared" si="5"/>
        <v>1</v>
      </c>
      <c r="N45" s="52" t="str">
        <f t="shared" si="6"/>
        <v/>
      </c>
      <c r="O45" s="141"/>
      <c r="P45" s="6"/>
      <c r="Q45" s="6"/>
      <c r="R45" s="6"/>
      <c r="S45" s="6"/>
      <c r="T45" s="6"/>
      <c r="U45" s="6"/>
      <c r="V45" s="6"/>
      <c r="W45" s="6"/>
      <c r="X45" s="6"/>
      <c r="Y45" s="6"/>
      <c r="Z45" s="6"/>
      <c r="AA45" s="6"/>
      <c r="AB45" s="6"/>
    </row>
    <row r="46" spans="1:28" ht="12.95" customHeight="1" thickBot="1" x14ac:dyDescent="0.25">
      <c r="A46" s="6" t="str">
        <f t="shared" si="7"/>
        <v xml:space="preserve"> UNIT </v>
      </c>
      <c r="B46" s="54">
        <v>12</v>
      </c>
      <c r="C46" s="53"/>
      <c r="D46" s="56"/>
      <c r="E46" s="56"/>
      <c r="F46" s="56"/>
      <c r="G46" s="56"/>
      <c r="H46" s="138"/>
      <c r="I46" s="59"/>
      <c r="J46" s="59"/>
      <c r="K46" s="72" t="str">
        <f>IF(AND(I46="YES", COUNTIFS(F$35:F46,F46,I$35:I46,"YES")=1),1,"")</f>
        <v/>
      </c>
      <c r="L46" s="73" t="str">
        <f>IF(G46="","",VALUE(IFERROR(CHOOSE(MATCH(G46,{0,1,2,3,4,5},0),2.5,3.5,4.5,5.5,6.5,7.5),"")))</f>
        <v/>
      </c>
      <c r="M46" s="52">
        <f t="shared" si="5"/>
        <v>1</v>
      </c>
      <c r="N46" s="52" t="str">
        <f t="shared" si="6"/>
        <v/>
      </c>
      <c r="O46" s="141"/>
      <c r="P46" s="6"/>
      <c r="Q46" s="6"/>
      <c r="R46" s="6"/>
      <c r="S46" s="6"/>
      <c r="T46" s="6"/>
      <c r="U46" s="6"/>
      <c r="V46" s="6"/>
      <c r="W46" s="6"/>
      <c r="X46" s="6"/>
      <c r="Y46" s="6"/>
      <c r="Z46" s="6"/>
      <c r="AA46" s="6"/>
      <c r="AB46" s="6"/>
    </row>
    <row r="47" spans="1:28" ht="12.95" customHeight="1" thickBot="1" x14ac:dyDescent="0.25">
      <c r="A47" s="6" t="str">
        <f t="shared" si="7"/>
        <v xml:space="preserve"> UNIT </v>
      </c>
      <c r="B47" s="54">
        <v>13</v>
      </c>
      <c r="C47" s="53"/>
      <c r="D47" s="56"/>
      <c r="E47" s="56"/>
      <c r="F47" s="56"/>
      <c r="G47" s="56"/>
      <c r="H47" s="138"/>
      <c r="I47" s="59"/>
      <c r="J47" s="59"/>
      <c r="K47" s="72" t="str">
        <f>IF(AND(I47="YES", COUNTIFS(F$35:F47,F47,I$35:I47,"YES")=1),1,"")</f>
        <v/>
      </c>
      <c r="L47" s="73" t="str">
        <f>IF(G47="","",VALUE(IFERROR(CHOOSE(MATCH(G47,{0,1,2,3,4,5},0),2.5,3.5,4.5,5.5,6.5,7.5),"")))</f>
        <v/>
      </c>
      <c r="M47" s="52">
        <f t="shared" si="5"/>
        <v>1</v>
      </c>
      <c r="N47" s="52" t="str">
        <f t="shared" si="6"/>
        <v/>
      </c>
      <c r="O47" s="141"/>
      <c r="P47" s="6"/>
      <c r="Q47" s="6"/>
      <c r="R47" s="6"/>
      <c r="S47" s="6"/>
      <c r="T47" s="6"/>
      <c r="U47" s="6"/>
      <c r="V47" s="6"/>
      <c r="W47" s="6"/>
      <c r="X47" s="6"/>
      <c r="Y47" s="6"/>
      <c r="Z47" s="6"/>
      <c r="AA47" s="6"/>
      <c r="AB47" s="6"/>
    </row>
    <row r="48" spans="1:28" ht="12.95" customHeight="1" thickBot="1" x14ac:dyDescent="0.25">
      <c r="A48" s="6" t="str">
        <f t="shared" si="7"/>
        <v xml:space="preserve"> UNIT </v>
      </c>
      <c r="B48" s="54">
        <v>14</v>
      </c>
      <c r="C48" s="53"/>
      <c r="D48" s="56"/>
      <c r="E48" s="56"/>
      <c r="F48" s="56"/>
      <c r="G48" s="56"/>
      <c r="H48" s="138"/>
      <c r="I48" s="59"/>
      <c r="J48" s="59"/>
      <c r="K48" s="72" t="str">
        <f>IF(AND(I48="YES", COUNTIFS(F$35:F48,F48,I$35:I48,"YES")=1),1,"")</f>
        <v/>
      </c>
      <c r="L48" s="73" t="str">
        <f>IF(G48="","",VALUE(IFERROR(CHOOSE(MATCH(G48,{0,1,2,3,4,5},0),2.5,3.5,4.5,5.5,6.5,7.5),"")))</f>
        <v/>
      </c>
      <c r="M48" s="52">
        <f t="shared" si="5"/>
        <v>1</v>
      </c>
      <c r="N48" s="52" t="str">
        <f t="shared" si="6"/>
        <v/>
      </c>
      <c r="O48" s="141"/>
      <c r="P48" s="6"/>
      <c r="Q48" s="6"/>
      <c r="R48" s="6"/>
      <c r="S48" s="6"/>
      <c r="T48" s="6"/>
      <c r="U48" s="6"/>
      <c r="V48" s="6"/>
      <c r="W48" s="6"/>
      <c r="X48" s="6"/>
      <c r="Y48" s="6"/>
      <c r="Z48" s="6"/>
      <c r="AA48" s="6"/>
      <c r="AB48" s="6"/>
    </row>
    <row r="49" spans="1:28" ht="12.95" customHeight="1" thickBot="1" x14ac:dyDescent="0.25">
      <c r="A49" s="6" t="str">
        <f t="shared" si="7"/>
        <v xml:space="preserve"> UNIT </v>
      </c>
      <c r="B49" s="54">
        <v>15</v>
      </c>
      <c r="C49" s="53"/>
      <c r="D49" s="56"/>
      <c r="E49" s="57"/>
      <c r="F49" s="57"/>
      <c r="G49" s="56"/>
      <c r="H49" s="139"/>
      <c r="I49" s="59"/>
      <c r="J49" s="59"/>
      <c r="K49" s="72" t="str">
        <f>IF(AND(I49="YES", COUNTIFS(F$35:F49,F49,I$35:I49,"YES")=1),1,"")</f>
        <v/>
      </c>
      <c r="L49" s="73" t="str">
        <f>IF(G49="","",VALUE(IFERROR(CHOOSE(MATCH(G49,{0,1,2,3,4,5},0),2.5,3.5,4.5,5.5,6.5,7.5),"")))</f>
        <v/>
      </c>
      <c r="M49" s="52">
        <f t="shared" si="5"/>
        <v>1</v>
      </c>
      <c r="N49" s="52" t="str">
        <f t="shared" si="6"/>
        <v/>
      </c>
      <c r="O49" s="141"/>
      <c r="P49" s="6"/>
      <c r="Q49" s="6"/>
      <c r="R49" s="6"/>
      <c r="S49" s="6"/>
      <c r="T49" s="6"/>
      <c r="U49" s="6"/>
      <c r="V49" s="6"/>
      <c r="W49" s="6"/>
      <c r="X49" s="6"/>
      <c r="Y49" s="6"/>
      <c r="Z49" s="6"/>
      <c r="AA49" s="6"/>
      <c r="AB49" s="6"/>
    </row>
    <row r="50" spans="1:28" ht="12.95" customHeight="1" thickBot="1" x14ac:dyDescent="0.25">
      <c r="A50" s="6" t="str">
        <f t="shared" si="7"/>
        <v xml:space="preserve"> UNIT </v>
      </c>
      <c r="B50" s="54">
        <v>16</v>
      </c>
      <c r="C50" s="53"/>
      <c r="D50" s="56"/>
      <c r="E50" s="57"/>
      <c r="F50" s="57"/>
      <c r="G50" s="56"/>
      <c r="H50" s="139"/>
      <c r="I50" s="59"/>
      <c r="J50" s="59"/>
      <c r="K50" s="72" t="str">
        <f>IF(AND(I50="YES", COUNTIFS(F$35:F50,F50,I$35:I50,"YES")=1),1,"")</f>
        <v/>
      </c>
      <c r="L50" s="73" t="str">
        <f>IF(G50="","",VALUE(IFERROR(CHOOSE(MATCH(G50,{0,1,2,3,4,5},0),2.5,3.5,4.5,5.5,6.5,7.5),"")))</f>
        <v/>
      </c>
      <c r="M50" s="52">
        <f t="shared" si="5"/>
        <v>1</v>
      </c>
      <c r="N50" s="52" t="str">
        <f t="shared" si="6"/>
        <v/>
      </c>
      <c r="O50" s="141"/>
      <c r="P50" s="6"/>
      <c r="Q50" s="6"/>
      <c r="R50" s="6"/>
      <c r="S50" s="6"/>
      <c r="T50" s="6"/>
      <c r="U50" s="6"/>
      <c r="V50" s="6"/>
      <c r="W50" s="6"/>
      <c r="X50" s="6"/>
      <c r="Y50" s="6"/>
      <c r="Z50" s="6"/>
      <c r="AA50" s="6"/>
      <c r="AB50" s="6"/>
    </row>
    <row r="51" spans="1:28" ht="12.95" customHeight="1" thickBot="1" x14ac:dyDescent="0.25">
      <c r="A51" s="6" t="str">
        <f t="shared" si="7"/>
        <v xml:space="preserve"> UNIT </v>
      </c>
      <c r="B51" s="54">
        <v>17</v>
      </c>
      <c r="C51" s="53"/>
      <c r="D51" s="56"/>
      <c r="E51" s="56"/>
      <c r="F51" s="57"/>
      <c r="G51" s="56"/>
      <c r="H51" s="139"/>
      <c r="I51" s="59"/>
      <c r="J51" s="59"/>
      <c r="K51" s="72" t="str">
        <f>IF(AND(I51="YES", COUNTIFS(F$35:F51,F51,I$35:I51,"YES")=1),1,"")</f>
        <v/>
      </c>
      <c r="L51" s="73" t="str">
        <f>IF(G51="","",VALUE(IFERROR(CHOOSE(MATCH(G51,{0,1,2,3,4,5},0),2.5,3.5,4.5,5.5,6.5,7.5),"")))</f>
        <v/>
      </c>
      <c r="M51" s="52">
        <f t="shared" si="5"/>
        <v>1</v>
      </c>
      <c r="N51" s="52" t="str">
        <f t="shared" si="6"/>
        <v/>
      </c>
      <c r="O51" s="141"/>
      <c r="P51" s="6"/>
      <c r="Q51" s="6"/>
      <c r="R51" s="6"/>
      <c r="S51" s="6"/>
      <c r="T51" s="6"/>
      <c r="U51" s="6"/>
      <c r="V51" s="6"/>
      <c r="W51" s="6"/>
      <c r="X51" s="6"/>
      <c r="Y51" s="6"/>
      <c r="Z51" s="6"/>
      <c r="AA51" s="6"/>
      <c r="AB51" s="6"/>
    </row>
    <row r="52" spans="1:28" ht="12.95" customHeight="1" thickBot="1" x14ac:dyDescent="0.25">
      <c r="A52" s="6" t="str">
        <f t="shared" si="7"/>
        <v xml:space="preserve"> UNIT </v>
      </c>
      <c r="B52" s="54">
        <v>18</v>
      </c>
      <c r="C52" s="53"/>
      <c r="D52" s="56"/>
      <c r="E52" s="56"/>
      <c r="F52" s="57"/>
      <c r="G52" s="56"/>
      <c r="H52" s="139"/>
      <c r="I52" s="59"/>
      <c r="J52" s="59"/>
      <c r="K52" s="72" t="str">
        <f>IF(AND(I52="YES", COUNTIFS(F$35:F52,F52,I$35:I52,"YES")=1),1,"")</f>
        <v/>
      </c>
      <c r="L52" s="73" t="str">
        <f>IF(G52="","",VALUE(IFERROR(CHOOSE(MATCH(G52,{0,1,2,3,4,5},0),2.5,3.5,4.5,5.5,6.5,7.5),"")))</f>
        <v/>
      </c>
      <c r="M52" s="52">
        <f t="shared" si="5"/>
        <v>1</v>
      </c>
      <c r="N52" s="52" t="str">
        <f t="shared" si="6"/>
        <v/>
      </c>
      <c r="O52" s="141"/>
      <c r="P52" s="6"/>
      <c r="Q52" s="6"/>
      <c r="R52" s="6"/>
      <c r="S52" s="6"/>
      <c r="T52" s="6"/>
      <c r="U52" s="6"/>
      <c r="V52" s="6"/>
      <c r="W52" s="6"/>
      <c r="X52" s="6"/>
      <c r="Y52" s="6"/>
      <c r="Z52" s="6"/>
      <c r="AA52" s="6"/>
      <c r="AB52" s="6"/>
    </row>
    <row r="53" spans="1:28" ht="12.95" customHeight="1" thickBot="1" x14ac:dyDescent="0.25">
      <c r="A53" s="6" t="str">
        <f t="shared" si="7"/>
        <v xml:space="preserve"> UNIT </v>
      </c>
      <c r="B53" s="54">
        <v>19</v>
      </c>
      <c r="C53" s="53"/>
      <c r="D53" s="56"/>
      <c r="E53" s="56"/>
      <c r="F53" s="57"/>
      <c r="G53" s="56"/>
      <c r="H53" s="139"/>
      <c r="I53" s="59"/>
      <c r="J53" s="59"/>
      <c r="K53" s="72" t="str">
        <f>IF(AND(I53="YES", COUNTIFS(F$35:F53,F53,I$35:I53,"YES")=1),1,"")</f>
        <v/>
      </c>
      <c r="L53" s="73" t="str">
        <f>IF(G53="","",VALUE(IFERROR(CHOOSE(MATCH(G53,{0,1,2,3,4,5},0),2.5,3.5,4.5,5.5,6.5,7.5),"")))</f>
        <v/>
      </c>
      <c r="M53" s="52">
        <f t="shared" si="5"/>
        <v>1</v>
      </c>
      <c r="N53" s="52" t="str">
        <f t="shared" si="6"/>
        <v/>
      </c>
      <c r="O53" s="6"/>
      <c r="P53" s="6"/>
      <c r="Q53" s="6"/>
      <c r="R53" s="6"/>
      <c r="S53" s="6"/>
      <c r="T53" s="6"/>
      <c r="U53" s="6"/>
      <c r="V53" s="6"/>
      <c r="W53" s="6"/>
      <c r="X53" s="6"/>
      <c r="Y53" s="6"/>
      <c r="Z53" s="6"/>
      <c r="AA53" s="6"/>
      <c r="AB53" s="6"/>
    </row>
    <row r="54" spans="1:28" ht="12.95" customHeight="1" thickBot="1" x14ac:dyDescent="0.25">
      <c r="A54" s="6" t="str">
        <f t="shared" si="7"/>
        <v xml:space="preserve"> UNIT </v>
      </c>
      <c r="B54" s="54">
        <v>20</v>
      </c>
      <c r="C54" s="53"/>
      <c r="D54" s="56"/>
      <c r="E54" s="56"/>
      <c r="F54" s="57"/>
      <c r="G54" s="56"/>
      <c r="H54" s="139"/>
      <c r="I54" s="59"/>
      <c r="J54" s="59"/>
      <c r="K54" s="72" t="str">
        <f>IF(AND(I54="YES", COUNTIFS(F$35:F54,F54,I$35:I54,"YES")=1),1,"")</f>
        <v/>
      </c>
      <c r="L54" s="73" t="str">
        <f>IF(G54="","",VALUE(IFERROR(CHOOSE(MATCH(G54,{0,1,2,3,4,5},0),2.5,3.5,4.5,5.5,6.5,7.5),"")))</f>
        <v/>
      </c>
      <c r="M54" s="52">
        <f t="shared" si="5"/>
        <v>1</v>
      </c>
      <c r="N54" s="52" t="str">
        <f t="shared" si="6"/>
        <v/>
      </c>
      <c r="O54" s="6"/>
      <c r="P54" s="6"/>
      <c r="Q54" s="6"/>
      <c r="R54" s="6"/>
      <c r="S54" s="6"/>
      <c r="T54" s="6"/>
      <c r="U54" s="6"/>
      <c r="V54" s="6"/>
      <c r="W54" s="6"/>
      <c r="X54" s="6"/>
      <c r="Y54" s="6"/>
      <c r="Z54" s="6"/>
      <c r="AA54" s="6"/>
      <c r="AB54" s="6"/>
    </row>
    <row r="55" spans="1:28" ht="12.95" customHeight="1" thickBot="1" x14ac:dyDescent="0.25">
      <c r="A55" s="6" t="str">
        <f t="shared" si="7"/>
        <v xml:space="preserve"> UNIT </v>
      </c>
      <c r="B55" s="54">
        <v>21</v>
      </c>
      <c r="C55" s="53"/>
      <c r="D55" s="56"/>
      <c r="E55" s="56"/>
      <c r="F55" s="57"/>
      <c r="G55" s="56"/>
      <c r="H55" s="139"/>
      <c r="I55" s="59"/>
      <c r="J55" s="59"/>
      <c r="K55" s="72" t="str">
        <f>IF(AND(I55="YES", COUNTIFS(F$35:F55,F55,I$35:I55,"YES")=1),1,"")</f>
        <v/>
      </c>
      <c r="L55" s="73" t="str">
        <f>IF(G55="","",VALUE(IFERROR(CHOOSE(MATCH(G55,{0,1,2,3,4,5},0),2.5,3.5,4.5,5.5,6.5,7.5),"")))</f>
        <v/>
      </c>
      <c r="M55" s="52">
        <f t="shared" si="5"/>
        <v>1</v>
      </c>
      <c r="N55" s="52" t="str">
        <f t="shared" si="6"/>
        <v/>
      </c>
      <c r="O55" s="6"/>
      <c r="P55" s="6"/>
      <c r="Q55" s="6"/>
      <c r="R55" s="6"/>
      <c r="S55" s="6"/>
      <c r="T55" s="6"/>
      <c r="U55" s="6"/>
      <c r="V55" s="6"/>
      <c r="W55" s="6"/>
      <c r="X55" s="6"/>
      <c r="Y55" s="6"/>
      <c r="Z55" s="6"/>
      <c r="AA55" s="6"/>
      <c r="AB55" s="6"/>
    </row>
    <row r="56" spans="1:28" ht="12.95" customHeight="1" thickBot="1" x14ac:dyDescent="0.25">
      <c r="A56" s="6" t="str">
        <f t="shared" si="7"/>
        <v xml:space="preserve"> UNIT </v>
      </c>
      <c r="B56" s="54">
        <v>22</v>
      </c>
      <c r="C56" s="53"/>
      <c r="D56" s="56"/>
      <c r="E56" s="56"/>
      <c r="F56" s="57"/>
      <c r="G56" s="56"/>
      <c r="H56" s="139"/>
      <c r="I56" s="59"/>
      <c r="J56" s="59"/>
      <c r="K56" s="72" t="str">
        <f>IF(AND(I56="YES", COUNTIFS(F$35:F56,F56,I$35:I56,"YES")=1),1,"")</f>
        <v/>
      </c>
      <c r="L56" s="73" t="str">
        <f>IF(G56="","",VALUE(IFERROR(CHOOSE(MATCH(G56,{0,1,2,3,4,5},0),2.5,3.5,4.5,5.5,6.5,7.5),"")))</f>
        <v/>
      </c>
      <c r="M56" s="52">
        <f t="shared" si="5"/>
        <v>1</v>
      </c>
      <c r="N56" s="52" t="str">
        <f t="shared" si="6"/>
        <v/>
      </c>
      <c r="O56" s="6"/>
      <c r="P56" s="6"/>
      <c r="Q56" s="6"/>
      <c r="R56" s="6"/>
      <c r="S56" s="6"/>
      <c r="T56" s="6"/>
      <c r="U56" s="6"/>
      <c r="V56" s="6"/>
      <c r="W56" s="6"/>
      <c r="X56" s="6"/>
      <c r="Y56" s="6"/>
      <c r="Z56" s="6"/>
      <c r="AA56" s="6"/>
      <c r="AB56" s="6"/>
    </row>
    <row r="57" spans="1:28" ht="12.95" customHeight="1" thickBot="1" x14ac:dyDescent="0.25">
      <c r="A57" s="6" t="str">
        <f t="shared" si="7"/>
        <v xml:space="preserve"> UNIT </v>
      </c>
      <c r="B57" s="54">
        <v>23</v>
      </c>
      <c r="C57" s="53"/>
      <c r="D57" s="56"/>
      <c r="E57" s="57"/>
      <c r="F57" s="57"/>
      <c r="G57" s="56"/>
      <c r="H57" s="139"/>
      <c r="I57" s="59"/>
      <c r="J57" s="59"/>
      <c r="K57" s="72" t="str">
        <f>IF(AND(I57="YES", COUNTIFS(F$35:F57,F57,I$35:I57,"YES")=1),1,"")</f>
        <v/>
      </c>
      <c r="L57" s="73" t="str">
        <f>IF(G57="","",VALUE(IFERROR(CHOOSE(MATCH(G57,{0,1,2,3,4,5},0),2.5,3.5,4.5,5.5,6.5,7.5),"")))</f>
        <v/>
      </c>
      <c r="M57" s="52">
        <f t="shared" si="5"/>
        <v>1</v>
      </c>
      <c r="N57" s="52" t="str">
        <f t="shared" si="6"/>
        <v/>
      </c>
      <c r="O57" s="6"/>
      <c r="P57" s="6"/>
      <c r="Q57" s="6"/>
      <c r="R57" s="6"/>
      <c r="S57" s="6"/>
      <c r="T57" s="6"/>
      <c r="U57" s="6"/>
      <c r="V57" s="6"/>
      <c r="W57" s="6"/>
      <c r="X57" s="6"/>
      <c r="Y57" s="6"/>
      <c r="Z57" s="6"/>
      <c r="AA57" s="6"/>
      <c r="AB57" s="6"/>
    </row>
    <row r="58" spans="1:28" ht="12.95" customHeight="1" thickBot="1" x14ac:dyDescent="0.25">
      <c r="A58" s="6" t="str">
        <f t="shared" si="7"/>
        <v xml:space="preserve"> UNIT </v>
      </c>
      <c r="B58" s="54">
        <v>24</v>
      </c>
      <c r="C58" s="53"/>
      <c r="D58" s="56"/>
      <c r="E58" s="57"/>
      <c r="F58" s="57"/>
      <c r="G58" s="56"/>
      <c r="H58" s="139"/>
      <c r="I58" s="59"/>
      <c r="J58" s="59"/>
      <c r="K58" s="72" t="str">
        <f>IF(AND(I58="YES", COUNTIFS(F$35:F58,F58,I$35:I58,"YES")=1),1,"")</f>
        <v/>
      </c>
      <c r="L58" s="73" t="str">
        <f>IF(G58="","",VALUE(IFERROR(CHOOSE(MATCH(G58,{0,1,2,3,4,5},0),2.5,3.5,4.5,5.5,6.5,7.5),"")))</f>
        <v/>
      </c>
      <c r="M58" s="52">
        <f t="shared" si="5"/>
        <v>1</v>
      </c>
      <c r="N58" s="52" t="str">
        <f t="shared" si="6"/>
        <v/>
      </c>
      <c r="O58" s="6"/>
      <c r="P58" s="6"/>
      <c r="Q58" s="6"/>
      <c r="R58" s="6"/>
      <c r="S58" s="6"/>
      <c r="T58" s="6"/>
      <c r="U58" s="6"/>
      <c r="V58" s="6"/>
      <c r="W58" s="6"/>
      <c r="X58" s="6"/>
      <c r="Y58" s="6"/>
      <c r="Z58" s="6"/>
      <c r="AA58" s="6"/>
      <c r="AB58" s="6"/>
    </row>
    <row r="59" spans="1:28" ht="12.95" customHeight="1" thickBot="1" x14ac:dyDescent="0.25">
      <c r="A59" s="6" t="str">
        <f t="shared" si="7"/>
        <v xml:space="preserve"> UNIT </v>
      </c>
      <c r="B59" s="54">
        <v>25</v>
      </c>
      <c r="C59" s="53"/>
      <c r="D59" s="57"/>
      <c r="E59" s="57"/>
      <c r="F59" s="57"/>
      <c r="G59" s="56"/>
      <c r="H59" s="139"/>
      <c r="I59" s="59"/>
      <c r="J59" s="59"/>
      <c r="K59" s="72" t="str">
        <f>IF(AND(I59="YES", COUNTIFS(F$35:F59,F59,I$35:I59,"YES")=1),1,"")</f>
        <v/>
      </c>
      <c r="L59" s="73" t="str">
        <f>IF(G59="","",VALUE(IFERROR(CHOOSE(MATCH(G59,{0,1,2,3,4,5},0),2.5,3.5,4.5,5.5,6.5,7.5),"")))</f>
        <v/>
      </c>
      <c r="M59" s="52">
        <f t="shared" si="5"/>
        <v>1</v>
      </c>
      <c r="N59" s="52" t="str">
        <f t="shared" si="6"/>
        <v/>
      </c>
      <c r="O59" s="6"/>
      <c r="P59" s="6"/>
      <c r="Q59" s="6"/>
      <c r="R59" s="6"/>
      <c r="S59" s="6"/>
      <c r="T59" s="6"/>
      <c r="U59" s="6"/>
      <c r="V59" s="6"/>
      <c r="W59" s="6"/>
      <c r="X59" s="6"/>
      <c r="Y59" s="6"/>
      <c r="Z59" s="6"/>
      <c r="AA59" s="6"/>
      <c r="AB59" s="6"/>
    </row>
    <row r="60" spans="1:28" ht="12.95" customHeight="1" thickBot="1" x14ac:dyDescent="0.25">
      <c r="A60" s="6" t="str">
        <f t="shared" si="7"/>
        <v xml:space="preserve"> UNIT </v>
      </c>
      <c r="B60" s="54">
        <v>26</v>
      </c>
      <c r="C60" s="53"/>
      <c r="D60" s="57"/>
      <c r="E60" s="57"/>
      <c r="F60" s="57"/>
      <c r="G60" s="56"/>
      <c r="H60" s="139"/>
      <c r="I60" s="59"/>
      <c r="J60" s="59"/>
      <c r="K60" s="72" t="str">
        <f>IF(AND(I60="YES", COUNTIFS(F$35:F60,F60,I$35:I60,"YES")=1),1,"")</f>
        <v/>
      </c>
      <c r="L60" s="73" t="str">
        <f>IF(G60="","",VALUE(IFERROR(CHOOSE(MATCH(G60,{0,1,2,3,4,5},0),2.5,3.5,4.5,5.5,6.5,7.5),"")))</f>
        <v/>
      </c>
      <c r="M60" s="52">
        <f t="shared" si="5"/>
        <v>1</v>
      </c>
      <c r="N60" s="52" t="str">
        <f t="shared" si="6"/>
        <v/>
      </c>
      <c r="O60" s="6"/>
      <c r="P60" s="6"/>
      <c r="Q60" s="6"/>
      <c r="R60" s="6"/>
      <c r="S60" s="6"/>
      <c r="T60" s="6"/>
      <c r="U60" s="6"/>
      <c r="V60" s="6"/>
      <c r="W60" s="6"/>
      <c r="X60" s="6"/>
      <c r="Y60" s="6"/>
      <c r="Z60" s="6"/>
      <c r="AA60" s="6"/>
      <c r="AB60" s="6"/>
    </row>
    <row r="61" spans="1:28" ht="12.95" customHeight="1" thickBot="1" x14ac:dyDescent="0.25">
      <c r="A61" s="6" t="str">
        <f t="shared" si="7"/>
        <v xml:space="preserve"> UNIT </v>
      </c>
      <c r="B61" s="54">
        <v>27</v>
      </c>
      <c r="C61" s="53"/>
      <c r="D61" s="57"/>
      <c r="E61" s="57"/>
      <c r="F61" s="57"/>
      <c r="G61" s="56"/>
      <c r="H61" s="139"/>
      <c r="I61" s="59"/>
      <c r="J61" s="59"/>
      <c r="K61" s="72" t="str">
        <f>IF(AND(I61="YES", COUNTIFS(F$35:F61,F61,I$35:I61,"YES")=1),1,"")</f>
        <v/>
      </c>
      <c r="L61" s="73" t="str">
        <f>IF(G61="","",VALUE(IFERROR(CHOOSE(MATCH(G61,{0,1,2,3,4,5},0),2.5,3.5,4.5,5.5,6.5,7.5),"")))</f>
        <v/>
      </c>
      <c r="M61" s="52">
        <f t="shared" si="5"/>
        <v>1</v>
      </c>
      <c r="N61" s="52" t="str">
        <f t="shared" si="6"/>
        <v/>
      </c>
      <c r="O61" s="6"/>
      <c r="P61" s="6"/>
      <c r="Q61" s="6"/>
      <c r="R61" s="6"/>
      <c r="S61" s="6"/>
      <c r="T61" s="6"/>
      <c r="U61" s="6"/>
      <c r="V61" s="6"/>
      <c r="W61" s="6"/>
      <c r="X61" s="6"/>
      <c r="Y61" s="6"/>
      <c r="Z61" s="6"/>
      <c r="AA61" s="6"/>
      <c r="AB61" s="6"/>
    </row>
    <row r="62" spans="1:28" ht="12.95" customHeight="1" thickBot="1" x14ac:dyDescent="0.25">
      <c r="A62" s="6" t="str">
        <f t="shared" si="7"/>
        <v xml:space="preserve"> UNIT </v>
      </c>
      <c r="B62" s="54">
        <v>28</v>
      </c>
      <c r="C62" s="53"/>
      <c r="D62" s="57"/>
      <c r="E62" s="57"/>
      <c r="F62" s="57"/>
      <c r="G62" s="56"/>
      <c r="H62" s="139"/>
      <c r="I62" s="59"/>
      <c r="J62" s="59"/>
      <c r="K62" s="72" t="str">
        <f>IF(AND(I62="YES", COUNTIFS(F$35:F62,F62,I$35:I62,"YES")=1),1,"")</f>
        <v/>
      </c>
      <c r="L62" s="73" t="str">
        <f>IF(G62="","",VALUE(IFERROR(CHOOSE(MATCH(G62,{0,1,2,3,4,5},0),2.5,3.5,4.5,5.5,6.5,7.5),"")))</f>
        <v/>
      </c>
      <c r="M62" s="52">
        <f t="shared" si="5"/>
        <v>1</v>
      </c>
      <c r="N62" s="52" t="str">
        <f t="shared" si="6"/>
        <v/>
      </c>
      <c r="O62" s="6"/>
      <c r="P62" s="6"/>
      <c r="Q62" s="6"/>
      <c r="R62" s="6"/>
      <c r="S62" s="6"/>
      <c r="T62" s="6"/>
      <c r="U62" s="6"/>
      <c r="V62" s="6"/>
      <c r="W62" s="6"/>
      <c r="X62" s="6"/>
      <c r="Y62" s="6"/>
      <c r="Z62" s="6"/>
      <c r="AA62" s="6"/>
      <c r="AB62" s="6"/>
    </row>
    <row r="63" spans="1:28" ht="12.95" customHeight="1" thickBot="1" x14ac:dyDescent="0.25">
      <c r="A63" s="6" t="str">
        <f t="shared" si="7"/>
        <v xml:space="preserve"> UNIT </v>
      </c>
      <c r="B63" s="54">
        <v>29</v>
      </c>
      <c r="C63" s="53"/>
      <c r="D63" s="57"/>
      <c r="E63" s="57"/>
      <c r="F63" s="57"/>
      <c r="G63" s="56"/>
      <c r="H63" s="139"/>
      <c r="I63" s="59"/>
      <c r="J63" s="59"/>
      <c r="K63" s="72" t="str">
        <f>IF(AND(I63="YES", COUNTIFS(F$35:F63,F63,I$35:I63,"YES")=1),1,"")</f>
        <v/>
      </c>
      <c r="L63" s="73" t="str">
        <f>IF(G63="","",VALUE(IFERROR(CHOOSE(MATCH(G63,{0,1,2,3,4,5},0),2.5,3.5,4.5,5.5,6.5,7.5),"")))</f>
        <v/>
      </c>
      <c r="M63" s="52">
        <f t="shared" si="5"/>
        <v>1</v>
      </c>
      <c r="N63" s="52" t="str">
        <f t="shared" si="6"/>
        <v/>
      </c>
      <c r="O63" s="6"/>
      <c r="P63" s="6"/>
      <c r="Q63" s="6"/>
      <c r="R63" s="6"/>
      <c r="S63" s="6"/>
      <c r="T63" s="6"/>
      <c r="U63" s="6"/>
      <c r="V63" s="6"/>
      <c r="W63" s="6"/>
      <c r="X63" s="6"/>
      <c r="Y63" s="6"/>
      <c r="Z63" s="6"/>
      <c r="AA63" s="6"/>
      <c r="AB63" s="6"/>
    </row>
    <row r="64" spans="1:28" ht="12.95" customHeight="1" thickBot="1" x14ac:dyDescent="0.25">
      <c r="A64" s="6" t="str">
        <f t="shared" si="7"/>
        <v xml:space="preserve"> UNIT </v>
      </c>
      <c r="B64" s="54">
        <v>30</v>
      </c>
      <c r="C64" s="53"/>
      <c r="D64" s="57"/>
      <c r="E64" s="57"/>
      <c r="F64" s="57"/>
      <c r="G64" s="56"/>
      <c r="H64" s="139"/>
      <c r="I64" s="59"/>
      <c r="J64" s="59"/>
      <c r="K64" s="72" t="str">
        <f>IF(AND(I64="YES", COUNTIFS(F$35:F64,F64,I$35:I64,"YES")=1),1,"")</f>
        <v/>
      </c>
      <c r="L64" s="73" t="str">
        <f>IF(G64="","",VALUE(IFERROR(CHOOSE(MATCH(G64,{0,1,2,3,4,5},0),2.5,3.5,4.5,5.5,6.5,7.5),"")))</f>
        <v/>
      </c>
      <c r="M64" s="52">
        <f t="shared" si="5"/>
        <v>1</v>
      </c>
      <c r="N64" s="52" t="str">
        <f t="shared" si="6"/>
        <v/>
      </c>
      <c r="O64" s="6"/>
      <c r="P64" s="6"/>
      <c r="Q64" s="6"/>
      <c r="R64" s="6"/>
      <c r="S64" s="6"/>
      <c r="T64" s="6"/>
      <c r="U64" s="6"/>
      <c r="V64" s="6"/>
      <c r="W64" s="6"/>
      <c r="X64" s="6"/>
      <c r="Y64" s="6"/>
      <c r="Z64" s="6"/>
      <c r="AA64" s="6"/>
      <c r="AB64" s="6"/>
    </row>
    <row r="65" spans="1:28" ht="12.95" customHeight="1" thickBot="1" x14ac:dyDescent="0.25">
      <c r="A65" s="6" t="str">
        <f t="shared" si="7"/>
        <v xml:space="preserve"> UNIT </v>
      </c>
      <c r="B65" s="54">
        <v>31</v>
      </c>
      <c r="C65" s="53"/>
      <c r="D65" s="57"/>
      <c r="E65" s="57"/>
      <c r="F65" s="57"/>
      <c r="G65" s="56"/>
      <c r="H65" s="139"/>
      <c r="I65" s="59"/>
      <c r="J65" s="59"/>
      <c r="K65" s="72" t="str">
        <f>IF(AND(I65="YES", COUNTIFS(F$35:F65,F65,I$35:I65,"YES")=1),1,"")</f>
        <v/>
      </c>
      <c r="L65" s="73" t="str">
        <f>IF(G65="","",VALUE(IFERROR(CHOOSE(MATCH(G65,{0,1,2,3,4,5},0),2.5,3.5,4.5,5.5,6.5,7.5),"")))</f>
        <v/>
      </c>
      <c r="M65" s="52">
        <f t="shared" si="5"/>
        <v>1</v>
      </c>
      <c r="N65" s="52" t="str">
        <f t="shared" si="6"/>
        <v/>
      </c>
      <c r="O65" s="6"/>
      <c r="P65" s="6"/>
      <c r="Q65" s="6"/>
      <c r="R65" s="6"/>
      <c r="S65" s="6"/>
      <c r="T65" s="6"/>
      <c r="U65" s="6"/>
      <c r="V65" s="6"/>
      <c r="W65" s="6"/>
      <c r="X65" s="6"/>
      <c r="Y65" s="6"/>
      <c r="Z65" s="6"/>
      <c r="AA65" s="6"/>
      <c r="AB65" s="6"/>
    </row>
    <row r="66" spans="1:28" ht="12.95" customHeight="1" thickBot="1" x14ac:dyDescent="0.25">
      <c r="A66" s="6" t="str">
        <f t="shared" si="7"/>
        <v xml:space="preserve"> UNIT </v>
      </c>
      <c r="B66" s="54">
        <v>32</v>
      </c>
      <c r="C66" s="53"/>
      <c r="D66" s="57"/>
      <c r="E66" s="58"/>
      <c r="F66" s="57"/>
      <c r="G66" s="56"/>
      <c r="H66" s="139"/>
      <c r="I66" s="59"/>
      <c r="J66" s="59"/>
      <c r="K66" s="72" t="str">
        <f>IF(AND(I66="YES", COUNTIFS(F$35:F66,F66,I$35:I66,"YES")=1),1,"")</f>
        <v/>
      </c>
      <c r="L66" s="73" t="str">
        <f>IF(G66="","",VALUE(IFERROR(CHOOSE(MATCH(G66,{0,1,2,3,4,5},0),2.5,3.5,4.5,5.5,6.5,7.5),"")))</f>
        <v/>
      </c>
      <c r="M66" s="52">
        <f t="shared" si="5"/>
        <v>1</v>
      </c>
      <c r="N66" s="52" t="str">
        <f t="shared" si="6"/>
        <v/>
      </c>
      <c r="O66" s="6"/>
      <c r="P66" s="6"/>
      <c r="Q66" s="6"/>
      <c r="R66" s="6"/>
      <c r="S66" s="6"/>
      <c r="T66" s="6"/>
      <c r="U66" s="6"/>
      <c r="V66" s="6"/>
      <c r="W66" s="6"/>
      <c r="X66" s="6"/>
      <c r="Y66" s="6"/>
      <c r="Z66" s="6"/>
      <c r="AA66" s="6"/>
      <c r="AB66" s="6"/>
    </row>
    <row r="67" spans="1:28" ht="12.95" customHeight="1" thickBot="1" x14ac:dyDescent="0.25">
      <c r="A67" s="6" t="str">
        <f t="shared" si="7"/>
        <v xml:space="preserve"> UNIT </v>
      </c>
      <c r="B67" s="54">
        <v>33</v>
      </c>
      <c r="C67" s="53"/>
      <c r="D67" s="57"/>
      <c r="E67" s="58"/>
      <c r="F67" s="57"/>
      <c r="G67" s="56"/>
      <c r="H67" s="139"/>
      <c r="I67" s="59"/>
      <c r="J67" s="59"/>
      <c r="K67" s="72" t="str">
        <f>IF(AND(I67="YES", COUNTIFS(F$35:F67,F67,I$35:I67,"YES")=1),1,"")</f>
        <v/>
      </c>
      <c r="L67" s="73" t="str">
        <f>IF(G67="","",VALUE(IFERROR(CHOOSE(MATCH(G67,{0,1,2,3,4,5},0),2.5,3.5,4.5,5.5,6.5,7.5),"")))</f>
        <v/>
      </c>
      <c r="M67" s="52">
        <f t="shared" si="5"/>
        <v>1</v>
      </c>
      <c r="N67" s="52" t="str">
        <f t="shared" si="6"/>
        <v/>
      </c>
      <c r="O67" s="6"/>
      <c r="P67" s="6"/>
      <c r="Q67" s="6"/>
      <c r="R67" s="6"/>
      <c r="S67" s="6"/>
      <c r="T67" s="6"/>
      <c r="U67" s="6"/>
      <c r="V67" s="6"/>
      <c r="W67" s="6"/>
      <c r="X67" s="6"/>
      <c r="Y67" s="6"/>
      <c r="Z67" s="6"/>
      <c r="AA67" s="6"/>
      <c r="AB67" s="6"/>
    </row>
    <row r="68" spans="1:28" ht="12.95" customHeight="1" thickBot="1" x14ac:dyDescent="0.25">
      <c r="A68" s="6" t="str">
        <f t="shared" si="7"/>
        <v xml:space="preserve"> UNIT </v>
      </c>
      <c r="B68" s="54">
        <v>34</v>
      </c>
      <c r="C68" s="53"/>
      <c r="D68" s="57"/>
      <c r="E68" s="58"/>
      <c r="F68" s="57"/>
      <c r="G68" s="57"/>
      <c r="H68" s="139"/>
      <c r="I68" s="59"/>
      <c r="J68" s="59"/>
      <c r="K68" s="72" t="str">
        <f>IF(AND(I68="YES", COUNTIFS(F$35:F68,F68,I$35:I68,"YES")=1),1,"")</f>
        <v/>
      </c>
      <c r="L68" s="73" t="str">
        <f>IF(G68="","",VALUE(IFERROR(CHOOSE(MATCH(G68,{0,1,2,3,4,5},0),2.5,3.5,4.5,5.5,6.5,7.5),"")))</f>
        <v/>
      </c>
      <c r="M68" s="52">
        <f t="shared" si="5"/>
        <v>1</v>
      </c>
      <c r="N68" s="52" t="str">
        <f t="shared" si="6"/>
        <v/>
      </c>
      <c r="O68" s="6"/>
      <c r="P68" s="6"/>
      <c r="Q68" s="6"/>
      <c r="R68" s="6"/>
      <c r="S68" s="6"/>
      <c r="T68" s="6"/>
      <c r="U68" s="6"/>
      <c r="V68" s="6"/>
      <c r="W68" s="6"/>
      <c r="X68" s="6"/>
      <c r="Y68" s="6"/>
      <c r="Z68" s="6"/>
      <c r="AA68" s="6"/>
      <c r="AB68" s="6"/>
    </row>
    <row r="69" spans="1:28" ht="12.95" customHeight="1" thickBot="1" x14ac:dyDescent="0.25">
      <c r="A69" s="6" t="str">
        <f t="shared" si="7"/>
        <v xml:space="preserve"> UNIT </v>
      </c>
      <c r="B69" s="54">
        <v>35</v>
      </c>
      <c r="C69" s="53"/>
      <c r="D69" s="57"/>
      <c r="E69" s="58"/>
      <c r="F69" s="57"/>
      <c r="G69" s="57"/>
      <c r="H69" s="139"/>
      <c r="I69" s="59"/>
      <c r="J69" s="59"/>
      <c r="K69" s="72" t="str">
        <f>IF(AND(I69="YES", COUNTIFS(F$35:F69,F69,I$35:I69,"YES")=1),1,"")</f>
        <v/>
      </c>
      <c r="L69" s="73" t="str">
        <f>IF(G69="","",VALUE(IFERROR(CHOOSE(MATCH(G69,{0,1,2,3,4,5},0),2.5,3.5,4.5,5.5,6.5,7.5),"")))</f>
        <v/>
      </c>
      <c r="M69" s="52">
        <f t="shared" si="5"/>
        <v>1</v>
      </c>
      <c r="N69" s="52" t="str">
        <f t="shared" si="6"/>
        <v/>
      </c>
      <c r="O69" s="6"/>
      <c r="P69" s="6"/>
      <c r="Q69" s="6"/>
      <c r="R69" s="6"/>
      <c r="S69" s="6"/>
      <c r="T69" s="6"/>
      <c r="U69" s="6"/>
      <c r="V69" s="6"/>
      <c r="W69" s="6"/>
      <c r="X69" s="6"/>
      <c r="Y69" s="6"/>
      <c r="Z69" s="6"/>
      <c r="AA69" s="6"/>
      <c r="AB69" s="6"/>
    </row>
    <row r="70" spans="1:28" ht="12.95" customHeight="1" thickBot="1" x14ac:dyDescent="0.25">
      <c r="A70" s="6" t="str">
        <f t="shared" si="7"/>
        <v xml:space="preserve"> UNIT </v>
      </c>
      <c r="B70" s="54">
        <v>36</v>
      </c>
      <c r="C70" s="53"/>
      <c r="D70" s="57"/>
      <c r="E70" s="58"/>
      <c r="F70" s="57"/>
      <c r="G70" s="57"/>
      <c r="H70" s="139"/>
      <c r="I70" s="59"/>
      <c r="J70" s="59"/>
      <c r="K70" s="72" t="str">
        <f>IF(AND(I70="YES", COUNTIFS(F$35:F70,F70,I$35:I70,"YES")=1),1,"")</f>
        <v/>
      </c>
      <c r="L70" s="73" t="str">
        <f>IF(G70="","",VALUE(IFERROR(CHOOSE(MATCH(G70,{0,1,2,3,4,5},0),2.5,3.5,4.5,5.5,6.5,7.5),"")))</f>
        <v/>
      </c>
      <c r="M70" s="52">
        <f t="shared" si="5"/>
        <v>1</v>
      </c>
      <c r="N70" s="52" t="str">
        <f t="shared" si="6"/>
        <v/>
      </c>
      <c r="O70" s="6"/>
      <c r="P70" s="6"/>
      <c r="Q70" s="6"/>
      <c r="R70" s="6"/>
      <c r="S70" s="6"/>
      <c r="T70" s="6"/>
      <c r="U70" s="6"/>
      <c r="V70" s="6"/>
      <c r="W70" s="6"/>
      <c r="X70" s="6"/>
      <c r="Y70" s="6"/>
      <c r="Z70" s="6"/>
      <c r="AA70" s="6"/>
      <c r="AB70" s="6"/>
    </row>
    <row r="71" spans="1:28" ht="12.95" customHeight="1" thickBot="1" x14ac:dyDescent="0.25">
      <c r="A71" s="6" t="str">
        <f t="shared" si="7"/>
        <v xml:space="preserve"> UNIT </v>
      </c>
      <c r="B71" s="54">
        <v>37</v>
      </c>
      <c r="C71" s="53"/>
      <c r="D71" s="57"/>
      <c r="E71" s="57"/>
      <c r="F71" s="57"/>
      <c r="G71" s="57"/>
      <c r="H71" s="139"/>
      <c r="I71" s="59"/>
      <c r="J71" s="59"/>
      <c r="K71" s="72" t="str">
        <f>IF(AND(I71="YES", COUNTIFS(F$35:F71,F71,I$35:I71,"YES")=1),1,"")</f>
        <v/>
      </c>
      <c r="L71" s="73" t="str">
        <f>IF(G71="","",VALUE(IFERROR(CHOOSE(MATCH(G71,{0,1,2,3,4,5},0),2.5,3.5,4.5,5.5,6.5,7.5),"")))</f>
        <v/>
      </c>
      <c r="M71" s="52">
        <f t="shared" si="5"/>
        <v>1</v>
      </c>
      <c r="N71" s="52" t="str">
        <f t="shared" si="6"/>
        <v/>
      </c>
      <c r="O71" s="6"/>
      <c r="P71" s="6"/>
      <c r="Q71" s="6"/>
      <c r="R71" s="6"/>
      <c r="S71" s="6"/>
      <c r="T71" s="6"/>
      <c r="U71" s="6"/>
      <c r="V71" s="6"/>
      <c r="W71" s="6"/>
      <c r="X71" s="6"/>
      <c r="Y71" s="6"/>
      <c r="Z71" s="6"/>
      <c r="AA71" s="6"/>
      <c r="AB71" s="6"/>
    </row>
    <row r="72" spans="1:28" ht="12.95" customHeight="1" thickBot="1" x14ac:dyDescent="0.25">
      <c r="A72" s="6" t="str">
        <f t="shared" si="7"/>
        <v xml:space="preserve"> UNIT </v>
      </c>
      <c r="B72" s="54">
        <v>38</v>
      </c>
      <c r="C72" s="53"/>
      <c r="D72" s="57"/>
      <c r="E72" s="57"/>
      <c r="F72" s="57"/>
      <c r="G72" s="57"/>
      <c r="H72" s="139"/>
      <c r="I72" s="59"/>
      <c r="J72" s="59"/>
      <c r="K72" s="72" t="str">
        <f>IF(AND(I72="YES", COUNTIFS(F$35:F72,F72,I$35:I72,"YES")=1),1,"")</f>
        <v/>
      </c>
      <c r="L72" s="73" t="str">
        <f>IF(G72="","",VALUE(IFERROR(CHOOSE(MATCH(G72,{0,1,2,3,4,5},0),2.5,3.5,4.5,5.5,6.5,7.5),"")))</f>
        <v/>
      </c>
      <c r="M72" s="52">
        <f t="shared" si="5"/>
        <v>1</v>
      </c>
      <c r="N72" s="52" t="str">
        <f t="shared" si="6"/>
        <v/>
      </c>
      <c r="O72" s="6"/>
      <c r="P72" s="6"/>
      <c r="Q72" s="6"/>
      <c r="R72" s="6"/>
      <c r="S72" s="6"/>
      <c r="T72" s="6"/>
      <c r="U72" s="6"/>
      <c r="V72" s="6"/>
      <c r="W72" s="6"/>
      <c r="X72" s="6"/>
      <c r="Y72" s="6"/>
      <c r="Z72" s="6"/>
      <c r="AA72" s="6"/>
      <c r="AB72" s="6"/>
    </row>
    <row r="73" spans="1:28" ht="12.95" customHeight="1" thickBot="1" x14ac:dyDescent="0.25">
      <c r="A73" s="6" t="str">
        <f t="shared" si="7"/>
        <v xml:space="preserve"> UNIT </v>
      </c>
      <c r="B73" s="54">
        <v>39</v>
      </c>
      <c r="C73" s="53"/>
      <c r="D73" s="57"/>
      <c r="E73" s="57"/>
      <c r="F73" s="57"/>
      <c r="G73" s="57"/>
      <c r="H73" s="139"/>
      <c r="I73" s="59"/>
      <c r="J73" s="59"/>
      <c r="K73" s="72" t="str">
        <f>IF(AND(I73="YES", COUNTIFS(F$35:F73,F73,I$35:I73,"YES")=1),1,"")</f>
        <v/>
      </c>
      <c r="L73" s="73" t="str">
        <f>IF(G73="","",VALUE(IFERROR(CHOOSE(MATCH(G73,{0,1,2,3,4,5},0),2.5,3.5,4.5,5.5,6.5,7.5),"")))</f>
        <v/>
      </c>
      <c r="M73" s="52">
        <f t="shared" si="5"/>
        <v>1</v>
      </c>
      <c r="N73" s="52" t="str">
        <f t="shared" si="6"/>
        <v/>
      </c>
      <c r="O73" s="6"/>
      <c r="P73" s="6"/>
      <c r="Q73" s="6"/>
      <c r="R73" s="6"/>
      <c r="S73" s="6"/>
      <c r="T73" s="6"/>
      <c r="U73" s="6"/>
      <c r="V73" s="6"/>
      <c r="W73" s="6"/>
      <c r="X73" s="6"/>
      <c r="Y73" s="6"/>
      <c r="Z73" s="6"/>
      <c r="AA73" s="6"/>
      <c r="AB73" s="6"/>
    </row>
    <row r="74" spans="1:28" ht="12.95" customHeight="1" thickBot="1" x14ac:dyDescent="0.25">
      <c r="A74" s="6" t="str">
        <f t="shared" si="7"/>
        <v xml:space="preserve"> UNIT </v>
      </c>
      <c r="B74" s="54">
        <v>40</v>
      </c>
      <c r="C74" s="53"/>
      <c r="D74" s="57"/>
      <c r="E74" s="57"/>
      <c r="F74" s="57"/>
      <c r="G74" s="57"/>
      <c r="H74" s="139"/>
      <c r="I74" s="59"/>
      <c r="J74" s="59"/>
      <c r="K74" s="72" t="str">
        <f>IF(AND(I74="YES", COUNTIFS(F$35:F74,F74,I$35:I74,"YES")=1),1,"")</f>
        <v/>
      </c>
      <c r="L74" s="73" t="str">
        <f>IF(G74="","",VALUE(IFERROR(CHOOSE(MATCH(G74,{0,1,2,3,4,5},0),2.5,3.5,4.5,5.5,6.5,7.5),"")))</f>
        <v/>
      </c>
      <c r="M74" s="52">
        <f t="shared" si="5"/>
        <v>1</v>
      </c>
      <c r="N74" s="52" t="str">
        <f t="shared" si="6"/>
        <v/>
      </c>
      <c r="O74" s="6"/>
      <c r="P74" s="6"/>
      <c r="Q74" s="6"/>
      <c r="R74" s="6"/>
      <c r="S74" s="6"/>
      <c r="T74" s="6"/>
      <c r="U74" s="6"/>
      <c r="V74" s="6"/>
      <c r="W74" s="6"/>
      <c r="X74" s="6"/>
      <c r="Y74" s="6"/>
      <c r="Z74" s="6"/>
      <c r="AA74" s="6"/>
      <c r="AB74" s="6"/>
    </row>
    <row r="75" spans="1:28" ht="12.95" customHeight="1" thickBot="1" x14ac:dyDescent="0.25">
      <c r="A75" s="6" t="str">
        <f t="shared" si="7"/>
        <v xml:space="preserve"> UNIT </v>
      </c>
      <c r="B75" s="54">
        <v>41</v>
      </c>
      <c r="C75" s="53"/>
      <c r="D75" s="57"/>
      <c r="E75" s="57"/>
      <c r="F75" s="57"/>
      <c r="G75" s="57"/>
      <c r="H75" s="139"/>
      <c r="I75" s="59"/>
      <c r="J75" s="59"/>
      <c r="K75" s="72" t="str">
        <f>IF(AND(I75="YES", COUNTIFS(F$35:F75,F75,I$35:I75,"YES")=1),1,"")</f>
        <v/>
      </c>
      <c r="L75" s="73" t="str">
        <f>IF(G75="","",VALUE(IFERROR(CHOOSE(MATCH(G75,{0,1,2,3,4,5},0),2.5,3.5,4.5,5.5,6.5,7.5),"")))</f>
        <v/>
      </c>
      <c r="M75" s="52">
        <f t="shared" si="5"/>
        <v>1</v>
      </c>
      <c r="N75" s="52" t="str">
        <f t="shared" si="6"/>
        <v/>
      </c>
      <c r="O75" s="6"/>
      <c r="P75" s="6"/>
      <c r="Q75" s="6"/>
      <c r="R75" s="6"/>
      <c r="S75" s="6"/>
      <c r="T75" s="6"/>
      <c r="U75" s="6"/>
      <c r="V75" s="6"/>
      <c r="W75" s="6"/>
      <c r="X75" s="6"/>
      <c r="Y75" s="6"/>
      <c r="Z75" s="6"/>
      <c r="AA75" s="6"/>
      <c r="AB75" s="6"/>
    </row>
    <row r="76" spans="1:28" ht="12.95" customHeight="1" thickBot="1" x14ac:dyDescent="0.25">
      <c r="A76" s="6" t="str">
        <f t="shared" si="7"/>
        <v xml:space="preserve"> UNIT </v>
      </c>
      <c r="B76" s="54">
        <v>42</v>
      </c>
      <c r="C76" s="53"/>
      <c r="D76" s="57"/>
      <c r="E76" s="57"/>
      <c r="F76" s="57"/>
      <c r="G76" s="57"/>
      <c r="H76" s="139"/>
      <c r="I76" s="59"/>
      <c r="J76" s="59"/>
      <c r="K76" s="72" t="str">
        <f>IF(AND(I76="YES", COUNTIFS(F$35:F76,F76,I$35:I76,"YES")=1),1,"")</f>
        <v/>
      </c>
      <c r="L76" s="73" t="str">
        <f>IF(G76="","",VALUE(IFERROR(CHOOSE(MATCH(G76,{0,1,2,3,4,5},0),2.5,3.5,4.5,5.5,6.5,7.5),"")))</f>
        <v/>
      </c>
      <c r="M76" s="52">
        <f t="shared" si="5"/>
        <v>1</v>
      </c>
      <c r="N76" s="52" t="str">
        <f t="shared" si="6"/>
        <v/>
      </c>
      <c r="O76" s="6"/>
      <c r="P76" s="6"/>
      <c r="Q76" s="6"/>
      <c r="R76" s="6"/>
      <c r="S76" s="6"/>
      <c r="T76" s="6"/>
      <c r="U76" s="6"/>
      <c r="V76" s="6"/>
      <c r="W76" s="6"/>
      <c r="X76" s="6"/>
      <c r="Y76" s="6"/>
      <c r="Z76" s="6"/>
      <c r="AA76" s="6"/>
      <c r="AB76" s="6"/>
    </row>
    <row r="77" spans="1:28" ht="12.95" customHeight="1" thickBot="1" x14ac:dyDescent="0.25">
      <c r="A77" s="6" t="str">
        <f t="shared" si="7"/>
        <v xml:space="preserve"> UNIT </v>
      </c>
      <c r="B77" s="54">
        <v>43</v>
      </c>
      <c r="C77" s="53"/>
      <c r="D77" s="57"/>
      <c r="E77" s="57"/>
      <c r="F77" s="57"/>
      <c r="G77" s="57"/>
      <c r="H77" s="139"/>
      <c r="I77" s="59"/>
      <c r="J77" s="59"/>
      <c r="K77" s="72" t="str">
        <f>IF(AND(I77="YES", COUNTIFS(F$35:F77,F77,I$35:I77,"YES")=1),1,"")</f>
        <v/>
      </c>
      <c r="L77" s="73" t="str">
        <f>IF(G77="","",VALUE(IFERROR(CHOOSE(MATCH(G77,{0,1,2,3,4,5},0),2.5,3.5,4.5,5.5,6.5,7.5),"")))</f>
        <v/>
      </c>
      <c r="M77" s="52">
        <f t="shared" si="5"/>
        <v>1</v>
      </c>
      <c r="N77" s="52" t="str">
        <f t="shared" si="6"/>
        <v/>
      </c>
      <c r="O77" s="6"/>
      <c r="P77" s="6"/>
      <c r="Q77" s="6"/>
      <c r="R77" s="6"/>
      <c r="S77" s="6"/>
      <c r="T77" s="6"/>
      <c r="U77" s="6"/>
      <c r="V77" s="6"/>
      <c r="W77" s="6"/>
      <c r="X77" s="6"/>
      <c r="Y77" s="6"/>
      <c r="Z77" s="6"/>
      <c r="AA77" s="6"/>
      <c r="AB77" s="6"/>
    </row>
    <row r="78" spans="1:28" ht="12.95" customHeight="1" thickBot="1" x14ac:dyDescent="0.25">
      <c r="A78" s="6" t="str">
        <f t="shared" si="7"/>
        <v xml:space="preserve"> UNIT </v>
      </c>
      <c r="B78" s="54">
        <v>44</v>
      </c>
      <c r="C78" s="53"/>
      <c r="D78" s="57"/>
      <c r="E78" s="57"/>
      <c r="F78" s="57"/>
      <c r="G78" s="57"/>
      <c r="H78" s="139"/>
      <c r="I78" s="59"/>
      <c r="J78" s="59"/>
      <c r="K78" s="72" t="str">
        <f>IF(AND(I78="YES", COUNTIFS(F$35:F78,F78,I$35:I78,"YES")=1),1,"")</f>
        <v/>
      </c>
      <c r="L78" s="73" t="str">
        <f>IF(G78="","",VALUE(IFERROR(CHOOSE(MATCH(G78,{0,1,2,3,4,5},0),2.5,3.5,4.5,5.5,6.5,7.5),"")))</f>
        <v/>
      </c>
      <c r="M78" s="52">
        <f t="shared" si="5"/>
        <v>1</v>
      </c>
      <c r="N78" s="52" t="str">
        <f t="shared" si="6"/>
        <v/>
      </c>
      <c r="O78" s="6"/>
      <c r="P78" s="6"/>
      <c r="Q78" s="6"/>
      <c r="R78" s="6"/>
      <c r="S78" s="6"/>
      <c r="T78" s="6"/>
      <c r="U78" s="6"/>
      <c r="V78" s="6"/>
      <c r="W78" s="6"/>
      <c r="X78" s="6"/>
      <c r="Y78" s="6"/>
      <c r="Z78" s="6"/>
      <c r="AA78" s="6"/>
      <c r="AB78" s="6"/>
    </row>
    <row r="79" spans="1:28" ht="12.95" customHeight="1" thickBot="1" x14ac:dyDescent="0.25">
      <c r="A79" s="6" t="str">
        <f t="shared" si="7"/>
        <v xml:space="preserve"> UNIT </v>
      </c>
      <c r="B79" s="54">
        <v>45</v>
      </c>
      <c r="C79" s="53"/>
      <c r="D79" s="57"/>
      <c r="E79" s="57"/>
      <c r="F79" s="57"/>
      <c r="G79" s="57"/>
      <c r="H79" s="139"/>
      <c r="I79" s="59"/>
      <c r="J79" s="59"/>
      <c r="K79" s="72" t="str">
        <f>IF(AND(I79="YES", COUNTIFS(F$35:F79,F79,I$35:I79,"YES")=1),1,"")</f>
        <v/>
      </c>
      <c r="L79" s="73" t="str">
        <f>IF(G79="","",VALUE(IFERROR(CHOOSE(MATCH(G79,{0,1,2,3,4,5},0),2.5,3.5,4.5,5.5,6.5,7.5),"")))</f>
        <v/>
      </c>
      <c r="M79" s="52">
        <f t="shared" si="5"/>
        <v>1</v>
      </c>
      <c r="N79" s="52" t="str">
        <f t="shared" si="6"/>
        <v/>
      </c>
      <c r="O79" s="6"/>
      <c r="P79" s="6"/>
      <c r="Q79" s="6"/>
      <c r="R79" s="6"/>
      <c r="S79" s="6"/>
      <c r="T79" s="6"/>
      <c r="U79" s="6"/>
      <c r="V79" s="6"/>
      <c r="W79" s="6"/>
      <c r="X79" s="6"/>
      <c r="Y79" s="6"/>
      <c r="Z79" s="6"/>
      <c r="AA79" s="6"/>
      <c r="AB79" s="6"/>
    </row>
    <row r="80" spans="1:28" ht="12.95" customHeight="1" thickBot="1" x14ac:dyDescent="0.25">
      <c r="A80" s="6" t="str">
        <f t="shared" si="7"/>
        <v xml:space="preserve"> UNIT </v>
      </c>
      <c r="B80" s="54">
        <v>46</v>
      </c>
      <c r="C80" s="53"/>
      <c r="D80" s="57"/>
      <c r="E80" s="57"/>
      <c r="F80" s="57"/>
      <c r="G80" s="57"/>
      <c r="H80" s="139"/>
      <c r="I80" s="59"/>
      <c r="J80" s="59"/>
      <c r="K80" s="72" t="str">
        <f>IF(AND(I80="YES", COUNTIFS(F$35:F80,F80,I$35:I80,"YES")=1),1,"")</f>
        <v/>
      </c>
      <c r="L80" s="73" t="str">
        <f>IF(G80="","",VALUE(IFERROR(CHOOSE(MATCH(G80,{0,1,2,3,4,5},0),2.5,3.5,4.5,5.5,6.5,7.5),"")))</f>
        <v/>
      </c>
      <c r="M80" s="52">
        <f t="shared" si="5"/>
        <v>1</v>
      </c>
      <c r="N80" s="52" t="str">
        <f t="shared" si="6"/>
        <v/>
      </c>
      <c r="O80" s="6"/>
      <c r="P80" s="6"/>
      <c r="Q80" s="6"/>
      <c r="R80" s="6"/>
      <c r="S80" s="6"/>
      <c r="T80" s="6"/>
      <c r="U80" s="6"/>
      <c r="V80" s="6"/>
      <c r="W80" s="6"/>
      <c r="X80" s="6"/>
      <c r="Y80" s="6"/>
      <c r="Z80" s="6"/>
      <c r="AA80" s="6"/>
      <c r="AB80" s="6"/>
    </row>
    <row r="81" spans="1:28" ht="12.95" customHeight="1" thickBot="1" x14ac:dyDescent="0.25">
      <c r="A81" s="6" t="str">
        <f t="shared" si="7"/>
        <v xml:space="preserve"> UNIT </v>
      </c>
      <c r="B81" s="54">
        <v>47</v>
      </c>
      <c r="C81" s="53"/>
      <c r="D81" s="57"/>
      <c r="E81" s="57"/>
      <c r="F81" s="57"/>
      <c r="G81" s="57"/>
      <c r="H81" s="139"/>
      <c r="I81" s="59"/>
      <c r="J81" s="59"/>
      <c r="K81" s="72" t="str">
        <f>IF(AND(I81="YES", COUNTIFS(F$35:F81,F81,I$35:I81,"YES")=1),1,"")</f>
        <v/>
      </c>
      <c r="L81" s="73" t="str">
        <f>IF(G81="","",VALUE(IFERROR(CHOOSE(MATCH(G81,{0,1,2,3,4,5},0),2.5,3.5,4.5,5.5,6.5,7.5),"")))</f>
        <v/>
      </c>
      <c r="M81" s="52">
        <f t="shared" si="5"/>
        <v>1</v>
      </c>
      <c r="N81" s="52" t="str">
        <f t="shared" si="6"/>
        <v/>
      </c>
      <c r="O81" s="6"/>
      <c r="P81" s="6"/>
      <c r="Q81" s="6"/>
      <c r="R81" s="6"/>
      <c r="S81" s="6"/>
      <c r="T81" s="6"/>
      <c r="U81" s="6"/>
      <c r="V81" s="6"/>
      <c r="W81" s="6"/>
      <c r="X81" s="6"/>
      <c r="Y81" s="6"/>
      <c r="Z81" s="6"/>
      <c r="AA81" s="6"/>
      <c r="AB81" s="6"/>
    </row>
    <row r="82" spans="1:28" ht="12.95" customHeight="1" thickBot="1" x14ac:dyDescent="0.25">
      <c r="A82" s="6" t="str">
        <f t="shared" si="7"/>
        <v xml:space="preserve"> UNIT </v>
      </c>
      <c r="B82" s="54">
        <v>48</v>
      </c>
      <c r="C82" s="53"/>
      <c r="D82" s="57"/>
      <c r="E82" s="57"/>
      <c r="F82" s="57"/>
      <c r="G82" s="57"/>
      <c r="H82" s="139"/>
      <c r="I82" s="59"/>
      <c r="J82" s="59"/>
      <c r="K82" s="72" t="str">
        <f>IF(AND(I82="YES", COUNTIFS(F$35:F82,F82,I$35:I82,"YES")=1),1,"")</f>
        <v/>
      </c>
      <c r="L82" s="73" t="str">
        <f>IF(G82="","",VALUE(IFERROR(CHOOSE(MATCH(G82,{0,1,2,3,4,5},0),2.5,3.5,4.5,5.5,6.5,7.5),"")))</f>
        <v/>
      </c>
      <c r="M82" s="52">
        <f t="shared" si="5"/>
        <v>1</v>
      </c>
      <c r="N82" s="52" t="str">
        <f t="shared" si="6"/>
        <v/>
      </c>
      <c r="O82" s="6"/>
      <c r="P82" s="6"/>
      <c r="Q82" s="6"/>
      <c r="R82" s="6"/>
      <c r="S82" s="6"/>
      <c r="T82" s="6"/>
      <c r="U82" s="6"/>
      <c r="V82" s="6"/>
      <c r="W82" s="6"/>
      <c r="X82" s="6"/>
      <c r="Y82" s="6"/>
      <c r="Z82" s="6"/>
      <c r="AA82" s="6"/>
      <c r="AB82" s="6"/>
    </row>
    <row r="83" spans="1:28" ht="12.95" customHeight="1" thickBot="1" x14ac:dyDescent="0.25">
      <c r="A83" s="6" t="str">
        <f t="shared" si="7"/>
        <v xml:space="preserve"> UNIT </v>
      </c>
      <c r="B83" s="54">
        <v>49</v>
      </c>
      <c r="C83" s="53"/>
      <c r="D83" s="57"/>
      <c r="E83" s="57"/>
      <c r="F83" s="57"/>
      <c r="G83" s="57"/>
      <c r="H83" s="139"/>
      <c r="I83" s="59"/>
      <c r="J83" s="59"/>
      <c r="K83" s="72" t="str">
        <f>IF(AND(I83="YES", COUNTIFS(F$35:F83,F83,I$35:I83,"YES")=1),1,"")</f>
        <v/>
      </c>
      <c r="L83" s="73" t="str">
        <f>IF(G83="","",VALUE(IFERROR(CHOOSE(MATCH(G83,{0,1,2,3,4,5},0),2.5,3.5,4.5,5.5,6.5,7.5),"")))</f>
        <v/>
      </c>
      <c r="M83" s="52">
        <f t="shared" si="5"/>
        <v>1</v>
      </c>
      <c r="N83" s="52" t="str">
        <f t="shared" si="6"/>
        <v/>
      </c>
      <c r="O83" s="6"/>
      <c r="P83" s="6"/>
      <c r="Q83" s="6"/>
      <c r="R83" s="6"/>
      <c r="S83" s="6"/>
      <c r="T83" s="6"/>
      <c r="U83" s="6"/>
      <c r="V83" s="6"/>
      <c r="W83" s="6"/>
      <c r="X83" s="6"/>
      <c r="Y83" s="6"/>
      <c r="Z83" s="6"/>
      <c r="AA83" s="6"/>
      <c r="AB83" s="6"/>
    </row>
    <row r="84" spans="1:28" ht="12.95" customHeight="1" thickBot="1" x14ac:dyDescent="0.25">
      <c r="A84" s="6" t="str">
        <f t="shared" si="7"/>
        <v xml:space="preserve"> UNIT </v>
      </c>
      <c r="B84" s="54">
        <v>50</v>
      </c>
      <c r="C84" s="53"/>
      <c r="D84" s="57"/>
      <c r="E84" s="57"/>
      <c r="F84" s="57"/>
      <c r="G84" s="57"/>
      <c r="H84" s="139"/>
      <c r="I84" s="59"/>
      <c r="J84" s="59"/>
      <c r="K84" s="72" t="str">
        <f>IF(AND(I84="YES", COUNTIFS(F$35:F84,F84,I$35:I84,"YES")=1),1,"")</f>
        <v/>
      </c>
      <c r="L84" s="73" t="str">
        <f>IF(G84="","",VALUE(IFERROR(CHOOSE(MATCH(G84,{0,1,2,3,4,5},0),2.5,3.5,4.5,5.5,6.5,7.5),"")))</f>
        <v/>
      </c>
      <c r="M84" s="52">
        <f t="shared" si="5"/>
        <v>1</v>
      </c>
      <c r="N84" s="52" t="str">
        <f t="shared" si="6"/>
        <v/>
      </c>
      <c r="O84" s="6"/>
      <c r="P84" s="6"/>
      <c r="Q84" s="6"/>
      <c r="R84" s="6"/>
      <c r="S84" s="6"/>
      <c r="T84" s="6"/>
      <c r="U84" s="6"/>
      <c r="V84" s="6"/>
      <c r="W84" s="6"/>
      <c r="X84" s="6"/>
      <c r="Y84" s="6"/>
      <c r="Z84" s="6"/>
      <c r="AA84" s="6"/>
      <c r="AB84" s="6"/>
    </row>
    <row r="85" spans="1:28" ht="12.95" customHeight="1" thickBot="1" x14ac:dyDescent="0.25">
      <c r="A85" s="6" t="str">
        <f t="shared" si="7"/>
        <v xml:space="preserve"> UNIT </v>
      </c>
      <c r="B85" s="54">
        <v>51</v>
      </c>
      <c r="C85" s="53"/>
      <c r="D85" s="57"/>
      <c r="E85" s="57"/>
      <c r="F85" s="57"/>
      <c r="G85" s="57"/>
      <c r="H85" s="139"/>
      <c r="I85" s="59"/>
      <c r="J85" s="59"/>
      <c r="K85" s="72" t="str">
        <f>IF(AND(I85="YES", COUNTIFS(F$35:F85,F85,I$35:I85,"YES")=1),1,"")</f>
        <v/>
      </c>
      <c r="L85" s="73" t="str">
        <f>IF(G85="","",VALUE(IFERROR(CHOOSE(MATCH(G85,{0,1,2,3,4,5},0),2.5,3.5,4.5,5.5,6.5,7.5),"")))</f>
        <v/>
      </c>
      <c r="M85" s="52">
        <f t="shared" si="5"/>
        <v>1</v>
      </c>
      <c r="N85" s="52" t="str">
        <f t="shared" si="6"/>
        <v/>
      </c>
      <c r="O85" s="6"/>
      <c r="P85" s="6"/>
      <c r="Q85" s="6"/>
      <c r="R85" s="6"/>
      <c r="S85" s="6"/>
      <c r="T85" s="6"/>
      <c r="U85" s="6"/>
      <c r="V85" s="6"/>
      <c r="W85" s="6"/>
      <c r="X85" s="6"/>
      <c r="Y85" s="6"/>
      <c r="Z85" s="6"/>
      <c r="AA85" s="6"/>
      <c r="AB85" s="6"/>
    </row>
    <row r="86" spans="1:28" ht="12.95" customHeight="1" thickBot="1" x14ac:dyDescent="0.25">
      <c r="A86" s="6" t="str">
        <f t="shared" si="7"/>
        <v xml:space="preserve"> UNIT </v>
      </c>
      <c r="B86" s="54">
        <v>52</v>
      </c>
      <c r="C86" s="53"/>
      <c r="D86" s="57"/>
      <c r="E86" s="57"/>
      <c r="F86" s="57"/>
      <c r="G86" s="57"/>
      <c r="H86" s="139"/>
      <c r="I86" s="59"/>
      <c r="J86" s="59"/>
      <c r="K86" s="72" t="str">
        <f>IF(AND(I86="YES", COUNTIFS(F$35:F86,F86,I$35:I86,"YES")=1),1,"")</f>
        <v/>
      </c>
      <c r="L86" s="73" t="str">
        <f>IF(G86="","",VALUE(IFERROR(CHOOSE(MATCH(G86,{0,1,2,3,4,5},0),2.5,3.5,4.5,5.5,6.5,7.5),"")))</f>
        <v/>
      </c>
      <c r="M86" s="52">
        <f t="shared" si="5"/>
        <v>1</v>
      </c>
      <c r="N86" s="52" t="str">
        <f t="shared" si="6"/>
        <v/>
      </c>
      <c r="O86" s="6"/>
      <c r="P86" s="6"/>
      <c r="Q86" s="6"/>
      <c r="R86" s="6"/>
      <c r="S86" s="6"/>
      <c r="T86" s="6"/>
      <c r="U86" s="6"/>
      <c r="V86" s="6"/>
      <c r="W86" s="6"/>
      <c r="X86" s="6"/>
      <c r="Y86" s="6"/>
      <c r="Z86" s="6"/>
      <c r="AA86" s="6"/>
      <c r="AB86" s="6"/>
    </row>
    <row r="87" spans="1:28" ht="12.95" customHeight="1" thickBot="1" x14ac:dyDescent="0.25">
      <c r="A87" s="6" t="str">
        <f t="shared" si="7"/>
        <v xml:space="preserve"> UNIT </v>
      </c>
      <c r="B87" s="54">
        <v>53</v>
      </c>
      <c r="C87" s="53"/>
      <c r="D87" s="57"/>
      <c r="E87" s="57"/>
      <c r="F87" s="57"/>
      <c r="G87" s="57"/>
      <c r="H87" s="139"/>
      <c r="I87" s="59"/>
      <c r="J87" s="59"/>
      <c r="K87" s="72" t="str">
        <f>IF(AND(I87="YES", COUNTIFS(F$35:F87,F87,I$35:I87,"YES")=1),1,"")</f>
        <v/>
      </c>
      <c r="L87" s="73" t="str">
        <f>IF(G87="","",VALUE(IFERROR(CHOOSE(MATCH(G87,{0,1,2,3,4,5},0),2.5,3.5,4.5,5.5,6.5,7.5),"")))</f>
        <v/>
      </c>
      <c r="M87" s="52">
        <f t="shared" si="5"/>
        <v>1</v>
      </c>
      <c r="N87" s="52" t="str">
        <f t="shared" si="6"/>
        <v/>
      </c>
      <c r="O87" s="6"/>
      <c r="P87" s="6"/>
      <c r="Q87" s="6"/>
      <c r="R87" s="6"/>
      <c r="S87" s="6"/>
      <c r="T87" s="6"/>
      <c r="U87" s="6"/>
      <c r="V87" s="6"/>
      <c r="W87" s="6"/>
      <c r="X87" s="6"/>
      <c r="Y87" s="6"/>
      <c r="Z87" s="6"/>
      <c r="AA87" s="6"/>
      <c r="AB87" s="6"/>
    </row>
    <row r="88" spans="1:28" ht="12.95" customHeight="1" thickBot="1" x14ac:dyDescent="0.25">
      <c r="A88" s="6" t="str">
        <f t="shared" si="7"/>
        <v xml:space="preserve"> UNIT </v>
      </c>
      <c r="B88" s="54">
        <v>54</v>
      </c>
      <c r="C88" s="53"/>
      <c r="D88" s="57"/>
      <c r="E88" s="57"/>
      <c r="F88" s="57"/>
      <c r="G88" s="57"/>
      <c r="H88" s="139"/>
      <c r="I88" s="59"/>
      <c r="J88" s="59"/>
      <c r="K88" s="72" t="str">
        <f>IF(AND(I88="YES", COUNTIFS(F$35:F88,F88,I$35:I88,"YES")=1),1,"")</f>
        <v/>
      </c>
      <c r="L88" s="73" t="str">
        <f>IF(G88="","",VALUE(IFERROR(CHOOSE(MATCH(G88,{0,1,2,3,4,5},0),2.5,3.5,4.5,5.5,6.5,7.5),"")))</f>
        <v/>
      </c>
      <c r="M88" s="52">
        <f t="shared" si="5"/>
        <v>1</v>
      </c>
      <c r="N88" s="52" t="str">
        <f t="shared" si="6"/>
        <v/>
      </c>
      <c r="O88" s="6"/>
      <c r="P88" s="6"/>
      <c r="Q88" s="6"/>
      <c r="R88" s="6"/>
      <c r="S88" s="6"/>
      <c r="T88" s="6"/>
      <c r="U88" s="6"/>
      <c r="V88" s="6"/>
      <c r="W88" s="6"/>
      <c r="X88" s="6"/>
      <c r="Y88" s="6"/>
      <c r="Z88" s="6"/>
      <c r="AA88" s="6"/>
      <c r="AB88" s="6"/>
    </row>
    <row r="89" spans="1:28" ht="12.95" customHeight="1" thickBot="1" x14ac:dyDescent="0.25">
      <c r="A89" s="6" t="str">
        <f t="shared" si="7"/>
        <v xml:space="preserve"> UNIT </v>
      </c>
      <c r="B89" s="54">
        <v>55</v>
      </c>
      <c r="C89" s="53"/>
      <c r="D89" s="57"/>
      <c r="E89" s="57"/>
      <c r="F89" s="57"/>
      <c r="G89" s="57"/>
      <c r="H89" s="139"/>
      <c r="I89" s="59"/>
      <c r="J89" s="59"/>
      <c r="K89" s="72" t="str">
        <f>IF(AND(I89="YES", COUNTIFS(F$35:F89,F89,I$35:I89,"YES")=1),1,"")</f>
        <v/>
      </c>
      <c r="L89" s="73" t="str">
        <f>IF(G89="","",VALUE(IFERROR(CHOOSE(MATCH(G89,{0,1,2,3,4,5},0),2.5,3.5,4.5,5.5,6.5,7.5),"")))</f>
        <v/>
      </c>
      <c r="M89" s="52">
        <f t="shared" si="5"/>
        <v>1</v>
      </c>
      <c r="N89" s="52" t="str">
        <f t="shared" si="6"/>
        <v/>
      </c>
      <c r="O89" s="6"/>
      <c r="P89" s="6"/>
      <c r="Q89" s="6"/>
      <c r="R89" s="6"/>
      <c r="S89" s="6"/>
      <c r="T89" s="6"/>
      <c r="U89" s="6"/>
      <c r="V89" s="6"/>
      <c r="W89" s="6"/>
      <c r="X89" s="6"/>
      <c r="Y89" s="6"/>
      <c r="Z89" s="6"/>
      <c r="AA89" s="6"/>
      <c r="AB89" s="6"/>
    </row>
    <row r="90" spans="1:28" ht="12.95" customHeight="1" thickBot="1" x14ac:dyDescent="0.25">
      <c r="A90" s="6" t="str">
        <f t="shared" si="7"/>
        <v xml:space="preserve"> UNIT </v>
      </c>
      <c r="B90" s="54">
        <v>56</v>
      </c>
      <c r="C90" s="53"/>
      <c r="D90" s="57"/>
      <c r="E90" s="57"/>
      <c r="F90" s="57"/>
      <c r="G90" s="57"/>
      <c r="H90" s="139"/>
      <c r="I90" s="59"/>
      <c r="J90" s="59"/>
      <c r="K90" s="72" t="str">
        <f>IF(AND(I90="YES", COUNTIFS(F$35:F90,F90,I$35:I90,"YES")=1),1,"")</f>
        <v/>
      </c>
      <c r="L90" s="73" t="str">
        <f>IF(G90="","",VALUE(IFERROR(CHOOSE(MATCH(G90,{0,1,2,3,4,5},0),2.5,3.5,4.5,5.5,6.5,7.5),"")))</f>
        <v/>
      </c>
      <c r="M90" s="52">
        <f t="shared" si="5"/>
        <v>1</v>
      </c>
      <c r="N90" s="52" t="str">
        <f t="shared" si="6"/>
        <v/>
      </c>
      <c r="O90" s="6"/>
      <c r="P90" s="6"/>
      <c r="Q90" s="6"/>
      <c r="R90" s="6"/>
      <c r="S90" s="6"/>
      <c r="T90" s="6"/>
      <c r="U90" s="6"/>
      <c r="V90" s="6"/>
      <c r="W90" s="6"/>
      <c r="X90" s="6"/>
      <c r="Y90" s="6"/>
      <c r="Z90" s="6"/>
      <c r="AA90" s="6"/>
      <c r="AB90" s="6"/>
    </row>
    <row r="91" spans="1:28" ht="12.95" customHeight="1" thickBot="1" x14ac:dyDescent="0.25">
      <c r="A91" s="6" t="str">
        <f t="shared" si="7"/>
        <v xml:space="preserve"> UNIT </v>
      </c>
      <c r="B91" s="54">
        <v>57</v>
      </c>
      <c r="C91" s="53"/>
      <c r="D91" s="57"/>
      <c r="E91" s="57"/>
      <c r="F91" s="57"/>
      <c r="G91" s="57"/>
      <c r="H91" s="139"/>
      <c r="I91" s="59"/>
      <c r="J91" s="59"/>
      <c r="K91" s="72" t="str">
        <f>IF(AND(I91="YES", COUNTIFS(F$35:F91,F91,I$35:I91,"YES")=1),1,"")</f>
        <v/>
      </c>
      <c r="L91" s="73" t="str">
        <f>IF(G91="","",VALUE(IFERROR(CHOOSE(MATCH(G91,{0,1,2,3,4,5},0),2.5,3.5,4.5,5.5,6.5,7.5),"")))</f>
        <v/>
      </c>
      <c r="M91" s="52">
        <f t="shared" si="5"/>
        <v>1</v>
      </c>
      <c r="N91" s="52" t="str">
        <f t="shared" si="6"/>
        <v/>
      </c>
      <c r="O91" s="6"/>
      <c r="P91" s="6"/>
      <c r="Q91" s="6"/>
      <c r="R91" s="6"/>
      <c r="S91" s="6"/>
      <c r="T91" s="6"/>
      <c r="U91" s="6"/>
      <c r="V91" s="6"/>
      <c r="W91" s="6"/>
      <c r="X91" s="6"/>
      <c r="Y91" s="6"/>
      <c r="Z91" s="6"/>
      <c r="AA91" s="6"/>
      <c r="AB91" s="6"/>
    </row>
    <row r="92" spans="1:28" ht="12.95" customHeight="1" thickBot="1" x14ac:dyDescent="0.25">
      <c r="A92" s="6" t="str">
        <f t="shared" si="7"/>
        <v xml:space="preserve"> UNIT </v>
      </c>
      <c r="B92" s="54">
        <v>58</v>
      </c>
      <c r="C92" s="53"/>
      <c r="D92" s="57"/>
      <c r="E92" s="57"/>
      <c r="F92" s="57"/>
      <c r="G92" s="57"/>
      <c r="H92" s="139"/>
      <c r="I92" s="59"/>
      <c r="J92" s="59"/>
      <c r="K92" s="72" t="str">
        <f>IF(AND(I92="YES", COUNTIFS(F$35:F92,F92,I$35:I92,"YES")=1),1,"")</f>
        <v/>
      </c>
      <c r="L92" s="73" t="str">
        <f>IF(G92="","",VALUE(IFERROR(CHOOSE(MATCH(G92,{0,1,2,3,4,5},0),2.5,3.5,4.5,5.5,6.5,7.5),"")))</f>
        <v/>
      </c>
      <c r="M92" s="52">
        <f t="shared" si="5"/>
        <v>1</v>
      </c>
      <c r="N92" s="52" t="str">
        <f t="shared" si="6"/>
        <v/>
      </c>
      <c r="O92" s="6"/>
      <c r="P92" s="6"/>
      <c r="Q92" s="6"/>
      <c r="R92" s="6"/>
      <c r="S92" s="6"/>
      <c r="T92" s="6"/>
      <c r="U92" s="6"/>
      <c r="V92" s="6"/>
      <c r="W92" s="6"/>
      <c r="X92" s="6"/>
      <c r="Y92" s="6"/>
      <c r="Z92" s="6"/>
      <c r="AA92" s="6"/>
      <c r="AB92" s="6"/>
    </row>
    <row r="93" spans="1:28" ht="12.95" customHeight="1" thickBot="1" x14ac:dyDescent="0.25">
      <c r="A93" s="6" t="str">
        <f t="shared" si="7"/>
        <v xml:space="preserve"> UNIT </v>
      </c>
      <c r="B93" s="54">
        <v>59</v>
      </c>
      <c r="C93" s="53"/>
      <c r="D93" s="57"/>
      <c r="E93" s="57"/>
      <c r="F93" s="57"/>
      <c r="G93" s="57"/>
      <c r="H93" s="139"/>
      <c r="I93" s="59"/>
      <c r="J93" s="59"/>
      <c r="K93" s="72" t="str">
        <f>IF(AND(I93="YES", COUNTIFS(F$35:F93,F93,I$35:I93,"YES")=1),1,"")</f>
        <v/>
      </c>
      <c r="L93" s="73" t="str">
        <f>IF(G93="","",VALUE(IFERROR(CHOOSE(MATCH(G93,{0,1,2,3,4,5},0),2.5,3.5,4.5,5.5,6.5,7.5),"")))</f>
        <v/>
      </c>
      <c r="M93" s="52">
        <f t="shared" si="5"/>
        <v>1</v>
      </c>
      <c r="N93" s="52" t="str">
        <f t="shared" si="6"/>
        <v/>
      </c>
      <c r="O93" s="6"/>
      <c r="P93" s="6"/>
      <c r="Q93" s="6"/>
      <c r="R93" s="6"/>
      <c r="S93" s="6"/>
      <c r="T93" s="6"/>
      <c r="U93" s="6"/>
      <c r="V93" s="6"/>
      <c r="W93" s="6"/>
      <c r="X93" s="6"/>
      <c r="Y93" s="6"/>
      <c r="Z93" s="6"/>
      <c r="AA93" s="6"/>
      <c r="AB93" s="6"/>
    </row>
    <row r="94" spans="1:28" ht="12.95" customHeight="1" thickBot="1" x14ac:dyDescent="0.25">
      <c r="A94" s="6" t="str">
        <f t="shared" si="7"/>
        <v xml:space="preserve"> UNIT </v>
      </c>
      <c r="B94" s="54">
        <v>60</v>
      </c>
      <c r="C94" s="53"/>
      <c r="D94" s="57"/>
      <c r="E94" s="57"/>
      <c r="F94" s="57"/>
      <c r="G94" s="57"/>
      <c r="H94" s="139"/>
      <c r="I94" s="59"/>
      <c r="J94" s="59"/>
      <c r="K94" s="72" t="str">
        <f>IF(AND(I94="YES", COUNTIFS(F$35:F94,F94,I$35:I94,"YES")=1),1,"")</f>
        <v/>
      </c>
      <c r="L94" s="73" t="str">
        <f>IF(G94="","",VALUE(IFERROR(CHOOSE(MATCH(G94,{0,1,2,3,4,5},0),2.5,3.5,4.5,5.5,6.5,7.5),"")))</f>
        <v/>
      </c>
      <c r="M94" s="52">
        <f t="shared" si="5"/>
        <v>1</v>
      </c>
      <c r="N94" s="52" t="str">
        <f t="shared" si="6"/>
        <v/>
      </c>
      <c r="O94" s="6"/>
      <c r="P94" s="6"/>
      <c r="Q94" s="6"/>
      <c r="R94" s="6"/>
      <c r="S94" s="6"/>
      <c r="T94" s="6"/>
      <c r="U94" s="6"/>
      <c r="V94" s="6"/>
      <c r="W94" s="6"/>
      <c r="X94" s="6"/>
      <c r="Y94" s="6"/>
      <c r="Z94" s="6"/>
      <c r="AA94" s="6"/>
      <c r="AB94" s="6"/>
    </row>
    <row r="95" spans="1:28" ht="12.95" customHeight="1" thickBot="1" x14ac:dyDescent="0.25">
      <c r="A95" s="6" t="str">
        <f t="shared" si="7"/>
        <v xml:space="preserve"> UNIT </v>
      </c>
      <c r="B95" s="54">
        <v>61</v>
      </c>
      <c r="C95" s="53"/>
      <c r="D95" s="57"/>
      <c r="E95" s="57"/>
      <c r="F95" s="57"/>
      <c r="G95" s="57"/>
      <c r="H95" s="139"/>
      <c r="I95" s="59"/>
      <c r="J95" s="59"/>
      <c r="K95" s="72" t="str">
        <f>IF(AND(I95="YES", COUNTIFS(F$35:F95,F95,I$35:I95,"YES")=1),1,"")</f>
        <v/>
      </c>
      <c r="L95" s="73" t="str">
        <f>IF(G95="","",VALUE(IFERROR(CHOOSE(MATCH(G95,{0,1,2,3,4,5},0),2.5,3.5,4.5,5.5,6.5,7.5),"")))</f>
        <v/>
      </c>
      <c r="M95" s="52">
        <f t="shared" si="5"/>
        <v>1</v>
      </c>
      <c r="N95" s="52" t="str">
        <f t="shared" si="6"/>
        <v/>
      </c>
      <c r="O95" s="6"/>
      <c r="P95" s="6"/>
      <c r="Q95" s="6"/>
      <c r="R95" s="6"/>
      <c r="S95" s="6"/>
      <c r="T95" s="6"/>
      <c r="U95" s="6"/>
      <c r="V95" s="6"/>
      <c r="W95" s="6"/>
      <c r="X95" s="6"/>
      <c r="Y95" s="6"/>
      <c r="Z95" s="6"/>
      <c r="AA95" s="6"/>
      <c r="AB95" s="6"/>
    </row>
    <row r="96" spans="1:28" ht="12.95" customHeight="1" thickBot="1" x14ac:dyDescent="0.25">
      <c r="A96" s="6" t="str">
        <f t="shared" si="7"/>
        <v xml:space="preserve"> UNIT </v>
      </c>
      <c r="B96" s="54">
        <v>62</v>
      </c>
      <c r="C96" s="53"/>
      <c r="D96" s="57"/>
      <c r="E96" s="57"/>
      <c r="F96" s="57"/>
      <c r="G96" s="57"/>
      <c r="H96" s="139"/>
      <c r="I96" s="59"/>
      <c r="J96" s="59"/>
      <c r="K96" s="72" t="str">
        <f>IF(AND(I96="YES", COUNTIFS(F$35:F96,F96,I$35:I96,"YES")=1),1,"")</f>
        <v/>
      </c>
      <c r="L96" s="73" t="str">
        <f>IF(G96="","",VALUE(IFERROR(CHOOSE(MATCH(G96,{0,1,2,3,4,5},0),2.5,3.5,4.5,5.5,6.5,7.5),"")))</f>
        <v/>
      </c>
      <c r="M96" s="52">
        <f t="shared" si="5"/>
        <v>1</v>
      </c>
      <c r="N96" s="52" t="str">
        <f t="shared" si="6"/>
        <v/>
      </c>
      <c r="O96" s="6"/>
      <c r="P96" s="6"/>
      <c r="Q96" s="6"/>
      <c r="R96" s="6"/>
      <c r="S96" s="6"/>
      <c r="T96" s="6"/>
      <c r="U96" s="6"/>
      <c r="V96" s="6"/>
      <c r="W96" s="6"/>
      <c r="X96" s="6"/>
      <c r="Y96" s="6"/>
      <c r="Z96" s="6"/>
      <c r="AA96" s="6"/>
      <c r="AB96" s="6"/>
    </row>
    <row r="97" spans="1:28" ht="12.95" customHeight="1" thickBot="1" x14ac:dyDescent="0.25">
      <c r="A97" s="6" t="str">
        <f t="shared" si="7"/>
        <v xml:space="preserve"> UNIT </v>
      </c>
      <c r="B97" s="54">
        <v>63</v>
      </c>
      <c r="C97" s="53"/>
      <c r="D97" s="57"/>
      <c r="E97" s="57"/>
      <c r="F97" s="57"/>
      <c r="G97" s="57"/>
      <c r="H97" s="139"/>
      <c r="I97" s="59"/>
      <c r="J97" s="59"/>
      <c r="K97" s="72" t="str">
        <f>IF(AND(I97="YES", COUNTIFS(F$35:F97,F97,I$35:I97,"YES")=1),1,"")</f>
        <v/>
      </c>
      <c r="L97" s="73" t="str">
        <f>IF(G97="","",VALUE(IFERROR(CHOOSE(MATCH(G97,{0,1,2,3,4,5},0),2.5,3.5,4.5,5.5,6.5,7.5),"")))</f>
        <v/>
      </c>
      <c r="M97" s="52">
        <f t="shared" si="5"/>
        <v>1</v>
      </c>
      <c r="N97" s="52" t="str">
        <f t="shared" si="6"/>
        <v/>
      </c>
      <c r="O97" s="6"/>
      <c r="P97" s="6"/>
      <c r="Q97" s="6"/>
      <c r="R97" s="6"/>
      <c r="S97" s="6"/>
      <c r="T97" s="6"/>
      <c r="U97" s="6"/>
      <c r="V97" s="6"/>
      <c r="W97" s="6"/>
      <c r="X97" s="6"/>
      <c r="Y97" s="6"/>
      <c r="Z97" s="6"/>
      <c r="AA97" s="6"/>
      <c r="AB97" s="6"/>
    </row>
    <row r="98" spans="1:28" ht="12.95" customHeight="1" thickBot="1" x14ac:dyDescent="0.25">
      <c r="A98" s="6" t="str">
        <f t="shared" si="7"/>
        <v xml:space="preserve"> UNIT </v>
      </c>
      <c r="B98" s="54">
        <v>64</v>
      </c>
      <c r="C98" s="53"/>
      <c r="D98" s="57"/>
      <c r="E98" s="57"/>
      <c r="F98" s="57"/>
      <c r="G98" s="57"/>
      <c r="H98" s="139"/>
      <c r="I98" s="59"/>
      <c r="J98" s="59"/>
      <c r="K98" s="72" t="str">
        <f>IF(AND(I98="YES", COUNTIFS(F$35:F98,F98,I$35:I98,"YES")=1),1,"")</f>
        <v/>
      </c>
      <c r="L98" s="73" t="str">
        <f>IF(G98="","",VALUE(IFERROR(CHOOSE(MATCH(G98,{0,1,2,3,4,5},0),2.5,3.5,4.5,5.5,6.5,7.5),"")))</f>
        <v/>
      </c>
      <c r="M98" s="52">
        <f t="shared" si="5"/>
        <v>1</v>
      </c>
      <c r="N98" s="52" t="str">
        <f t="shared" si="6"/>
        <v/>
      </c>
      <c r="O98" s="6"/>
      <c r="P98" s="6"/>
      <c r="Q98" s="6"/>
      <c r="R98" s="6"/>
      <c r="S98" s="6"/>
      <c r="T98" s="6"/>
      <c r="U98" s="6"/>
      <c r="V98" s="6"/>
      <c r="W98" s="6"/>
      <c r="X98" s="6"/>
      <c r="Y98" s="6"/>
      <c r="Z98" s="6"/>
      <c r="AA98" s="6"/>
      <c r="AB98" s="6"/>
    </row>
    <row r="99" spans="1:28" ht="12.95" customHeight="1" thickBot="1" x14ac:dyDescent="0.25">
      <c r="A99" s="6" t="str">
        <f t="shared" si="7"/>
        <v xml:space="preserve"> UNIT </v>
      </c>
      <c r="B99" s="54">
        <v>65</v>
      </c>
      <c r="C99" s="53"/>
      <c r="D99" s="57"/>
      <c r="E99" s="57"/>
      <c r="F99" s="57"/>
      <c r="G99" s="57"/>
      <c r="H99" s="139"/>
      <c r="I99" s="59"/>
      <c r="J99" s="59"/>
      <c r="K99" s="72" t="str">
        <f>IF(AND(I99="YES", COUNTIFS(F$35:F99,F99,I$35:I99,"YES")=1),1,"")</f>
        <v/>
      </c>
      <c r="L99" s="73" t="str">
        <f>IF(G99="","",VALUE(IFERROR(CHOOSE(MATCH(G99,{0,1,2,3,4,5},0),2.5,3.5,4.5,5.5,6.5,7.5),"")))</f>
        <v/>
      </c>
      <c r="M99" s="52">
        <f t="shared" ref="M99:M162" si="8">IF(COUNTIF($F$35:$F$1534,F99)&gt;1,0,1)</f>
        <v>1</v>
      </c>
      <c r="N99" s="52" t="str">
        <f t="shared" ref="N99:N162" si="9">IFERROR(1/IF(LEN(F99)&gt;0,COUNTIF($F$35:$F$1534,F99),0),"")</f>
        <v/>
      </c>
      <c r="O99" s="6"/>
      <c r="P99" s="6"/>
      <c r="Q99" s="6"/>
      <c r="R99" s="6"/>
      <c r="S99" s="6"/>
      <c r="T99" s="6"/>
      <c r="U99" s="6"/>
      <c r="V99" s="6"/>
      <c r="W99" s="6"/>
      <c r="X99" s="6"/>
      <c r="Y99" s="6"/>
      <c r="Z99" s="6"/>
      <c r="AA99" s="6"/>
      <c r="AB99" s="6"/>
    </row>
    <row r="100" spans="1:28" ht="12.95" customHeight="1" thickBot="1" x14ac:dyDescent="0.25">
      <c r="A100" s="6" t="str">
        <f t="shared" si="7"/>
        <v xml:space="preserve"> UNIT </v>
      </c>
      <c r="B100" s="54">
        <v>66</v>
      </c>
      <c r="C100" s="53"/>
      <c r="D100" s="57"/>
      <c r="E100" s="57"/>
      <c r="F100" s="57"/>
      <c r="G100" s="57"/>
      <c r="H100" s="139"/>
      <c r="I100" s="59"/>
      <c r="J100" s="59"/>
      <c r="K100" s="72" t="str">
        <f>IF(AND(I100="YES", COUNTIFS(F$35:F100,F100,I$35:I100,"YES")=1),1,"")</f>
        <v/>
      </c>
      <c r="L100" s="73" t="str">
        <f>IF(G100="","",VALUE(IFERROR(CHOOSE(MATCH(G100,{0,1,2,3,4,5},0),2.5,3.5,4.5,5.5,6.5,7.5),"")))</f>
        <v/>
      </c>
      <c r="M100" s="52">
        <f t="shared" si="8"/>
        <v>1</v>
      </c>
      <c r="N100" s="52" t="str">
        <f t="shared" si="9"/>
        <v/>
      </c>
      <c r="O100" s="6"/>
      <c r="P100" s="6"/>
      <c r="Q100" s="6"/>
      <c r="R100" s="6"/>
      <c r="S100" s="6"/>
      <c r="T100" s="6"/>
      <c r="U100" s="6"/>
      <c r="V100" s="6"/>
      <c r="W100" s="6"/>
      <c r="X100" s="6"/>
      <c r="Y100" s="6"/>
      <c r="Z100" s="6"/>
      <c r="AA100" s="6"/>
      <c r="AB100" s="6"/>
    </row>
    <row r="101" spans="1:28" ht="12.95" customHeight="1" thickBot="1" x14ac:dyDescent="0.25">
      <c r="A101" s="6" t="str">
        <f t="shared" ref="A101:A164" si="10">C99&amp;" "&amp;"UNIT"&amp;" "&amp;F99</f>
        <v xml:space="preserve"> UNIT </v>
      </c>
      <c r="B101" s="54">
        <v>67</v>
      </c>
      <c r="C101" s="53"/>
      <c r="D101" s="57"/>
      <c r="E101" s="57"/>
      <c r="F101" s="57"/>
      <c r="G101" s="57"/>
      <c r="H101" s="139"/>
      <c r="I101" s="59"/>
      <c r="J101" s="59"/>
      <c r="K101" s="72" t="str">
        <f>IF(AND(I101="YES", COUNTIFS(F$35:F101,F101,I$35:I101,"YES")=1),1,"")</f>
        <v/>
      </c>
      <c r="L101" s="73" t="str">
        <f>IF(G101="","",VALUE(IFERROR(CHOOSE(MATCH(G101,{0,1,2,3,4,5},0),2.5,3.5,4.5,5.5,6.5,7.5),"")))</f>
        <v/>
      </c>
      <c r="M101" s="52">
        <f t="shared" si="8"/>
        <v>1</v>
      </c>
      <c r="N101" s="52" t="str">
        <f t="shared" si="9"/>
        <v/>
      </c>
      <c r="O101" s="6"/>
      <c r="P101" s="6"/>
      <c r="Q101" s="6"/>
      <c r="R101" s="6"/>
      <c r="S101" s="6"/>
      <c r="T101" s="6"/>
      <c r="U101" s="6"/>
      <c r="V101" s="6"/>
      <c r="W101" s="6"/>
      <c r="X101" s="6"/>
      <c r="Y101" s="6"/>
      <c r="Z101" s="6"/>
      <c r="AA101" s="6"/>
      <c r="AB101" s="6"/>
    </row>
    <row r="102" spans="1:28" ht="12.95" customHeight="1" thickBot="1" x14ac:dyDescent="0.25">
      <c r="A102" s="6" t="str">
        <f t="shared" si="10"/>
        <v xml:space="preserve"> UNIT </v>
      </c>
      <c r="B102" s="54">
        <v>68</v>
      </c>
      <c r="C102" s="53"/>
      <c r="D102" s="57"/>
      <c r="E102" s="57"/>
      <c r="F102" s="57"/>
      <c r="G102" s="57"/>
      <c r="H102" s="139"/>
      <c r="I102" s="59"/>
      <c r="J102" s="59"/>
      <c r="K102" s="72" t="str">
        <f>IF(AND(I102="YES", COUNTIFS(F$35:F102,F102,I$35:I102,"YES")=1),1,"")</f>
        <v/>
      </c>
      <c r="L102" s="73" t="str">
        <f>IF(G102="","",VALUE(IFERROR(CHOOSE(MATCH(G102,{0,1,2,3,4,5},0),2.5,3.5,4.5,5.5,6.5,7.5),"")))</f>
        <v/>
      </c>
      <c r="M102" s="52">
        <f t="shared" si="8"/>
        <v>1</v>
      </c>
      <c r="N102" s="52" t="str">
        <f t="shared" si="9"/>
        <v/>
      </c>
      <c r="O102" s="6"/>
      <c r="P102" s="6"/>
      <c r="Q102" s="6"/>
      <c r="R102" s="6"/>
      <c r="S102" s="6"/>
      <c r="T102" s="6"/>
      <c r="U102" s="6"/>
      <c r="V102" s="6"/>
      <c r="W102" s="6"/>
      <c r="X102" s="6"/>
      <c r="Y102" s="6"/>
      <c r="Z102" s="6"/>
      <c r="AA102" s="6"/>
      <c r="AB102" s="6"/>
    </row>
    <row r="103" spans="1:28" ht="12.95" customHeight="1" thickBot="1" x14ac:dyDescent="0.25">
      <c r="A103" s="6" t="str">
        <f t="shared" si="10"/>
        <v xml:space="preserve"> UNIT </v>
      </c>
      <c r="B103" s="54">
        <v>69</v>
      </c>
      <c r="C103" s="53"/>
      <c r="D103" s="57"/>
      <c r="E103" s="57"/>
      <c r="F103" s="57"/>
      <c r="G103" s="57"/>
      <c r="H103" s="139"/>
      <c r="I103" s="59"/>
      <c r="J103" s="59"/>
      <c r="K103" s="72" t="str">
        <f>IF(AND(I103="YES", COUNTIFS(F$35:F103,F103,I$35:I103,"YES")=1),1,"")</f>
        <v/>
      </c>
      <c r="L103" s="73" t="str">
        <f>IF(G103="","",VALUE(IFERROR(CHOOSE(MATCH(G103,{0,1,2,3,4,5},0),2.5,3.5,4.5,5.5,6.5,7.5),"")))</f>
        <v/>
      </c>
      <c r="M103" s="52">
        <f t="shared" si="8"/>
        <v>1</v>
      </c>
      <c r="N103" s="52" t="str">
        <f t="shared" si="9"/>
        <v/>
      </c>
      <c r="O103" s="6"/>
      <c r="P103" s="6"/>
      <c r="Q103" s="6"/>
      <c r="R103" s="6"/>
      <c r="S103" s="6"/>
      <c r="T103" s="6"/>
      <c r="U103" s="6"/>
      <c r="V103" s="6"/>
      <c r="W103" s="6"/>
      <c r="X103" s="6"/>
      <c r="Y103" s="6"/>
      <c r="Z103" s="6"/>
      <c r="AA103" s="6"/>
      <c r="AB103" s="6"/>
    </row>
    <row r="104" spans="1:28" ht="12.95" customHeight="1" thickBot="1" x14ac:dyDescent="0.25">
      <c r="A104" s="6" t="str">
        <f t="shared" si="10"/>
        <v xml:space="preserve"> UNIT </v>
      </c>
      <c r="B104" s="54">
        <v>70</v>
      </c>
      <c r="C104" s="53"/>
      <c r="D104" s="57"/>
      <c r="E104" s="57"/>
      <c r="F104" s="57"/>
      <c r="G104" s="57"/>
      <c r="H104" s="139"/>
      <c r="I104" s="59"/>
      <c r="J104" s="59"/>
      <c r="K104" s="72" t="str">
        <f>IF(AND(I104="YES", COUNTIFS(F$35:F104,F104,I$35:I104,"YES")=1),1,"")</f>
        <v/>
      </c>
      <c r="L104" s="73" t="str">
        <f>IF(G104="","",VALUE(IFERROR(CHOOSE(MATCH(G104,{0,1,2,3,4,5},0),2.5,3.5,4.5,5.5,6.5,7.5),"")))</f>
        <v/>
      </c>
      <c r="M104" s="52">
        <f t="shared" si="8"/>
        <v>1</v>
      </c>
      <c r="N104" s="52" t="str">
        <f t="shared" si="9"/>
        <v/>
      </c>
      <c r="O104" s="6"/>
      <c r="P104" s="6"/>
      <c r="Q104" s="6"/>
      <c r="R104" s="6"/>
      <c r="S104" s="6"/>
      <c r="T104" s="6"/>
      <c r="U104" s="6"/>
      <c r="V104" s="6"/>
      <c r="W104" s="6"/>
      <c r="X104" s="6"/>
      <c r="Y104" s="6"/>
      <c r="Z104" s="6"/>
      <c r="AA104" s="6"/>
      <c r="AB104" s="6"/>
    </row>
    <row r="105" spans="1:28" ht="12.95" customHeight="1" thickBot="1" x14ac:dyDescent="0.25">
      <c r="A105" s="6" t="str">
        <f t="shared" si="10"/>
        <v xml:space="preserve"> UNIT </v>
      </c>
      <c r="B105" s="54">
        <v>71</v>
      </c>
      <c r="C105" s="53"/>
      <c r="D105" s="57"/>
      <c r="E105" s="57"/>
      <c r="F105" s="57"/>
      <c r="G105" s="57"/>
      <c r="H105" s="139"/>
      <c r="I105" s="59"/>
      <c r="J105" s="59"/>
      <c r="K105" s="72" t="str">
        <f>IF(AND(I105="YES", COUNTIFS(F$35:F105,F105,I$35:I105,"YES")=1),1,"")</f>
        <v/>
      </c>
      <c r="L105" s="73" t="str">
        <f>IF(G105="","",VALUE(IFERROR(CHOOSE(MATCH(G105,{0,1,2,3,4,5},0),2.5,3.5,4.5,5.5,6.5,7.5),"")))</f>
        <v/>
      </c>
      <c r="M105" s="52">
        <f t="shared" si="8"/>
        <v>1</v>
      </c>
      <c r="N105" s="52" t="str">
        <f t="shared" si="9"/>
        <v/>
      </c>
      <c r="O105" s="6"/>
      <c r="P105" s="6"/>
      <c r="Q105" s="6"/>
      <c r="R105" s="6"/>
      <c r="S105" s="6"/>
      <c r="T105" s="6"/>
      <c r="U105" s="6"/>
      <c r="V105" s="6"/>
      <c r="W105" s="6"/>
      <c r="X105" s="6"/>
      <c r="Y105" s="6"/>
      <c r="Z105" s="6"/>
      <c r="AA105" s="6"/>
      <c r="AB105" s="6"/>
    </row>
    <row r="106" spans="1:28" ht="12.95" customHeight="1" thickBot="1" x14ac:dyDescent="0.25">
      <c r="A106" s="6" t="str">
        <f t="shared" si="10"/>
        <v xml:space="preserve"> UNIT </v>
      </c>
      <c r="B106" s="54">
        <v>72</v>
      </c>
      <c r="C106" s="53"/>
      <c r="D106" s="57"/>
      <c r="E106" s="57"/>
      <c r="F106" s="57"/>
      <c r="G106" s="57"/>
      <c r="H106" s="139"/>
      <c r="I106" s="59"/>
      <c r="J106" s="59"/>
      <c r="K106" s="72" t="str">
        <f>IF(AND(I106="YES", COUNTIFS(F$35:F106,F106,I$35:I106,"YES")=1),1,"")</f>
        <v/>
      </c>
      <c r="L106" s="73" t="str">
        <f>IF(G106="","",VALUE(IFERROR(CHOOSE(MATCH(G106,{0,1,2,3,4,5},0),2.5,3.5,4.5,5.5,6.5,7.5),"")))</f>
        <v/>
      </c>
      <c r="M106" s="52">
        <f t="shared" si="8"/>
        <v>1</v>
      </c>
      <c r="N106" s="52" t="str">
        <f t="shared" si="9"/>
        <v/>
      </c>
      <c r="O106" s="6"/>
      <c r="P106" s="6"/>
      <c r="Q106" s="6"/>
      <c r="R106" s="6"/>
      <c r="S106" s="6"/>
      <c r="T106" s="6"/>
      <c r="U106" s="6"/>
      <c r="V106" s="6"/>
      <c r="W106" s="6"/>
      <c r="X106" s="6"/>
      <c r="Y106" s="6"/>
      <c r="Z106" s="6"/>
      <c r="AA106" s="6"/>
      <c r="AB106" s="6"/>
    </row>
    <row r="107" spans="1:28" ht="12.95" customHeight="1" thickBot="1" x14ac:dyDescent="0.25">
      <c r="A107" s="6" t="str">
        <f t="shared" si="10"/>
        <v xml:space="preserve"> UNIT </v>
      </c>
      <c r="B107" s="54">
        <v>73</v>
      </c>
      <c r="C107" s="53"/>
      <c r="D107" s="57"/>
      <c r="E107" s="57"/>
      <c r="F107" s="57"/>
      <c r="G107" s="57"/>
      <c r="H107" s="139"/>
      <c r="I107" s="59"/>
      <c r="J107" s="59"/>
      <c r="K107" s="72" t="str">
        <f>IF(AND(I107="YES", COUNTIFS(F$35:F107,F107,I$35:I107,"YES")=1),1,"")</f>
        <v/>
      </c>
      <c r="L107" s="73" t="str">
        <f>IF(G107="","",VALUE(IFERROR(CHOOSE(MATCH(G107,{0,1,2,3,4,5},0),2.5,3.5,4.5,5.5,6.5,7.5),"")))</f>
        <v/>
      </c>
      <c r="M107" s="52">
        <f t="shared" si="8"/>
        <v>1</v>
      </c>
      <c r="N107" s="52" t="str">
        <f t="shared" si="9"/>
        <v/>
      </c>
      <c r="O107" s="6"/>
      <c r="P107" s="6"/>
      <c r="Q107" s="6"/>
      <c r="R107" s="6"/>
      <c r="S107" s="6"/>
      <c r="T107" s="6"/>
      <c r="U107" s="6"/>
      <c r="V107" s="6"/>
      <c r="W107" s="6"/>
      <c r="X107" s="6"/>
      <c r="Y107" s="6"/>
      <c r="Z107" s="6"/>
      <c r="AA107" s="6"/>
      <c r="AB107" s="6"/>
    </row>
    <row r="108" spans="1:28" ht="12.95" customHeight="1" thickBot="1" x14ac:dyDescent="0.25">
      <c r="A108" s="6" t="str">
        <f t="shared" si="10"/>
        <v xml:space="preserve"> UNIT </v>
      </c>
      <c r="B108" s="54">
        <v>74</v>
      </c>
      <c r="C108" s="53"/>
      <c r="D108" s="57"/>
      <c r="E108" s="57"/>
      <c r="F108" s="57"/>
      <c r="G108" s="57"/>
      <c r="H108" s="139"/>
      <c r="I108" s="59"/>
      <c r="J108" s="59"/>
      <c r="K108" s="72" t="str">
        <f>IF(AND(I108="YES", COUNTIFS(F$35:F108,F108,I$35:I108,"YES")=1),1,"")</f>
        <v/>
      </c>
      <c r="L108" s="73" t="str">
        <f>IF(G108="","",VALUE(IFERROR(CHOOSE(MATCH(G108,{0,1,2,3,4,5},0),2.5,3.5,4.5,5.5,6.5,7.5),"")))</f>
        <v/>
      </c>
      <c r="M108" s="52">
        <f t="shared" si="8"/>
        <v>1</v>
      </c>
      <c r="N108" s="52" t="str">
        <f t="shared" si="9"/>
        <v/>
      </c>
      <c r="O108" s="6"/>
      <c r="P108" s="6"/>
      <c r="Q108" s="6"/>
      <c r="R108" s="6"/>
      <c r="S108" s="6"/>
      <c r="T108" s="6"/>
      <c r="U108" s="6"/>
      <c r="V108" s="6"/>
      <c r="W108" s="6"/>
      <c r="X108" s="6"/>
      <c r="Y108" s="6"/>
      <c r="Z108" s="6"/>
      <c r="AA108" s="6"/>
      <c r="AB108" s="6"/>
    </row>
    <row r="109" spans="1:28" ht="12.95" customHeight="1" thickBot="1" x14ac:dyDescent="0.25">
      <c r="A109" s="6" t="str">
        <f t="shared" si="10"/>
        <v xml:space="preserve"> UNIT </v>
      </c>
      <c r="B109" s="54">
        <v>75</v>
      </c>
      <c r="C109" s="53"/>
      <c r="D109" s="57"/>
      <c r="E109" s="57"/>
      <c r="F109" s="57"/>
      <c r="G109" s="57"/>
      <c r="H109" s="139"/>
      <c r="I109" s="59"/>
      <c r="J109" s="59"/>
      <c r="K109" s="72" t="str">
        <f>IF(AND(I109="YES", COUNTIFS(F$35:F109,F109,I$35:I109,"YES")=1),1,"")</f>
        <v/>
      </c>
      <c r="L109" s="73" t="str">
        <f>IF(G109="","",VALUE(IFERROR(CHOOSE(MATCH(G109,{0,1,2,3,4,5},0),2.5,3.5,4.5,5.5,6.5,7.5),"")))</f>
        <v/>
      </c>
      <c r="M109" s="52">
        <f t="shared" si="8"/>
        <v>1</v>
      </c>
      <c r="N109" s="52" t="str">
        <f t="shared" si="9"/>
        <v/>
      </c>
      <c r="O109" s="6"/>
      <c r="P109" s="6"/>
      <c r="Q109" s="6"/>
      <c r="R109" s="6"/>
      <c r="S109" s="6"/>
      <c r="T109" s="6"/>
      <c r="U109" s="6"/>
      <c r="V109" s="6"/>
      <c r="W109" s="6"/>
      <c r="X109" s="6"/>
      <c r="Y109" s="6"/>
      <c r="Z109" s="6"/>
      <c r="AA109" s="6"/>
      <c r="AB109" s="6"/>
    </row>
    <row r="110" spans="1:28" ht="12.95" customHeight="1" thickBot="1" x14ac:dyDescent="0.25">
      <c r="A110" s="6" t="str">
        <f t="shared" si="10"/>
        <v xml:space="preserve"> UNIT </v>
      </c>
      <c r="B110" s="54">
        <v>76</v>
      </c>
      <c r="C110" s="53"/>
      <c r="D110" s="57"/>
      <c r="E110" s="57"/>
      <c r="F110" s="57"/>
      <c r="G110" s="57"/>
      <c r="H110" s="139"/>
      <c r="I110" s="59"/>
      <c r="J110" s="59"/>
      <c r="K110" s="72" t="str">
        <f>IF(AND(I110="YES", COUNTIFS(F$35:F110,F110,I$35:I110,"YES")=1),1,"")</f>
        <v/>
      </c>
      <c r="L110" s="73" t="str">
        <f>IF(G110="","",VALUE(IFERROR(CHOOSE(MATCH(G110,{0,1,2,3,4,5},0),2.5,3.5,4.5,5.5,6.5,7.5),"")))</f>
        <v/>
      </c>
      <c r="M110" s="52">
        <f t="shared" si="8"/>
        <v>1</v>
      </c>
      <c r="N110" s="52" t="str">
        <f t="shared" si="9"/>
        <v/>
      </c>
      <c r="O110" s="6"/>
      <c r="P110" s="6"/>
      <c r="Q110" s="6"/>
      <c r="R110" s="6"/>
      <c r="S110" s="6"/>
      <c r="T110" s="6"/>
      <c r="U110" s="6"/>
      <c r="V110" s="6"/>
      <c r="W110" s="6"/>
      <c r="X110" s="6"/>
      <c r="Y110" s="6"/>
      <c r="Z110" s="6"/>
      <c r="AA110" s="6"/>
      <c r="AB110" s="6"/>
    </row>
    <row r="111" spans="1:28" ht="12.95" customHeight="1" thickBot="1" x14ac:dyDescent="0.25">
      <c r="A111" s="6" t="str">
        <f t="shared" si="10"/>
        <v xml:space="preserve"> UNIT </v>
      </c>
      <c r="B111" s="54">
        <v>77</v>
      </c>
      <c r="C111" s="53"/>
      <c r="D111" s="57"/>
      <c r="E111" s="57"/>
      <c r="F111" s="57"/>
      <c r="G111" s="57"/>
      <c r="H111" s="139"/>
      <c r="I111" s="59"/>
      <c r="J111" s="59"/>
      <c r="K111" s="72" t="str">
        <f>IF(AND(I111="YES", COUNTIFS(F$35:F111,F111,I$35:I111,"YES")=1),1,"")</f>
        <v/>
      </c>
      <c r="L111" s="73" t="str">
        <f>IF(G111="","",VALUE(IFERROR(CHOOSE(MATCH(G111,{0,1,2,3,4,5},0),2.5,3.5,4.5,5.5,6.5,7.5),"")))</f>
        <v/>
      </c>
      <c r="M111" s="52">
        <f t="shared" si="8"/>
        <v>1</v>
      </c>
      <c r="N111" s="52" t="str">
        <f t="shared" si="9"/>
        <v/>
      </c>
      <c r="O111" s="6"/>
      <c r="P111" s="6"/>
      <c r="Q111" s="6"/>
      <c r="R111" s="6"/>
      <c r="S111" s="6"/>
      <c r="T111" s="6"/>
      <c r="U111" s="6"/>
      <c r="V111" s="6"/>
      <c r="W111" s="6"/>
      <c r="X111" s="6"/>
      <c r="Y111" s="6"/>
      <c r="Z111" s="6"/>
      <c r="AA111" s="6"/>
      <c r="AB111" s="6"/>
    </row>
    <row r="112" spans="1:28" ht="12.95" customHeight="1" thickBot="1" x14ac:dyDescent="0.25">
      <c r="A112" s="6" t="str">
        <f t="shared" si="10"/>
        <v xml:space="preserve"> UNIT </v>
      </c>
      <c r="B112" s="54">
        <v>78</v>
      </c>
      <c r="C112" s="53"/>
      <c r="D112" s="57"/>
      <c r="E112" s="57"/>
      <c r="F112" s="57"/>
      <c r="G112" s="57"/>
      <c r="H112" s="139"/>
      <c r="I112" s="59"/>
      <c r="J112" s="59"/>
      <c r="K112" s="72" t="str">
        <f>IF(AND(I112="YES", COUNTIFS(F$35:F112,F112,I$35:I112,"YES")=1),1,"")</f>
        <v/>
      </c>
      <c r="L112" s="73" t="str">
        <f>IF(G112="","",VALUE(IFERROR(CHOOSE(MATCH(G112,{0,1,2,3,4,5},0),2.5,3.5,4.5,5.5,6.5,7.5),"")))</f>
        <v/>
      </c>
      <c r="M112" s="52">
        <f t="shared" si="8"/>
        <v>1</v>
      </c>
      <c r="N112" s="52" t="str">
        <f t="shared" si="9"/>
        <v/>
      </c>
      <c r="O112" s="6"/>
      <c r="P112" s="6"/>
      <c r="Q112" s="6"/>
      <c r="R112" s="6"/>
      <c r="S112" s="6"/>
      <c r="T112" s="6"/>
      <c r="U112" s="6"/>
      <c r="V112" s="6"/>
      <c r="W112" s="6"/>
      <c r="X112" s="6"/>
      <c r="Y112" s="6"/>
      <c r="Z112" s="6"/>
      <c r="AA112" s="6"/>
      <c r="AB112" s="6"/>
    </row>
    <row r="113" spans="1:28" ht="12.95" customHeight="1" thickBot="1" x14ac:dyDescent="0.25">
      <c r="A113" s="6" t="str">
        <f t="shared" si="10"/>
        <v xml:space="preserve"> UNIT </v>
      </c>
      <c r="B113" s="54">
        <v>79</v>
      </c>
      <c r="C113" s="53"/>
      <c r="D113" s="57"/>
      <c r="E113" s="57"/>
      <c r="F113" s="57"/>
      <c r="G113" s="57"/>
      <c r="H113" s="139"/>
      <c r="I113" s="59"/>
      <c r="J113" s="59"/>
      <c r="K113" s="72" t="str">
        <f>IF(AND(I113="YES", COUNTIFS(F$35:F113,F113,I$35:I113,"YES")=1),1,"")</f>
        <v/>
      </c>
      <c r="L113" s="73" t="str">
        <f>IF(G113="","",VALUE(IFERROR(CHOOSE(MATCH(G113,{0,1,2,3,4,5},0),2.5,3.5,4.5,5.5,6.5,7.5),"")))</f>
        <v/>
      </c>
      <c r="M113" s="52">
        <f t="shared" si="8"/>
        <v>1</v>
      </c>
      <c r="N113" s="52" t="str">
        <f t="shared" si="9"/>
        <v/>
      </c>
      <c r="O113" s="6"/>
      <c r="P113" s="6"/>
      <c r="Q113" s="6"/>
      <c r="R113" s="6"/>
      <c r="S113" s="6"/>
      <c r="T113" s="6"/>
      <c r="U113" s="6"/>
      <c r="V113" s="6"/>
      <c r="W113" s="6"/>
      <c r="X113" s="6"/>
      <c r="Y113" s="6"/>
      <c r="Z113" s="6"/>
      <c r="AA113" s="6"/>
      <c r="AB113" s="6"/>
    </row>
    <row r="114" spans="1:28" ht="12.95" customHeight="1" thickBot="1" x14ac:dyDescent="0.25">
      <c r="A114" s="6" t="str">
        <f t="shared" si="10"/>
        <v xml:space="preserve"> UNIT </v>
      </c>
      <c r="B114" s="54">
        <v>80</v>
      </c>
      <c r="C114" s="53"/>
      <c r="D114" s="57"/>
      <c r="E114" s="57"/>
      <c r="F114" s="57"/>
      <c r="G114" s="57"/>
      <c r="H114" s="139"/>
      <c r="I114" s="59"/>
      <c r="J114" s="59"/>
      <c r="K114" s="72" t="str">
        <f>IF(AND(I114="YES", COUNTIFS(F$35:F114,F114,I$35:I114,"YES")=1),1,"")</f>
        <v/>
      </c>
      <c r="L114" s="73" t="str">
        <f>IF(G114="","",VALUE(IFERROR(CHOOSE(MATCH(G114,{0,1,2,3,4,5},0),2.5,3.5,4.5,5.5,6.5,7.5),"")))</f>
        <v/>
      </c>
      <c r="M114" s="52">
        <f t="shared" si="8"/>
        <v>1</v>
      </c>
      <c r="N114" s="52" t="str">
        <f t="shared" si="9"/>
        <v/>
      </c>
      <c r="O114" s="6"/>
      <c r="P114" s="6"/>
      <c r="Q114" s="6"/>
      <c r="R114" s="6"/>
      <c r="S114" s="6"/>
      <c r="T114" s="6"/>
      <c r="U114" s="6"/>
      <c r="V114" s="6"/>
      <c r="W114" s="6"/>
      <c r="X114" s="6"/>
      <c r="Y114" s="6"/>
      <c r="Z114" s="6"/>
      <c r="AA114" s="6"/>
      <c r="AB114" s="6"/>
    </row>
    <row r="115" spans="1:28" ht="12.95" customHeight="1" thickBot="1" x14ac:dyDescent="0.25">
      <c r="A115" s="6" t="str">
        <f t="shared" si="10"/>
        <v xml:space="preserve"> UNIT </v>
      </c>
      <c r="B115" s="54">
        <v>81</v>
      </c>
      <c r="C115" s="53"/>
      <c r="D115" s="57"/>
      <c r="E115" s="57"/>
      <c r="F115" s="57"/>
      <c r="G115" s="57"/>
      <c r="H115" s="139"/>
      <c r="I115" s="59"/>
      <c r="J115" s="59"/>
      <c r="K115" s="72" t="str">
        <f>IF(AND(I115="YES", COUNTIFS(F$35:F115,F115,I$35:I115,"YES")=1),1,"")</f>
        <v/>
      </c>
      <c r="L115" s="73" t="str">
        <f>IF(G115="","",VALUE(IFERROR(CHOOSE(MATCH(G115,{0,1,2,3,4,5},0),2.5,3.5,4.5,5.5,6.5,7.5),"")))</f>
        <v/>
      </c>
      <c r="M115" s="52">
        <f t="shared" si="8"/>
        <v>1</v>
      </c>
      <c r="N115" s="52" t="str">
        <f t="shared" si="9"/>
        <v/>
      </c>
      <c r="O115" s="6"/>
      <c r="P115" s="6"/>
      <c r="Q115" s="6"/>
      <c r="R115" s="6"/>
      <c r="S115" s="6"/>
      <c r="T115" s="6"/>
      <c r="U115" s="6"/>
      <c r="V115" s="6"/>
      <c r="W115" s="6"/>
      <c r="X115" s="6"/>
      <c r="Y115" s="6"/>
      <c r="Z115" s="6"/>
      <c r="AA115" s="6"/>
      <c r="AB115" s="6"/>
    </row>
    <row r="116" spans="1:28" ht="12.95" customHeight="1" thickBot="1" x14ac:dyDescent="0.25">
      <c r="A116" s="6" t="str">
        <f t="shared" si="10"/>
        <v xml:space="preserve"> UNIT </v>
      </c>
      <c r="B116" s="54">
        <v>82</v>
      </c>
      <c r="C116" s="53"/>
      <c r="D116" s="57"/>
      <c r="E116" s="57"/>
      <c r="F116" s="57"/>
      <c r="G116" s="57"/>
      <c r="H116" s="139"/>
      <c r="I116" s="59"/>
      <c r="J116" s="59"/>
      <c r="K116" s="72" t="str">
        <f>IF(AND(I116="YES", COUNTIFS(F$35:F116,F116,I$35:I116,"YES")=1),1,"")</f>
        <v/>
      </c>
      <c r="L116" s="73" t="str">
        <f>IF(G116="","",VALUE(IFERROR(CHOOSE(MATCH(G116,{0,1,2,3,4,5},0),2.5,3.5,4.5,5.5,6.5,7.5),"")))</f>
        <v/>
      </c>
      <c r="M116" s="52">
        <f t="shared" si="8"/>
        <v>1</v>
      </c>
      <c r="N116" s="52" t="str">
        <f t="shared" si="9"/>
        <v/>
      </c>
      <c r="O116" s="6"/>
      <c r="P116" s="6"/>
      <c r="Q116" s="6"/>
      <c r="R116" s="6"/>
      <c r="S116" s="6"/>
      <c r="T116" s="6"/>
      <c r="U116" s="6"/>
      <c r="V116" s="6"/>
      <c r="W116" s="6"/>
      <c r="X116" s="6"/>
      <c r="Y116" s="6"/>
      <c r="Z116" s="6"/>
      <c r="AA116" s="6"/>
      <c r="AB116" s="6"/>
    </row>
    <row r="117" spans="1:28" ht="12.95" customHeight="1" thickBot="1" x14ac:dyDescent="0.25">
      <c r="A117" s="6" t="str">
        <f t="shared" si="10"/>
        <v xml:space="preserve"> UNIT </v>
      </c>
      <c r="B117" s="54">
        <v>83</v>
      </c>
      <c r="C117" s="53"/>
      <c r="D117" s="57"/>
      <c r="E117" s="57"/>
      <c r="F117" s="57"/>
      <c r="G117" s="57"/>
      <c r="H117" s="139"/>
      <c r="I117" s="59"/>
      <c r="J117" s="59"/>
      <c r="K117" s="72" t="str">
        <f>IF(AND(I117="YES", COUNTIFS(F$35:F117,F117,I$35:I117,"YES")=1),1,"")</f>
        <v/>
      </c>
      <c r="L117" s="73" t="str">
        <f>IF(G117="","",VALUE(IFERROR(CHOOSE(MATCH(G117,{0,1,2,3,4,5},0),2.5,3.5,4.5,5.5,6.5,7.5),"")))</f>
        <v/>
      </c>
      <c r="M117" s="52">
        <f t="shared" si="8"/>
        <v>1</v>
      </c>
      <c r="N117" s="52" t="str">
        <f t="shared" si="9"/>
        <v/>
      </c>
      <c r="O117" s="6"/>
      <c r="P117" s="6"/>
      <c r="Q117" s="6"/>
      <c r="R117" s="6"/>
      <c r="S117" s="6"/>
      <c r="T117" s="6"/>
      <c r="U117" s="6"/>
      <c r="V117" s="6"/>
      <c r="W117" s="6"/>
      <c r="X117" s="6"/>
      <c r="Y117" s="6"/>
      <c r="Z117" s="6"/>
      <c r="AA117" s="6"/>
      <c r="AB117" s="6"/>
    </row>
    <row r="118" spans="1:28" ht="12.95" customHeight="1" thickBot="1" x14ac:dyDescent="0.25">
      <c r="A118" s="6" t="str">
        <f t="shared" si="10"/>
        <v xml:space="preserve"> UNIT </v>
      </c>
      <c r="B118" s="54">
        <v>84</v>
      </c>
      <c r="C118" s="53"/>
      <c r="D118" s="57"/>
      <c r="E118" s="57"/>
      <c r="F118" s="57"/>
      <c r="G118" s="57"/>
      <c r="H118" s="139"/>
      <c r="I118" s="59"/>
      <c r="J118" s="59"/>
      <c r="K118" s="72" t="str">
        <f>IF(AND(I118="YES", COUNTIFS(F$35:F118,F118,I$35:I118,"YES")=1),1,"")</f>
        <v/>
      </c>
      <c r="L118" s="73" t="str">
        <f>IF(G118="","",VALUE(IFERROR(CHOOSE(MATCH(G118,{0,1,2,3,4,5},0),2.5,3.5,4.5,5.5,6.5,7.5),"")))</f>
        <v/>
      </c>
      <c r="M118" s="52">
        <f t="shared" si="8"/>
        <v>1</v>
      </c>
      <c r="N118" s="52" t="str">
        <f t="shared" si="9"/>
        <v/>
      </c>
      <c r="O118" s="6"/>
      <c r="P118" s="6"/>
      <c r="Q118" s="6"/>
      <c r="R118" s="6"/>
      <c r="S118" s="6"/>
      <c r="T118" s="6"/>
      <c r="U118" s="6"/>
      <c r="V118" s="6"/>
      <c r="W118" s="6"/>
      <c r="X118" s="6"/>
      <c r="Y118" s="6"/>
      <c r="Z118" s="6"/>
      <c r="AA118" s="6"/>
      <c r="AB118" s="6"/>
    </row>
    <row r="119" spans="1:28" ht="12.95" customHeight="1" thickBot="1" x14ac:dyDescent="0.25">
      <c r="A119" s="6" t="str">
        <f t="shared" si="10"/>
        <v xml:space="preserve"> UNIT </v>
      </c>
      <c r="B119" s="54">
        <v>85</v>
      </c>
      <c r="C119" s="53"/>
      <c r="D119" s="57"/>
      <c r="E119" s="57"/>
      <c r="F119" s="57"/>
      <c r="G119" s="57"/>
      <c r="H119" s="139"/>
      <c r="I119" s="59"/>
      <c r="J119" s="59"/>
      <c r="K119" s="72" t="str">
        <f>IF(AND(I119="YES", COUNTIFS(F$35:F119,F119,I$35:I119,"YES")=1),1,"")</f>
        <v/>
      </c>
      <c r="L119" s="73" t="str">
        <f>IF(G119="","",VALUE(IFERROR(CHOOSE(MATCH(G119,{0,1,2,3,4,5},0),2.5,3.5,4.5,5.5,6.5,7.5),"")))</f>
        <v/>
      </c>
      <c r="M119" s="52">
        <f t="shared" si="8"/>
        <v>1</v>
      </c>
      <c r="N119" s="52" t="str">
        <f t="shared" si="9"/>
        <v/>
      </c>
      <c r="O119" s="6"/>
      <c r="P119" s="6"/>
      <c r="Q119" s="6"/>
      <c r="R119" s="6"/>
      <c r="S119" s="6"/>
      <c r="T119" s="6"/>
      <c r="U119" s="6"/>
      <c r="V119" s="6"/>
      <c r="W119" s="6"/>
      <c r="X119" s="6"/>
      <c r="Y119" s="6"/>
      <c r="Z119" s="6"/>
      <c r="AA119" s="6"/>
      <c r="AB119" s="6"/>
    </row>
    <row r="120" spans="1:28" ht="12.95" customHeight="1" thickBot="1" x14ac:dyDescent="0.25">
      <c r="A120" s="6" t="str">
        <f t="shared" si="10"/>
        <v xml:space="preserve"> UNIT </v>
      </c>
      <c r="B120" s="54">
        <v>86</v>
      </c>
      <c r="C120" s="53"/>
      <c r="D120" s="57"/>
      <c r="E120" s="57"/>
      <c r="F120" s="57"/>
      <c r="G120" s="57"/>
      <c r="H120" s="139"/>
      <c r="I120" s="59"/>
      <c r="J120" s="59"/>
      <c r="K120" s="72" t="str">
        <f>IF(AND(I120="YES", COUNTIFS(F$35:F120,F120,I$35:I120,"YES")=1),1,"")</f>
        <v/>
      </c>
      <c r="L120" s="73" t="str">
        <f>IF(G120="","",VALUE(IFERROR(CHOOSE(MATCH(G120,{0,1,2,3,4,5},0),2.5,3.5,4.5,5.5,6.5,7.5),"")))</f>
        <v/>
      </c>
      <c r="M120" s="52">
        <f t="shared" si="8"/>
        <v>1</v>
      </c>
      <c r="N120" s="52" t="str">
        <f t="shared" si="9"/>
        <v/>
      </c>
      <c r="O120" s="6"/>
      <c r="P120" s="6"/>
      <c r="Q120" s="6"/>
      <c r="R120" s="6"/>
      <c r="S120" s="6"/>
      <c r="T120" s="6"/>
      <c r="U120" s="6"/>
      <c r="V120" s="6"/>
      <c r="W120" s="6"/>
      <c r="X120" s="6"/>
      <c r="Y120" s="6"/>
      <c r="Z120" s="6"/>
      <c r="AA120" s="6"/>
      <c r="AB120" s="6"/>
    </row>
    <row r="121" spans="1:28" ht="12.95" customHeight="1" thickBot="1" x14ac:dyDescent="0.25">
      <c r="A121" s="6" t="str">
        <f t="shared" si="10"/>
        <v xml:space="preserve"> UNIT </v>
      </c>
      <c r="B121" s="54">
        <v>87</v>
      </c>
      <c r="C121" s="53"/>
      <c r="D121" s="57"/>
      <c r="E121" s="57"/>
      <c r="F121" s="57"/>
      <c r="G121" s="57"/>
      <c r="H121" s="139"/>
      <c r="I121" s="59"/>
      <c r="J121" s="59"/>
      <c r="K121" s="72" t="str">
        <f>IF(AND(I121="YES", COUNTIFS(F$35:F121,F121,I$35:I121,"YES")=1),1,"")</f>
        <v/>
      </c>
      <c r="L121" s="73" t="str">
        <f>IF(G121="","",VALUE(IFERROR(CHOOSE(MATCH(G121,{0,1,2,3,4,5},0),2.5,3.5,4.5,5.5,6.5,7.5),"")))</f>
        <v/>
      </c>
      <c r="M121" s="52">
        <f t="shared" si="8"/>
        <v>1</v>
      </c>
      <c r="N121" s="52" t="str">
        <f t="shared" si="9"/>
        <v/>
      </c>
      <c r="O121" s="6"/>
      <c r="P121" s="6"/>
      <c r="Q121" s="6"/>
      <c r="R121" s="6"/>
      <c r="S121" s="6"/>
      <c r="T121" s="6"/>
      <c r="U121" s="6"/>
      <c r="V121" s="6"/>
      <c r="W121" s="6"/>
      <c r="X121" s="6"/>
      <c r="Y121" s="6"/>
      <c r="Z121" s="6"/>
      <c r="AA121" s="6"/>
      <c r="AB121" s="6"/>
    </row>
    <row r="122" spans="1:28" ht="12.95" customHeight="1" thickBot="1" x14ac:dyDescent="0.25">
      <c r="A122" s="6" t="str">
        <f t="shared" si="10"/>
        <v xml:space="preserve"> UNIT </v>
      </c>
      <c r="B122" s="54">
        <v>88</v>
      </c>
      <c r="C122" s="53"/>
      <c r="D122" s="57"/>
      <c r="E122" s="57"/>
      <c r="F122" s="57"/>
      <c r="G122" s="57"/>
      <c r="H122" s="139"/>
      <c r="I122" s="59"/>
      <c r="J122" s="59"/>
      <c r="K122" s="72" t="str">
        <f>IF(AND(I122="YES", COUNTIFS(F$35:F122,F122,I$35:I122,"YES")=1),1,"")</f>
        <v/>
      </c>
      <c r="L122" s="73" t="str">
        <f>IF(G122="","",VALUE(IFERROR(CHOOSE(MATCH(G122,{0,1,2,3,4,5},0),2.5,3.5,4.5,5.5,6.5,7.5),"")))</f>
        <v/>
      </c>
      <c r="M122" s="52">
        <f t="shared" si="8"/>
        <v>1</v>
      </c>
      <c r="N122" s="52" t="str">
        <f t="shared" si="9"/>
        <v/>
      </c>
      <c r="O122" s="6"/>
      <c r="P122" s="6"/>
      <c r="Q122" s="6"/>
      <c r="R122" s="6"/>
      <c r="S122" s="6"/>
      <c r="T122" s="6"/>
      <c r="U122" s="6"/>
      <c r="V122" s="6"/>
      <c r="W122" s="6"/>
      <c r="X122" s="6"/>
      <c r="Y122" s="6"/>
      <c r="Z122" s="6"/>
      <c r="AA122" s="6"/>
      <c r="AB122" s="6"/>
    </row>
    <row r="123" spans="1:28" ht="12.95" customHeight="1" thickBot="1" x14ac:dyDescent="0.25">
      <c r="A123" s="6" t="str">
        <f t="shared" si="10"/>
        <v xml:space="preserve"> UNIT </v>
      </c>
      <c r="B123" s="54">
        <v>89</v>
      </c>
      <c r="C123" s="53"/>
      <c r="D123" s="57"/>
      <c r="E123" s="57"/>
      <c r="F123" s="57"/>
      <c r="G123" s="57"/>
      <c r="H123" s="139"/>
      <c r="I123" s="59"/>
      <c r="J123" s="59"/>
      <c r="K123" s="72" t="str">
        <f>IF(AND(I123="YES", COUNTIFS(F$35:F123,F123,I$35:I123,"YES")=1),1,"")</f>
        <v/>
      </c>
      <c r="L123" s="73" t="str">
        <f>IF(G123="","",VALUE(IFERROR(CHOOSE(MATCH(G123,{0,1,2,3,4,5},0),2.5,3.5,4.5,5.5,6.5,7.5),"")))</f>
        <v/>
      </c>
      <c r="M123" s="52">
        <f t="shared" si="8"/>
        <v>1</v>
      </c>
      <c r="N123" s="52" t="str">
        <f t="shared" si="9"/>
        <v/>
      </c>
      <c r="O123" s="6"/>
      <c r="P123" s="6"/>
      <c r="Q123" s="6"/>
      <c r="R123" s="6"/>
      <c r="S123" s="6"/>
      <c r="T123" s="6"/>
      <c r="U123" s="6"/>
      <c r="V123" s="6"/>
      <c r="W123" s="6"/>
      <c r="X123" s="6"/>
      <c r="Y123" s="6"/>
      <c r="Z123" s="6"/>
      <c r="AA123" s="6"/>
      <c r="AB123" s="6"/>
    </row>
    <row r="124" spans="1:28" ht="12.95" customHeight="1" thickBot="1" x14ac:dyDescent="0.25">
      <c r="A124" s="6" t="str">
        <f t="shared" si="10"/>
        <v xml:space="preserve"> UNIT </v>
      </c>
      <c r="B124" s="54">
        <v>90</v>
      </c>
      <c r="C124" s="53"/>
      <c r="D124" s="57"/>
      <c r="E124" s="57"/>
      <c r="F124" s="57"/>
      <c r="G124" s="57"/>
      <c r="H124" s="139"/>
      <c r="I124" s="59"/>
      <c r="J124" s="59"/>
      <c r="K124" s="72" t="str">
        <f>IF(AND(I124="YES", COUNTIFS(F$35:F124,F124,I$35:I124,"YES")=1),1,"")</f>
        <v/>
      </c>
      <c r="L124" s="73" t="str">
        <f>IF(G124="","",VALUE(IFERROR(CHOOSE(MATCH(G124,{0,1,2,3,4,5},0),2.5,3.5,4.5,5.5,6.5,7.5),"")))</f>
        <v/>
      </c>
      <c r="M124" s="52">
        <f t="shared" si="8"/>
        <v>1</v>
      </c>
      <c r="N124" s="52" t="str">
        <f t="shared" si="9"/>
        <v/>
      </c>
      <c r="O124" s="6"/>
      <c r="P124" s="6"/>
      <c r="Q124" s="6"/>
      <c r="R124" s="6"/>
      <c r="S124" s="6"/>
      <c r="T124" s="6"/>
      <c r="U124" s="6"/>
      <c r="V124" s="6"/>
      <c r="W124" s="6"/>
      <c r="X124" s="6"/>
      <c r="Y124" s="6"/>
      <c r="Z124" s="6"/>
      <c r="AA124" s="6"/>
      <c r="AB124" s="6"/>
    </row>
    <row r="125" spans="1:28" ht="12.95" customHeight="1" thickBot="1" x14ac:dyDescent="0.25">
      <c r="A125" s="6" t="str">
        <f t="shared" si="10"/>
        <v xml:space="preserve"> UNIT </v>
      </c>
      <c r="B125" s="54">
        <v>91</v>
      </c>
      <c r="C125" s="53"/>
      <c r="D125" s="57"/>
      <c r="E125" s="57"/>
      <c r="F125" s="57"/>
      <c r="G125" s="57"/>
      <c r="H125" s="139"/>
      <c r="I125" s="59"/>
      <c r="J125" s="59"/>
      <c r="K125" s="72" t="str">
        <f>IF(AND(I125="YES", COUNTIFS(F$35:F125,F125,I$35:I125,"YES")=1),1,"")</f>
        <v/>
      </c>
      <c r="L125" s="73" t="str">
        <f>IF(G125="","",VALUE(IFERROR(CHOOSE(MATCH(G125,{0,1,2,3,4,5},0),2.5,3.5,4.5,5.5,6.5,7.5),"")))</f>
        <v/>
      </c>
      <c r="M125" s="52">
        <f t="shared" si="8"/>
        <v>1</v>
      </c>
      <c r="N125" s="52" t="str">
        <f t="shared" si="9"/>
        <v/>
      </c>
      <c r="O125" s="6"/>
      <c r="P125" s="6"/>
      <c r="Q125" s="6"/>
      <c r="R125" s="6"/>
      <c r="S125" s="6"/>
      <c r="T125" s="6"/>
      <c r="U125" s="6"/>
      <c r="V125" s="6"/>
      <c r="W125" s="6"/>
      <c r="X125" s="6"/>
      <c r="Y125" s="6"/>
      <c r="Z125" s="6"/>
      <c r="AA125" s="6"/>
      <c r="AB125" s="6"/>
    </row>
    <row r="126" spans="1:28" ht="12.95" customHeight="1" thickBot="1" x14ac:dyDescent="0.25">
      <c r="A126" s="6" t="str">
        <f t="shared" si="10"/>
        <v xml:space="preserve"> UNIT </v>
      </c>
      <c r="B126" s="54">
        <v>92</v>
      </c>
      <c r="C126" s="53"/>
      <c r="D126" s="57"/>
      <c r="E126" s="57"/>
      <c r="F126" s="57"/>
      <c r="G126" s="57"/>
      <c r="H126" s="139"/>
      <c r="I126" s="59"/>
      <c r="J126" s="59"/>
      <c r="K126" s="72" t="str">
        <f>IF(AND(I126="YES", COUNTIFS(F$35:F126,F126,I$35:I126,"YES")=1),1,"")</f>
        <v/>
      </c>
      <c r="L126" s="73" t="str">
        <f>IF(G126="","",VALUE(IFERROR(CHOOSE(MATCH(G126,{0,1,2,3,4,5},0),2.5,3.5,4.5,5.5,6.5,7.5),"")))</f>
        <v/>
      </c>
      <c r="M126" s="52">
        <f t="shared" si="8"/>
        <v>1</v>
      </c>
      <c r="N126" s="52" t="str">
        <f t="shared" si="9"/>
        <v/>
      </c>
      <c r="O126" s="6"/>
      <c r="P126" s="6"/>
      <c r="Q126" s="6"/>
      <c r="R126" s="6"/>
      <c r="S126" s="6"/>
      <c r="T126" s="6"/>
      <c r="U126" s="6"/>
      <c r="V126" s="6"/>
      <c r="W126" s="6"/>
      <c r="X126" s="6"/>
      <c r="Y126" s="6"/>
      <c r="Z126" s="6"/>
      <c r="AA126" s="6"/>
      <c r="AB126" s="6"/>
    </row>
    <row r="127" spans="1:28" ht="12.95" customHeight="1" thickBot="1" x14ac:dyDescent="0.25">
      <c r="A127" s="6" t="str">
        <f t="shared" si="10"/>
        <v xml:space="preserve"> UNIT </v>
      </c>
      <c r="B127" s="54">
        <v>93</v>
      </c>
      <c r="C127" s="53"/>
      <c r="D127" s="57"/>
      <c r="E127" s="57"/>
      <c r="F127" s="57"/>
      <c r="G127" s="57"/>
      <c r="H127" s="139"/>
      <c r="I127" s="59"/>
      <c r="J127" s="59"/>
      <c r="K127" s="72" t="str">
        <f>IF(AND(I127="YES", COUNTIFS(F$35:F127,F127,I$35:I127,"YES")=1),1,"")</f>
        <v/>
      </c>
      <c r="L127" s="73" t="str">
        <f>IF(G127="","",VALUE(IFERROR(CHOOSE(MATCH(G127,{0,1,2,3,4,5},0),2.5,3.5,4.5,5.5,6.5,7.5),"")))</f>
        <v/>
      </c>
      <c r="M127" s="52">
        <f t="shared" si="8"/>
        <v>1</v>
      </c>
      <c r="N127" s="52" t="str">
        <f t="shared" si="9"/>
        <v/>
      </c>
      <c r="O127" s="6"/>
      <c r="P127" s="6"/>
      <c r="Q127" s="6"/>
      <c r="R127" s="6"/>
      <c r="S127" s="6"/>
      <c r="T127" s="6"/>
      <c r="U127" s="6"/>
      <c r="V127" s="6"/>
      <c r="W127" s="6"/>
      <c r="X127" s="6"/>
      <c r="Y127" s="6"/>
      <c r="Z127" s="6"/>
      <c r="AA127" s="6"/>
      <c r="AB127" s="6"/>
    </row>
    <row r="128" spans="1:28" ht="12.95" customHeight="1" thickBot="1" x14ac:dyDescent="0.25">
      <c r="A128" s="6" t="str">
        <f t="shared" si="10"/>
        <v xml:space="preserve"> UNIT </v>
      </c>
      <c r="B128" s="54">
        <v>94</v>
      </c>
      <c r="C128" s="53"/>
      <c r="D128" s="57"/>
      <c r="E128" s="57"/>
      <c r="F128" s="57"/>
      <c r="G128" s="57"/>
      <c r="H128" s="139"/>
      <c r="I128" s="59"/>
      <c r="J128" s="59"/>
      <c r="K128" s="72" t="str">
        <f>IF(AND(I128="YES", COUNTIFS(F$35:F128,F128,I$35:I128,"YES")=1),1,"")</f>
        <v/>
      </c>
      <c r="L128" s="73" t="str">
        <f>IF(G128="","",VALUE(IFERROR(CHOOSE(MATCH(G128,{0,1,2,3,4,5},0),2.5,3.5,4.5,5.5,6.5,7.5),"")))</f>
        <v/>
      </c>
      <c r="M128" s="52">
        <f t="shared" si="8"/>
        <v>1</v>
      </c>
      <c r="N128" s="52" t="str">
        <f t="shared" si="9"/>
        <v/>
      </c>
      <c r="O128" s="6"/>
      <c r="P128" s="6"/>
      <c r="Q128" s="6"/>
      <c r="R128" s="6"/>
      <c r="S128" s="6"/>
      <c r="T128" s="6"/>
      <c r="U128" s="6"/>
      <c r="V128" s="6"/>
      <c r="W128" s="6"/>
      <c r="X128" s="6"/>
      <c r="Y128" s="6"/>
      <c r="Z128" s="6"/>
      <c r="AA128" s="6"/>
      <c r="AB128" s="6"/>
    </row>
    <row r="129" spans="1:28" ht="12.95" customHeight="1" thickBot="1" x14ac:dyDescent="0.25">
      <c r="A129" s="6" t="str">
        <f t="shared" si="10"/>
        <v xml:space="preserve"> UNIT </v>
      </c>
      <c r="B129" s="54">
        <v>95</v>
      </c>
      <c r="C129" s="53"/>
      <c r="D129" s="57"/>
      <c r="E129" s="57"/>
      <c r="F129" s="57"/>
      <c r="G129" s="57"/>
      <c r="H129" s="139"/>
      <c r="I129" s="59"/>
      <c r="J129" s="59"/>
      <c r="K129" s="72" t="str">
        <f>IF(AND(I129="YES", COUNTIFS(F$35:F129,F129,I$35:I129,"YES")=1),1,"")</f>
        <v/>
      </c>
      <c r="L129" s="73" t="str">
        <f>IF(G129="","",VALUE(IFERROR(CHOOSE(MATCH(G129,{0,1,2,3,4,5},0),2.5,3.5,4.5,5.5,6.5,7.5),"")))</f>
        <v/>
      </c>
      <c r="M129" s="52">
        <f t="shared" si="8"/>
        <v>1</v>
      </c>
      <c r="N129" s="52" t="str">
        <f t="shared" si="9"/>
        <v/>
      </c>
      <c r="O129" s="6"/>
      <c r="P129" s="6"/>
      <c r="Q129" s="6"/>
      <c r="R129" s="6"/>
      <c r="S129" s="6"/>
      <c r="T129" s="6"/>
      <c r="U129" s="6"/>
      <c r="V129" s="6"/>
      <c r="W129" s="6"/>
      <c r="X129" s="6"/>
      <c r="Y129" s="6"/>
      <c r="Z129" s="6"/>
      <c r="AA129" s="6"/>
      <c r="AB129" s="6"/>
    </row>
    <row r="130" spans="1:28" ht="12.95" customHeight="1" thickBot="1" x14ac:dyDescent="0.25">
      <c r="A130" s="6" t="str">
        <f t="shared" si="10"/>
        <v xml:space="preserve"> UNIT </v>
      </c>
      <c r="B130" s="54">
        <v>96</v>
      </c>
      <c r="C130" s="53"/>
      <c r="D130" s="57"/>
      <c r="E130" s="57"/>
      <c r="F130" s="57"/>
      <c r="G130" s="57"/>
      <c r="H130" s="139"/>
      <c r="I130" s="59"/>
      <c r="J130" s="59"/>
      <c r="K130" s="72" t="str">
        <f>IF(AND(I130="YES", COUNTIFS(F$35:F130,F130,I$35:I130,"YES")=1),1,"")</f>
        <v/>
      </c>
      <c r="L130" s="73" t="str">
        <f>IF(G130="","",VALUE(IFERROR(CHOOSE(MATCH(G130,{0,1,2,3,4,5},0),2.5,3.5,4.5,5.5,6.5,7.5),"")))</f>
        <v/>
      </c>
      <c r="M130" s="52">
        <f t="shared" si="8"/>
        <v>1</v>
      </c>
      <c r="N130" s="52" t="str">
        <f t="shared" si="9"/>
        <v/>
      </c>
      <c r="O130" s="6"/>
      <c r="P130" s="6"/>
      <c r="Q130" s="6"/>
      <c r="R130" s="6"/>
      <c r="S130" s="6"/>
      <c r="T130" s="6"/>
      <c r="U130" s="6"/>
      <c r="V130" s="6"/>
      <c r="W130" s="6"/>
      <c r="X130" s="6"/>
      <c r="Y130" s="6"/>
      <c r="Z130" s="6"/>
      <c r="AA130" s="6"/>
      <c r="AB130" s="6"/>
    </row>
    <row r="131" spans="1:28" ht="12.95" customHeight="1" thickBot="1" x14ac:dyDescent="0.25">
      <c r="A131" s="6" t="str">
        <f t="shared" si="10"/>
        <v xml:space="preserve"> UNIT </v>
      </c>
      <c r="B131" s="54">
        <v>97</v>
      </c>
      <c r="C131" s="53"/>
      <c r="D131" s="57"/>
      <c r="E131" s="57"/>
      <c r="F131" s="57"/>
      <c r="G131" s="57"/>
      <c r="H131" s="139"/>
      <c r="I131" s="59"/>
      <c r="J131" s="59"/>
      <c r="K131" s="72" t="str">
        <f>IF(AND(I131="YES", COUNTIFS(F$35:F131,F131,I$35:I131,"YES")=1),1,"")</f>
        <v/>
      </c>
      <c r="L131" s="73" t="str">
        <f>IF(G131="","",VALUE(IFERROR(CHOOSE(MATCH(G131,{0,1,2,3,4,5},0),2.5,3.5,4.5,5.5,6.5,7.5),"")))</f>
        <v/>
      </c>
      <c r="M131" s="52">
        <f t="shared" si="8"/>
        <v>1</v>
      </c>
      <c r="N131" s="52" t="str">
        <f t="shared" si="9"/>
        <v/>
      </c>
      <c r="O131" s="6"/>
      <c r="P131" s="6"/>
      <c r="Q131" s="6"/>
      <c r="R131" s="6"/>
      <c r="S131" s="6"/>
      <c r="T131" s="6"/>
      <c r="U131" s="6"/>
      <c r="V131" s="6"/>
      <c r="W131" s="6"/>
      <c r="X131" s="6"/>
      <c r="Y131" s="6"/>
      <c r="Z131" s="6"/>
      <c r="AA131" s="6"/>
      <c r="AB131" s="6"/>
    </row>
    <row r="132" spans="1:28" ht="12.95" customHeight="1" thickBot="1" x14ac:dyDescent="0.25">
      <c r="A132" s="6" t="str">
        <f t="shared" si="10"/>
        <v xml:space="preserve"> UNIT </v>
      </c>
      <c r="B132" s="54">
        <v>98</v>
      </c>
      <c r="C132" s="53"/>
      <c r="D132" s="57"/>
      <c r="E132" s="57"/>
      <c r="F132" s="57"/>
      <c r="G132" s="57"/>
      <c r="H132" s="139"/>
      <c r="I132" s="59"/>
      <c r="J132" s="59"/>
      <c r="K132" s="72" t="str">
        <f>IF(AND(I132="YES", COUNTIFS(F$35:F132,F132,I$35:I132,"YES")=1),1,"")</f>
        <v/>
      </c>
      <c r="L132" s="73" t="str">
        <f>IF(G132="","",VALUE(IFERROR(CHOOSE(MATCH(G132,{0,1,2,3,4,5},0),2.5,3.5,4.5,5.5,6.5,7.5),"")))</f>
        <v/>
      </c>
      <c r="M132" s="52">
        <f t="shared" si="8"/>
        <v>1</v>
      </c>
      <c r="N132" s="52" t="str">
        <f t="shared" si="9"/>
        <v/>
      </c>
      <c r="O132" s="6"/>
      <c r="P132" s="6"/>
      <c r="Q132" s="6"/>
      <c r="R132" s="6"/>
      <c r="S132" s="6"/>
      <c r="T132" s="6"/>
      <c r="U132" s="6"/>
      <c r="V132" s="6"/>
      <c r="W132" s="6"/>
      <c r="X132" s="6"/>
      <c r="Y132" s="6"/>
      <c r="Z132" s="6"/>
      <c r="AA132" s="6"/>
      <c r="AB132" s="6"/>
    </row>
    <row r="133" spans="1:28" ht="12.95" customHeight="1" thickBot="1" x14ac:dyDescent="0.25">
      <c r="A133" s="6" t="str">
        <f t="shared" si="10"/>
        <v xml:space="preserve"> UNIT </v>
      </c>
      <c r="B133" s="54">
        <v>99</v>
      </c>
      <c r="C133" s="53"/>
      <c r="D133" s="57"/>
      <c r="E133" s="57"/>
      <c r="F133" s="57"/>
      <c r="G133" s="57"/>
      <c r="H133" s="139"/>
      <c r="I133" s="59"/>
      <c r="J133" s="59"/>
      <c r="K133" s="72" t="str">
        <f>IF(AND(I133="YES", COUNTIFS(F$35:F133,F133,I$35:I133,"YES")=1),1,"")</f>
        <v/>
      </c>
      <c r="L133" s="73" t="str">
        <f>IF(G133="","",VALUE(IFERROR(CHOOSE(MATCH(G133,{0,1,2,3,4,5},0),2.5,3.5,4.5,5.5,6.5,7.5),"")))</f>
        <v/>
      </c>
      <c r="M133" s="52">
        <f t="shared" si="8"/>
        <v>1</v>
      </c>
      <c r="N133" s="52" t="str">
        <f t="shared" si="9"/>
        <v/>
      </c>
      <c r="O133" s="6"/>
      <c r="P133" s="6"/>
      <c r="Q133" s="6"/>
      <c r="R133" s="6"/>
      <c r="S133" s="6"/>
      <c r="T133" s="6"/>
      <c r="U133" s="6"/>
      <c r="V133" s="6"/>
      <c r="W133" s="6"/>
      <c r="X133" s="6"/>
      <c r="Y133" s="6"/>
      <c r="Z133" s="6"/>
      <c r="AA133" s="6"/>
      <c r="AB133" s="6"/>
    </row>
    <row r="134" spans="1:28" ht="12.95" customHeight="1" thickBot="1" x14ac:dyDescent="0.25">
      <c r="A134" s="6" t="str">
        <f t="shared" si="10"/>
        <v xml:space="preserve"> UNIT </v>
      </c>
      <c r="B134" s="54">
        <v>100</v>
      </c>
      <c r="C134" s="53"/>
      <c r="D134" s="57"/>
      <c r="E134" s="57"/>
      <c r="F134" s="57"/>
      <c r="G134" s="57"/>
      <c r="H134" s="139"/>
      <c r="I134" s="59"/>
      <c r="J134" s="59"/>
      <c r="K134" s="72" t="str">
        <f>IF(AND(I134="YES", COUNTIFS(F$35:F134,F134,I$35:I134,"YES")=1),1,"")</f>
        <v/>
      </c>
      <c r="L134" s="73" t="str">
        <f>IF(G134="","",VALUE(IFERROR(CHOOSE(MATCH(G134,{0,1,2,3,4,5},0),2.5,3.5,4.5,5.5,6.5,7.5),"")))</f>
        <v/>
      </c>
      <c r="M134" s="52">
        <f t="shared" si="8"/>
        <v>1</v>
      </c>
      <c r="N134" s="52" t="str">
        <f t="shared" si="9"/>
        <v/>
      </c>
      <c r="O134" s="6"/>
      <c r="P134" s="6"/>
      <c r="Q134" s="6"/>
      <c r="R134" s="6"/>
      <c r="S134" s="6"/>
      <c r="T134" s="6"/>
      <c r="U134" s="6"/>
      <c r="V134" s="6"/>
      <c r="W134" s="6"/>
      <c r="X134" s="6"/>
      <c r="Y134" s="6"/>
      <c r="Z134" s="6"/>
      <c r="AA134" s="6"/>
      <c r="AB134" s="6"/>
    </row>
    <row r="135" spans="1:28" ht="12.95" customHeight="1" thickBot="1" x14ac:dyDescent="0.25">
      <c r="A135" s="6" t="str">
        <f t="shared" si="10"/>
        <v xml:space="preserve"> UNIT </v>
      </c>
      <c r="B135" s="54">
        <v>101</v>
      </c>
      <c r="C135" s="53"/>
      <c r="D135" s="57"/>
      <c r="E135" s="57"/>
      <c r="F135" s="57"/>
      <c r="G135" s="57"/>
      <c r="H135" s="139"/>
      <c r="I135" s="59"/>
      <c r="J135" s="59"/>
      <c r="K135" s="72" t="str">
        <f>IF(AND(I135="YES", COUNTIFS(F$35:F135,F135,I$35:I135,"YES")=1),1,"")</f>
        <v/>
      </c>
      <c r="L135" s="73" t="str">
        <f>IF(G135="","",VALUE(IFERROR(CHOOSE(MATCH(G135,{0,1,2,3,4,5},0),2.5,3.5,4.5,5.5,6.5,7.5),"")))</f>
        <v/>
      </c>
      <c r="M135" s="52">
        <f t="shared" si="8"/>
        <v>1</v>
      </c>
      <c r="N135" s="52" t="str">
        <f t="shared" si="9"/>
        <v/>
      </c>
      <c r="O135" s="6"/>
      <c r="P135" s="6"/>
      <c r="Q135" s="6"/>
      <c r="R135" s="6"/>
      <c r="S135" s="6"/>
      <c r="T135" s="6"/>
      <c r="U135" s="6"/>
      <c r="V135" s="6"/>
      <c r="W135" s="6"/>
      <c r="X135" s="6"/>
      <c r="Y135" s="6"/>
      <c r="Z135" s="6"/>
      <c r="AA135" s="6"/>
      <c r="AB135" s="6"/>
    </row>
    <row r="136" spans="1:28" ht="12.95" customHeight="1" thickBot="1" x14ac:dyDescent="0.25">
      <c r="A136" s="6" t="str">
        <f t="shared" si="10"/>
        <v xml:space="preserve"> UNIT </v>
      </c>
      <c r="B136" s="54">
        <v>102</v>
      </c>
      <c r="C136" s="53"/>
      <c r="D136" s="57"/>
      <c r="E136" s="57"/>
      <c r="F136" s="57"/>
      <c r="G136" s="57"/>
      <c r="H136" s="139"/>
      <c r="I136" s="59"/>
      <c r="J136" s="59"/>
      <c r="K136" s="72" t="str">
        <f>IF(AND(I136="YES", COUNTIFS(F$35:F136,F136,I$35:I136,"YES")=1),1,"")</f>
        <v/>
      </c>
      <c r="L136" s="73" t="str">
        <f>IF(G136="","",VALUE(IFERROR(CHOOSE(MATCH(G136,{0,1,2,3,4,5},0),2.5,3.5,4.5,5.5,6.5,7.5),"")))</f>
        <v/>
      </c>
      <c r="M136" s="52">
        <f t="shared" si="8"/>
        <v>1</v>
      </c>
      <c r="N136" s="52" t="str">
        <f t="shared" si="9"/>
        <v/>
      </c>
      <c r="O136" s="6"/>
      <c r="P136" s="6"/>
      <c r="Q136" s="6"/>
      <c r="R136" s="6"/>
      <c r="S136" s="6"/>
      <c r="T136" s="6"/>
      <c r="U136" s="6"/>
      <c r="V136" s="6"/>
      <c r="W136" s="6"/>
      <c r="X136" s="6"/>
      <c r="Y136" s="6"/>
      <c r="Z136" s="6"/>
      <c r="AA136" s="6"/>
      <c r="AB136" s="6"/>
    </row>
    <row r="137" spans="1:28" s="14" customFormat="1" ht="12.95" customHeight="1" thickBot="1" x14ac:dyDescent="0.25">
      <c r="A137" s="6" t="str">
        <f t="shared" si="10"/>
        <v xml:space="preserve"> UNIT </v>
      </c>
      <c r="B137" s="54">
        <v>103</v>
      </c>
      <c r="C137" s="53"/>
      <c r="D137" s="57"/>
      <c r="E137" s="57"/>
      <c r="F137" s="57"/>
      <c r="G137" s="57"/>
      <c r="H137" s="139"/>
      <c r="I137" s="59"/>
      <c r="J137" s="59"/>
      <c r="K137" s="72" t="str">
        <f>IF(AND(I137="YES", COUNTIFS(F$35:F137,F137,I$35:I137,"YES")=1),1,"")</f>
        <v/>
      </c>
      <c r="L137" s="73" t="str">
        <f>IF(G137="","",VALUE(IFERROR(CHOOSE(MATCH(G137,{0,1,2,3,4,5},0),2.5,3.5,4.5,5.5,6.5,7.5),"")))</f>
        <v/>
      </c>
      <c r="M137" s="52">
        <f t="shared" si="8"/>
        <v>1</v>
      </c>
      <c r="N137" s="52" t="str">
        <f t="shared" si="9"/>
        <v/>
      </c>
      <c r="O137" s="6"/>
      <c r="P137" s="6"/>
      <c r="Q137" s="6"/>
      <c r="R137" s="6"/>
      <c r="S137" s="6"/>
      <c r="T137" s="6"/>
      <c r="U137" s="6"/>
      <c r="V137" s="6"/>
      <c r="W137" s="6"/>
      <c r="X137" s="6"/>
      <c r="Y137" s="6"/>
      <c r="Z137" s="6"/>
      <c r="AA137" s="6"/>
      <c r="AB137" s="6"/>
    </row>
    <row r="138" spans="1:28" ht="12.95" customHeight="1" thickBot="1" x14ac:dyDescent="0.25">
      <c r="A138" s="6" t="str">
        <f t="shared" si="10"/>
        <v xml:space="preserve"> UNIT </v>
      </c>
      <c r="B138" s="54">
        <v>104</v>
      </c>
      <c r="C138" s="53"/>
      <c r="D138" s="57"/>
      <c r="E138" s="57"/>
      <c r="F138" s="57"/>
      <c r="G138" s="57"/>
      <c r="H138" s="139"/>
      <c r="I138" s="59"/>
      <c r="J138" s="59"/>
      <c r="K138" s="72" t="str">
        <f>IF(AND(I138="YES", COUNTIFS(F$35:F138,F138,I$35:I138,"YES")=1),1,"")</f>
        <v/>
      </c>
      <c r="L138" s="73" t="str">
        <f>IF(G138="","",VALUE(IFERROR(CHOOSE(MATCH(G138,{0,1,2,3,4,5},0),2.5,3.5,4.5,5.5,6.5,7.5),"")))</f>
        <v/>
      </c>
      <c r="M138" s="52">
        <f t="shared" si="8"/>
        <v>1</v>
      </c>
      <c r="N138" s="52" t="str">
        <f t="shared" si="9"/>
        <v/>
      </c>
      <c r="O138" s="6"/>
      <c r="P138" s="6"/>
      <c r="Q138" s="6"/>
      <c r="R138" s="6"/>
      <c r="S138" s="6"/>
      <c r="T138" s="6"/>
      <c r="U138" s="6"/>
      <c r="V138" s="6"/>
      <c r="W138" s="6"/>
      <c r="X138" s="6"/>
      <c r="Y138" s="6"/>
      <c r="Z138" s="6"/>
      <c r="AA138" s="6"/>
      <c r="AB138" s="6"/>
    </row>
    <row r="139" spans="1:28" ht="12.95" customHeight="1" thickBot="1" x14ac:dyDescent="0.25">
      <c r="A139" s="6" t="str">
        <f t="shared" si="10"/>
        <v xml:space="preserve"> UNIT </v>
      </c>
      <c r="B139" s="54">
        <v>105</v>
      </c>
      <c r="C139" s="53"/>
      <c r="D139" s="57"/>
      <c r="E139" s="57"/>
      <c r="F139" s="57"/>
      <c r="G139" s="57"/>
      <c r="H139" s="139"/>
      <c r="I139" s="59"/>
      <c r="J139" s="59"/>
      <c r="K139" s="72" t="str">
        <f>IF(AND(I139="YES", COUNTIFS(F$35:F139,F139,I$35:I139,"YES")=1),1,"")</f>
        <v/>
      </c>
      <c r="L139" s="73" t="str">
        <f>IF(G139="","",VALUE(IFERROR(CHOOSE(MATCH(G139,{0,1,2,3,4,5},0),2.5,3.5,4.5,5.5,6.5,7.5),"")))</f>
        <v/>
      </c>
      <c r="M139" s="52">
        <f t="shared" si="8"/>
        <v>1</v>
      </c>
      <c r="N139" s="52" t="str">
        <f t="shared" si="9"/>
        <v/>
      </c>
      <c r="O139" s="6"/>
      <c r="P139" s="6"/>
      <c r="Q139" s="6"/>
      <c r="R139" s="6"/>
      <c r="S139" s="6"/>
      <c r="T139" s="6"/>
      <c r="U139" s="6"/>
      <c r="V139" s="6"/>
      <c r="W139" s="6"/>
      <c r="X139" s="6"/>
      <c r="Y139" s="6"/>
      <c r="Z139" s="6"/>
      <c r="AA139" s="6"/>
      <c r="AB139" s="6"/>
    </row>
    <row r="140" spans="1:28" ht="12.95" customHeight="1" thickBot="1" x14ac:dyDescent="0.25">
      <c r="A140" s="6" t="str">
        <f t="shared" si="10"/>
        <v xml:space="preserve"> UNIT </v>
      </c>
      <c r="B140" s="54">
        <v>106</v>
      </c>
      <c r="C140" s="53"/>
      <c r="D140" s="57"/>
      <c r="E140" s="57"/>
      <c r="F140" s="57"/>
      <c r="G140" s="57"/>
      <c r="H140" s="139"/>
      <c r="I140" s="59"/>
      <c r="J140" s="59"/>
      <c r="K140" s="72" t="str">
        <f>IF(AND(I140="YES", COUNTIFS(F$35:F140,F140,I$35:I140,"YES")=1),1,"")</f>
        <v/>
      </c>
      <c r="L140" s="73" t="str">
        <f>IF(G140="","",VALUE(IFERROR(CHOOSE(MATCH(G140,{0,1,2,3,4,5},0),2.5,3.5,4.5,5.5,6.5,7.5),"")))</f>
        <v/>
      </c>
      <c r="M140" s="52">
        <f t="shared" si="8"/>
        <v>1</v>
      </c>
      <c r="N140" s="52" t="str">
        <f t="shared" si="9"/>
        <v/>
      </c>
      <c r="O140" s="6"/>
      <c r="P140" s="6"/>
      <c r="Q140" s="6"/>
      <c r="R140" s="6"/>
      <c r="S140" s="6"/>
      <c r="T140" s="6"/>
      <c r="U140" s="6"/>
      <c r="V140" s="6"/>
      <c r="W140" s="6"/>
      <c r="X140" s="6"/>
      <c r="Y140" s="6"/>
      <c r="Z140" s="6"/>
      <c r="AA140" s="6"/>
      <c r="AB140" s="6"/>
    </row>
    <row r="141" spans="1:28" ht="12.95" customHeight="1" thickBot="1" x14ac:dyDescent="0.25">
      <c r="A141" s="6" t="str">
        <f t="shared" si="10"/>
        <v xml:space="preserve"> UNIT </v>
      </c>
      <c r="B141" s="54">
        <v>107</v>
      </c>
      <c r="C141" s="53"/>
      <c r="D141" s="57"/>
      <c r="E141" s="57"/>
      <c r="F141" s="57"/>
      <c r="G141" s="57"/>
      <c r="H141" s="139"/>
      <c r="I141" s="59"/>
      <c r="J141" s="59"/>
      <c r="K141" s="72" t="str">
        <f>IF(AND(I141="YES", COUNTIFS(F$35:F141,F141,I$35:I141,"YES")=1),1,"")</f>
        <v/>
      </c>
      <c r="L141" s="73" t="str">
        <f>IF(G141="","",VALUE(IFERROR(CHOOSE(MATCH(G141,{0,1,2,3,4,5},0),2.5,3.5,4.5,5.5,6.5,7.5),"")))</f>
        <v/>
      </c>
      <c r="M141" s="52">
        <f t="shared" si="8"/>
        <v>1</v>
      </c>
      <c r="N141" s="52" t="str">
        <f t="shared" si="9"/>
        <v/>
      </c>
      <c r="O141" s="6"/>
      <c r="P141" s="6"/>
      <c r="Q141" s="6"/>
      <c r="R141" s="6"/>
      <c r="S141" s="6"/>
      <c r="T141" s="6"/>
      <c r="U141" s="6"/>
      <c r="V141" s="6"/>
      <c r="W141" s="6"/>
      <c r="X141" s="6"/>
      <c r="Y141" s="6"/>
      <c r="Z141" s="6"/>
      <c r="AA141" s="6"/>
      <c r="AB141" s="6"/>
    </row>
    <row r="142" spans="1:28" ht="12.95" customHeight="1" thickBot="1" x14ac:dyDescent="0.25">
      <c r="A142" s="6" t="str">
        <f t="shared" si="10"/>
        <v xml:space="preserve"> UNIT </v>
      </c>
      <c r="B142" s="54">
        <v>108</v>
      </c>
      <c r="C142" s="53"/>
      <c r="D142" s="57"/>
      <c r="E142" s="57"/>
      <c r="F142" s="57"/>
      <c r="G142" s="57"/>
      <c r="H142" s="139"/>
      <c r="I142" s="59"/>
      <c r="J142" s="59"/>
      <c r="K142" s="72" t="str">
        <f>IF(AND(I142="YES", COUNTIFS(F$35:F142,F142,I$35:I142,"YES")=1),1,"")</f>
        <v/>
      </c>
      <c r="L142" s="73" t="str">
        <f>IF(G142="","",VALUE(IFERROR(CHOOSE(MATCH(G142,{0,1,2,3,4,5},0),2.5,3.5,4.5,5.5,6.5,7.5),"")))</f>
        <v/>
      </c>
      <c r="M142" s="52">
        <f t="shared" si="8"/>
        <v>1</v>
      </c>
      <c r="N142" s="52" t="str">
        <f t="shared" si="9"/>
        <v/>
      </c>
      <c r="O142" s="6"/>
      <c r="P142" s="6"/>
      <c r="Q142" s="6"/>
      <c r="R142" s="6"/>
      <c r="S142" s="6"/>
      <c r="T142" s="6"/>
      <c r="U142" s="6"/>
      <c r="V142" s="6"/>
      <c r="W142" s="6"/>
      <c r="X142" s="6"/>
      <c r="Y142" s="6"/>
      <c r="Z142" s="6"/>
      <c r="AA142" s="6"/>
      <c r="AB142" s="6"/>
    </row>
    <row r="143" spans="1:28" ht="12.95" customHeight="1" thickBot="1" x14ac:dyDescent="0.25">
      <c r="A143" s="6" t="str">
        <f t="shared" si="10"/>
        <v xml:space="preserve"> UNIT </v>
      </c>
      <c r="B143" s="54">
        <v>109</v>
      </c>
      <c r="C143" s="53"/>
      <c r="D143" s="57"/>
      <c r="E143" s="57"/>
      <c r="F143" s="57"/>
      <c r="G143" s="57"/>
      <c r="H143" s="139"/>
      <c r="I143" s="59"/>
      <c r="J143" s="59"/>
      <c r="K143" s="72" t="str">
        <f>IF(AND(I143="YES", COUNTIFS(F$35:F143,F143,I$35:I143,"YES")=1),1,"")</f>
        <v/>
      </c>
      <c r="L143" s="73" t="str">
        <f>IF(G143="","",VALUE(IFERROR(CHOOSE(MATCH(G143,{0,1,2,3,4,5},0),2.5,3.5,4.5,5.5,6.5,7.5),"")))</f>
        <v/>
      </c>
      <c r="M143" s="52">
        <f t="shared" si="8"/>
        <v>1</v>
      </c>
      <c r="N143" s="52" t="str">
        <f t="shared" si="9"/>
        <v/>
      </c>
      <c r="O143" s="6"/>
      <c r="P143" s="6"/>
      <c r="Q143" s="6"/>
      <c r="R143" s="6"/>
      <c r="S143" s="6"/>
      <c r="T143" s="6"/>
      <c r="U143" s="6"/>
      <c r="V143" s="6"/>
      <c r="W143" s="6"/>
      <c r="X143" s="6"/>
      <c r="Y143" s="6"/>
      <c r="Z143" s="6"/>
      <c r="AA143" s="6"/>
      <c r="AB143" s="6"/>
    </row>
    <row r="144" spans="1:28" ht="12.95" customHeight="1" thickBot="1" x14ac:dyDescent="0.25">
      <c r="A144" s="6" t="str">
        <f t="shared" si="10"/>
        <v xml:space="preserve"> UNIT </v>
      </c>
      <c r="B144" s="54">
        <v>110</v>
      </c>
      <c r="C144" s="53"/>
      <c r="D144" s="57"/>
      <c r="E144" s="57"/>
      <c r="F144" s="57"/>
      <c r="G144" s="57"/>
      <c r="H144" s="139"/>
      <c r="I144" s="59"/>
      <c r="J144" s="59"/>
      <c r="K144" s="72" t="str">
        <f>IF(AND(I144="YES", COUNTIFS(F$35:F144,F144,I$35:I144,"YES")=1),1,"")</f>
        <v/>
      </c>
      <c r="L144" s="73" t="str">
        <f>IF(G144="","",VALUE(IFERROR(CHOOSE(MATCH(G144,{0,1,2,3,4,5},0),2.5,3.5,4.5,5.5,6.5,7.5),"")))</f>
        <v/>
      </c>
      <c r="M144" s="52">
        <f t="shared" si="8"/>
        <v>1</v>
      </c>
      <c r="N144" s="52" t="str">
        <f t="shared" si="9"/>
        <v/>
      </c>
      <c r="O144" s="6"/>
      <c r="P144" s="6"/>
      <c r="Q144" s="6"/>
      <c r="R144" s="6"/>
      <c r="S144" s="6"/>
      <c r="T144" s="6"/>
      <c r="U144" s="6"/>
      <c r="V144" s="6"/>
      <c r="W144" s="6"/>
      <c r="X144" s="6"/>
      <c r="Y144" s="6"/>
      <c r="Z144" s="6"/>
      <c r="AA144" s="6"/>
      <c r="AB144" s="6"/>
    </row>
    <row r="145" spans="1:28" ht="12.95" customHeight="1" thickBot="1" x14ac:dyDescent="0.25">
      <c r="A145" s="6" t="str">
        <f t="shared" si="10"/>
        <v xml:space="preserve"> UNIT </v>
      </c>
      <c r="B145" s="54">
        <v>111</v>
      </c>
      <c r="C145" s="53"/>
      <c r="D145" s="57"/>
      <c r="E145" s="57"/>
      <c r="F145" s="57"/>
      <c r="G145" s="57"/>
      <c r="H145" s="139"/>
      <c r="I145" s="59"/>
      <c r="J145" s="59"/>
      <c r="K145" s="72" t="str">
        <f>IF(AND(I145="YES", COUNTIFS(F$35:F145,F145,I$35:I145,"YES")=1),1,"")</f>
        <v/>
      </c>
      <c r="L145" s="73" t="str">
        <f>IF(G145="","",VALUE(IFERROR(CHOOSE(MATCH(G145,{0,1,2,3,4,5},0),2.5,3.5,4.5,5.5,6.5,7.5),"")))</f>
        <v/>
      </c>
      <c r="M145" s="52">
        <f t="shared" si="8"/>
        <v>1</v>
      </c>
      <c r="N145" s="52" t="str">
        <f t="shared" si="9"/>
        <v/>
      </c>
      <c r="O145" s="6"/>
      <c r="P145" s="6"/>
      <c r="Q145" s="6"/>
      <c r="R145" s="6"/>
      <c r="S145" s="6"/>
      <c r="T145" s="6"/>
      <c r="U145" s="6"/>
      <c r="V145" s="6"/>
      <c r="W145" s="6"/>
      <c r="X145" s="6"/>
      <c r="Y145" s="6"/>
      <c r="Z145" s="6"/>
      <c r="AA145" s="6"/>
      <c r="AB145" s="6"/>
    </row>
    <row r="146" spans="1:28" ht="12.95" customHeight="1" thickBot="1" x14ac:dyDescent="0.25">
      <c r="A146" s="6" t="str">
        <f t="shared" si="10"/>
        <v xml:space="preserve"> UNIT </v>
      </c>
      <c r="B146" s="54">
        <v>112</v>
      </c>
      <c r="C146" s="53"/>
      <c r="D146" s="57"/>
      <c r="E146" s="57"/>
      <c r="F146" s="57"/>
      <c r="G146" s="57"/>
      <c r="H146" s="139"/>
      <c r="I146" s="59"/>
      <c r="J146" s="59"/>
      <c r="K146" s="72" t="str">
        <f>IF(AND(I146="YES", COUNTIFS(F$35:F146,F146,I$35:I146,"YES")=1),1,"")</f>
        <v/>
      </c>
      <c r="L146" s="73" t="str">
        <f>IF(G146="","",VALUE(IFERROR(CHOOSE(MATCH(G146,{0,1,2,3,4,5},0),2.5,3.5,4.5,5.5,6.5,7.5),"")))</f>
        <v/>
      </c>
      <c r="M146" s="52">
        <f t="shared" si="8"/>
        <v>1</v>
      </c>
      <c r="N146" s="52" t="str">
        <f t="shared" si="9"/>
        <v/>
      </c>
      <c r="O146" s="6"/>
      <c r="P146" s="6"/>
      <c r="Q146" s="6"/>
      <c r="R146" s="6"/>
      <c r="S146" s="6"/>
      <c r="T146" s="6"/>
      <c r="U146" s="6"/>
      <c r="V146" s="6"/>
      <c r="W146" s="6"/>
      <c r="X146" s="6"/>
      <c r="Y146" s="6"/>
      <c r="Z146" s="6"/>
      <c r="AA146" s="6"/>
      <c r="AB146" s="6"/>
    </row>
    <row r="147" spans="1:28" ht="12.95" customHeight="1" thickBot="1" x14ac:dyDescent="0.25">
      <c r="A147" s="6" t="str">
        <f t="shared" si="10"/>
        <v xml:space="preserve"> UNIT </v>
      </c>
      <c r="B147" s="54">
        <v>113</v>
      </c>
      <c r="C147" s="53"/>
      <c r="D147" s="57"/>
      <c r="E147" s="57"/>
      <c r="F147" s="57"/>
      <c r="G147" s="57"/>
      <c r="H147" s="139"/>
      <c r="I147" s="59"/>
      <c r="J147" s="59"/>
      <c r="K147" s="72" t="str">
        <f>IF(AND(I147="YES", COUNTIFS(F$35:F147,F147,I$35:I147,"YES")=1),1,"")</f>
        <v/>
      </c>
      <c r="L147" s="73" t="str">
        <f>IF(G147="","",VALUE(IFERROR(CHOOSE(MATCH(G147,{0,1,2,3,4,5},0),2.5,3.5,4.5,5.5,6.5,7.5),"")))</f>
        <v/>
      </c>
      <c r="M147" s="52">
        <f t="shared" si="8"/>
        <v>1</v>
      </c>
      <c r="N147" s="52" t="str">
        <f t="shared" si="9"/>
        <v/>
      </c>
      <c r="O147" s="6"/>
      <c r="P147" s="6"/>
      <c r="Q147" s="6"/>
      <c r="R147" s="6"/>
      <c r="S147" s="6"/>
      <c r="T147" s="6"/>
      <c r="U147" s="6"/>
      <c r="V147" s="6"/>
      <c r="W147" s="6"/>
      <c r="X147" s="6"/>
      <c r="Y147" s="6"/>
      <c r="Z147" s="6"/>
      <c r="AA147" s="6"/>
      <c r="AB147" s="6"/>
    </row>
    <row r="148" spans="1:28" ht="12.95" customHeight="1" thickBot="1" x14ac:dyDescent="0.25">
      <c r="A148" s="6" t="str">
        <f t="shared" si="10"/>
        <v xml:space="preserve"> UNIT </v>
      </c>
      <c r="B148" s="54">
        <v>114</v>
      </c>
      <c r="C148" s="53"/>
      <c r="D148" s="57"/>
      <c r="E148" s="57"/>
      <c r="F148" s="57"/>
      <c r="G148" s="57"/>
      <c r="H148" s="139"/>
      <c r="I148" s="59"/>
      <c r="J148" s="59"/>
      <c r="K148" s="72" t="str">
        <f>IF(AND(I148="YES", COUNTIFS(F$35:F148,F148,I$35:I148,"YES")=1),1,"")</f>
        <v/>
      </c>
      <c r="L148" s="73" t="str">
        <f>IF(G148="","",VALUE(IFERROR(CHOOSE(MATCH(G148,{0,1,2,3,4,5},0),2.5,3.5,4.5,5.5,6.5,7.5),"")))</f>
        <v/>
      </c>
      <c r="M148" s="52">
        <f t="shared" si="8"/>
        <v>1</v>
      </c>
      <c r="N148" s="52" t="str">
        <f t="shared" si="9"/>
        <v/>
      </c>
      <c r="O148" s="6"/>
      <c r="P148" s="6"/>
      <c r="Q148" s="6"/>
      <c r="R148" s="6"/>
      <c r="S148" s="6"/>
      <c r="T148" s="6"/>
      <c r="U148" s="6"/>
      <c r="V148" s="6"/>
      <c r="W148" s="6"/>
      <c r="X148" s="6"/>
      <c r="Y148" s="6"/>
      <c r="Z148" s="6"/>
      <c r="AA148" s="6"/>
      <c r="AB148" s="6"/>
    </row>
    <row r="149" spans="1:28" ht="12.95" customHeight="1" thickBot="1" x14ac:dyDescent="0.25">
      <c r="A149" s="6" t="str">
        <f t="shared" si="10"/>
        <v xml:space="preserve"> UNIT </v>
      </c>
      <c r="B149" s="54">
        <v>115</v>
      </c>
      <c r="C149" s="53"/>
      <c r="D149" s="57"/>
      <c r="E149" s="57"/>
      <c r="F149" s="57"/>
      <c r="G149" s="57"/>
      <c r="H149" s="139"/>
      <c r="I149" s="59"/>
      <c r="J149" s="59"/>
      <c r="K149" s="72" t="str">
        <f>IF(AND(I149="YES", COUNTIFS(F$35:F149,F149,I$35:I149,"YES")=1),1,"")</f>
        <v/>
      </c>
      <c r="L149" s="73" t="str">
        <f>IF(G149="","",VALUE(IFERROR(CHOOSE(MATCH(G149,{0,1,2,3,4,5},0),2.5,3.5,4.5,5.5,6.5,7.5),"")))</f>
        <v/>
      </c>
      <c r="M149" s="52">
        <f t="shared" si="8"/>
        <v>1</v>
      </c>
      <c r="N149" s="52" t="str">
        <f t="shared" si="9"/>
        <v/>
      </c>
      <c r="O149" s="6"/>
      <c r="P149" s="6"/>
      <c r="Q149" s="6"/>
      <c r="R149" s="6"/>
      <c r="S149" s="6"/>
      <c r="T149" s="6"/>
      <c r="U149" s="6"/>
      <c r="V149" s="6"/>
      <c r="W149" s="6"/>
      <c r="X149" s="6"/>
      <c r="Y149" s="6"/>
      <c r="Z149" s="6"/>
      <c r="AA149" s="6"/>
      <c r="AB149" s="6"/>
    </row>
    <row r="150" spans="1:28" ht="12.95" customHeight="1" thickBot="1" x14ac:dyDescent="0.25">
      <c r="A150" s="6" t="str">
        <f t="shared" si="10"/>
        <v xml:space="preserve"> UNIT </v>
      </c>
      <c r="B150" s="54">
        <v>116</v>
      </c>
      <c r="C150" s="53"/>
      <c r="D150" s="57"/>
      <c r="E150" s="57"/>
      <c r="F150" s="57"/>
      <c r="G150" s="57"/>
      <c r="H150" s="139"/>
      <c r="I150" s="59"/>
      <c r="J150" s="59"/>
      <c r="K150" s="72" t="str">
        <f>IF(AND(I150="YES", COUNTIFS(F$35:F150,F150,I$35:I150,"YES")=1),1,"")</f>
        <v/>
      </c>
      <c r="L150" s="73" t="str">
        <f>IF(G150="","",VALUE(IFERROR(CHOOSE(MATCH(G150,{0,1,2,3,4,5},0),2.5,3.5,4.5,5.5,6.5,7.5),"")))</f>
        <v/>
      </c>
      <c r="M150" s="52">
        <f t="shared" si="8"/>
        <v>1</v>
      </c>
      <c r="N150" s="52" t="str">
        <f t="shared" si="9"/>
        <v/>
      </c>
      <c r="O150" s="6"/>
      <c r="P150" s="6"/>
      <c r="Q150" s="6"/>
      <c r="R150" s="6"/>
      <c r="S150" s="6"/>
      <c r="T150" s="6"/>
      <c r="U150" s="6"/>
      <c r="V150" s="6"/>
      <c r="W150" s="6"/>
      <c r="X150" s="6"/>
      <c r="Y150" s="6"/>
      <c r="Z150" s="6"/>
      <c r="AA150" s="6"/>
      <c r="AB150" s="6"/>
    </row>
    <row r="151" spans="1:28" ht="12.95" customHeight="1" thickBot="1" x14ac:dyDescent="0.25">
      <c r="A151" s="6" t="str">
        <f t="shared" si="10"/>
        <v xml:space="preserve"> UNIT </v>
      </c>
      <c r="B151" s="54">
        <v>117</v>
      </c>
      <c r="C151" s="53"/>
      <c r="D151" s="57"/>
      <c r="E151" s="57"/>
      <c r="F151" s="57"/>
      <c r="G151" s="57"/>
      <c r="H151" s="139"/>
      <c r="I151" s="59"/>
      <c r="J151" s="59"/>
      <c r="K151" s="72" t="str">
        <f>IF(AND(I151="YES", COUNTIFS(F$35:F151,F151,I$35:I151,"YES")=1),1,"")</f>
        <v/>
      </c>
      <c r="L151" s="73" t="str">
        <f>IF(G151="","",VALUE(IFERROR(CHOOSE(MATCH(G151,{0,1,2,3,4,5},0),2.5,3.5,4.5,5.5,6.5,7.5),"")))</f>
        <v/>
      </c>
      <c r="M151" s="52">
        <f t="shared" si="8"/>
        <v>1</v>
      </c>
      <c r="N151" s="52" t="str">
        <f t="shared" si="9"/>
        <v/>
      </c>
      <c r="O151" s="6"/>
      <c r="P151" s="6"/>
      <c r="Q151" s="6"/>
      <c r="R151" s="6"/>
      <c r="S151" s="6"/>
      <c r="T151" s="6"/>
      <c r="U151" s="6"/>
      <c r="V151" s="6"/>
      <c r="W151" s="6"/>
      <c r="X151" s="6"/>
      <c r="Y151" s="6"/>
      <c r="Z151" s="6"/>
      <c r="AA151" s="6"/>
      <c r="AB151" s="6"/>
    </row>
    <row r="152" spans="1:28" ht="12.95" customHeight="1" thickBot="1" x14ac:dyDescent="0.25">
      <c r="A152" s="6" t="str">
        <f t="shared" si="10"/>
        <v xml:space="preserve"> UNIT </v>
      </c>
      <c r="B152" s="54">
        <v>118</v>
      </c>
      <c r="C152" s="53"/>
      <c r="D152" s="57"/>
      <c r="E152" s="57"/>
      <c r="F152" s="57"/>
      <c r="G152" s="57"/>
      <c r="H152" s="139"/>
      <c r="I152" s="59"/>
      <c r="J152" s="59"/>
      <c r="K152" s="72" t="str">
        <f>IF(AND(I152="YES", COUNTIFS(F$35:F152,F152,I$35:I152,"YES")=1),1,"")</f>
        <v/>
      </c>
      <c r="L152" s="73" t="str">
        <f>IF(G152="","",VALUE(IFERROR(CHOOSE(MATCH(G152,{0,1,2,3,4,5},0),2.5,3.5,4.5,5.5,6.5,7.5),"")))</f>
        <v/>
      </c>
      <c r="M152" s="52">
        <f t="shared" si="8"/>
        <v>1</v>
      </c>
      <c r="N152" s="52" t="str">
        <f t="shared" si="9"/>
        <v/>
      </c>
      <c r="O152" s="6"/>
      <c r="P152" s="6"/>
      <c r="Q152" s="6"/>
      <c r="R152" s="6"/>
      <c r="S152" s="6"/>
      <c r="T152" s="6"/>
      <c r="U152" s="6"/>
      <c r="V152" s="6"/>
      <c r="W152" s="6"/>
      <c r="X152" s="6"/>
      <c r="Y152" s="6"/>
      <c r="Z152" s="6"/>
      <c r="AA152" s="6"/>
      <c r="AB152" s="6"/>
    </row>
    <row r="153" spans="1:28" ht="12.95" customHeight="1" thickBot="1" x14ac:dyDescent="0.25">
      <c r="A153" s="6" t="str">
        <f t="shared" si="10"/>
        <v xml:space="preserve"> UNIT </v>
      </c>
      <c r="B153" s="54">
        <v>119</v>
      </c>
      <c r="C153" s="53"/>
      <c r="D153" s="57"/>
      <c r="E153" s="57"/>
      <c r="F153" s="57"/>
      <c r="G153" s="57"/>
      <c r="H153" s="139"/>
      <c r="I153" s="59"/>
      <c r="J153" s="59"/>
      <c r="K153" s="72" t="str">
        <f>IF(AND(I153="YES", COUNTIFS(F$35:F153,F153,I$35:I153,"YES")=1),1,"")</f>
        <v/>
      </c>
      <c r="L153" s="73" t="str">
        <f>IF(G153="","",VALUE(IFERROR(CHOOSE(MATCH(G153,{0,1,2,3,4,5},0),2.5,3.5,4.5,5.5,6.5,7.5),"")))</f>
        <v/>
      </c>
      <c r="M153" s="52">
        <f t="shared" si="8"/>
        <v>1</v>
      </c>
      <c r="N153" s="52" t="str">
        <f t="shared" si="9"/>
        <v/>
      </c>
      <c r="O153" s="6"/>
      <c r="P153" s="6"/>
      <c r="Q153" s="6"/>
      <c r="R153" s="6"/>
      <c r="S153" s="6"/>
      <c r="T153" s="6"/>
      <c r="U153" s="6"/>
      <c r="V153" s="6"/>
      <c r="W153" s="6"/>
      <c r="X153" s="6"/>
      <c r="Y153" s="6"/>
      <c r="Z153" s="6"/>
      <c r="AA153" s="6"/>
      <c r="AB153" s="6"/>
    </row>
    <row r="154" spans="1:28" ht="12.95" customHeight="1" thickBot="1" x14ac:dyDescent="0.25">
      <c r="A154" s="6" t="str">
        <f t="shared" si="10"/>
        <v xml:space="preserve"> UNIT </v>
      </c>
      <c r="B154" s="54">
        <v>120</v>
      </c>
      <c r="C154" s="53"/>
      <c r="D154" s="57"/>
      <c r="E154" s="57"/>
      <c r="F154" s="57"/>
      <c r="G154" s="57"/>
      <c r="H154" s="139"/>
      <c r="I154" s="59"/>
      <c r="J154" s="59"/>
      <c r="K154" s="72" t="str">
        <f>IF(AND(I154="YES", COUNTIFS(F$35:F154,F154,I$35:I154,"YES")=1),1,"")</f>
        <v/>
      </c>
      <c r="L154" s="73" t="str">
        <f>IF(G154="","",VALUE(IFERROR(CHOOSE(MATCH(G154,{0,1,2,3,4,5},0),2.5,3.5,4.5,5.5,6.5,7.5),"")))</f>
        <v/>
      </c>
      <c r="M154" s="52">
        <f t="shared" si="8"/>
        <v>1</v>
      </c>
      <c r="N154" s="52" t="str">
        <f t="shared" si="9"/>
        <v/>
      </c>
      <c r="O154" s="6"/>
      <c r="P154" s="6"/>
      <c r="Q154" s="6"/>
      <c r="R154" s="6"/>
      <c r="S154" s="6"/>
      <c r="T154" s="6"/>
      <c r="U154" s="6"/>
      <c r="V154" s="6"/>
      <c r="W154" s="6"/>
      <c r="X154" s="6"/>
      <c r="Y154" s="6"/>
      <c r="Z154" s="6"/>
      <c r="AA154" s="6"/>
      <c r="AB154" s="6"/>
    </row>
    <row r="155" spans="1:28" ht="12.95" customHeight="1" thickBot="1" x14ac:dyDescent="0.25">
      <c r="A155" s="6" t="str">
        <f t="shared" si="10"/>
        <v xml:space="preserve"> UNIT </v>
      </c>
      <c r="B155" s="54">
        <v>121</v>
      </c>
      <c r="C155" s="53"/>
      <c r="D155" s="57"/>
      <c r="E155" s="57"/>
      <c r="F155" s="57"/>
      <c r="G155" s="57"/>
      <c r="H155" s="139"/>
      <c r="I155" s="59"/>
      <c r="J155" s="59"/>
      <c r="K155" s="72" t="str">
        <f>IF(AND(I155="YES", COUNTIFS(F$35:F155,F155,I$35:I155,"YES")=1),1,"")</f>
        <v/>
      </c>
      <c r="L155" s="73" t="str">
        <f>IF(G155="","",VALUE(IFERROR(CHOOSE(MATCH(G155,{0,1,2,3,4,5},0),2.5,3.5,4.5,5.5,6.5,7.5),"")))</f>
        <v/>
      </c>
      <c r="M155" s="52">
        <f t="shared" si="8"/>
        <v>1</v>
      </c>
      <c r="N155" s="52" t="str">
        <f t="shared" si="9"/>
        <v/>
      </c>
      <c r="O155" s="6"/>
      <c r="P155" s="6"/>
      <c r="Q155" s="6"/>
      <c r="R155" s="6"/>
      <c r="S155" s="6"/>
      <c r="T155" s="6"/>
      <c r="U155" s="6"/>
      <c r="V155" s="6"/>
      <c r="W155" s="6"/>
      <c r="X155" s="6"/>
      <c r="Y155" s="6"/>
      <c r="Z155" s="6"/>
      <c r="AA155" s="6"/>
      <c r="AB155" s="6"/>
    </row>
    <row r="156" spans="1:28" ht="12.95" customHeight="1" thickBot="1" x14ac:dyDescent="0.25">
      <c r="A156" s="6" t="str">
        <f t="shared" si="10"/>
        <v xml:space="preserve"> UNIT </v>
      </c>
      <c r="B156" s="54">
        <v>122</v>
      </c>
      <c r="C156" s="53"/>
      <c r="D156" s="57"/>
      <c r="E156" s="57"/>
      <c r="F156" s="57"/>
      <c r="G156" s="57"/>
      <c r="H156" s="139"/>
      <c r="I156" s="59"/>
      <c r="J156" s="59"/>
      <c r="K156" s="72" t="str">
        <f>IF(AND(I156="YES", COUNTIFS(F$35:F156,F156,I$35:I156,"YES")=1),1,"")</f>
        <v/>
      </c>
      <c r="L156" s="73" t="str">
        <f>IF(G156="","",VALUE(IFERROR(CHOOSE(MATCH(G156,{0,1,2,3,4,5},0),2.5,3.5,4.5,5.5,6.5,7.5),"")))</f>
        <v/>
      </c>
      <c r="M156" s="52">
        <f t="shared" si="8"/>
        <v>1</v>
      </c>
      <c r="N156" s="52" t="str">
        <f t="shared" si="9"/>
        <v/>
      </c>
      <c r="O156" s="6"/>
      <c r="P156" s="6"/>
      <c r="Q156" s="6"/>
      <c r="R156" s="6"/>
      <c r="S156" s="6"/>
      <c r="T156" s="6"/>
      <c r="U156" s="6"/>
      <c r="V156" s="6"/>
      <c r="W156" s="6"/>
      <c r="X156" s="6"/>
      <c r="Y156" s="6"/>
      <c r="Z156" s="6"/>
      <c r="AA156" s="6"/>
      <c r="AB156" s="6"/>
    </row>
    <row r="157" spans="1:28" ht="12.95" customHeight="1" thickBot="1" x14ac:dyDescent="0.25">
      <c r="A157" s="6" t="str">
        <f t="shared" si="10"/>
        <v xml:space="preserve"> UNIT </v>
      </c>
      <c r="B157" s="54">
        <v>123</v>
      </c>
      <c r="C157" s="53"/>
      <c r="D157" s="57"/>
      <c r="E157" s="57"/>
      <c r="F157" s="57"/>
      <c r="G157" s="57"/>
      <c r="H157" s="139"/>
      <c r="I157" s="59"/>
      <c r="J157" s="59"/>
      <c r="K157" s="72" t="str">
        <f>IF(AND(I157="YES", COUNTIFS(F$35:F157,F157,I$35:I157,"YES")=1),1,"")</f>
        <v/>
      </c>
      <c r="L157" s="73" t="str">
        <f>IF(G157="","",VALUE(IFERROR(CHOOSE(MATCH(G157,{0,1,2,3,4,5},0),2.5,3.5,4.5,5.5,6.5,7.5),"")))</f>
        <v/>
      </c>
      <c r="M157" s="52">
        <f t="shared" si="8"/>
        <v>1</v>
      </c>
      <c r="N157" s="52" t="str">
        <f t="shared" si="9"/>
        <v/>
      </c>
      <c r="O157" s="6"/>
      <c r="P157" s="6"/>
      <c r="Q157" s="6"/>
      <c r="R157" s="6"/>
      <c r="S157" s="6"/>
      <c r="T157" s="6"/>
      <c r="U157" s="6"/>
      <c r="V157" s="6"/>
      <c r="W157" s="6"/>
      <c r="X157" s="6"/>
      <c r="Y157" s="6"/>
      <c r="Z157" s="6"/>
      <c r="AA157" s="6"/>
      <c r="AB157" s="6"/>
    </row>
    <row r="158" spans="1:28" ht="12.95" customHeight="1" thickBot="1" x14ac:dyDescent="0.25">
      <c r="A158" s="6" t="str">
        <f t="shared" si="10"/>
        <v xml:space="preserve"> UNIT </v>
      </c>
      <c r="B158" s="54">
        <v>124</v>
      </c>
      <c r="C158" s="53"/>
      <c r="D158" s="57"/>
      <c r="E158" s="57"/>
      <c r="F158" s="57"/>
      <c r="G158" s="57"/>
      <c r="H158" s="139"/>
      <c r="I158" s="59"/>
      <c r="J158" s="59"/>
      <c r="K158" s="72" t="str">
        <f>IF(AND(I158="YES", COUNTIFS(F$35:F158,F158,I$35:I158,"YES")=1),1,"")</f>
        <v/>
      </c>
      <c r="L158" s="73" t="str">
        <f>IF(G158="","",VALUE(IFERROR(CHOOSE(MATCH(G158,{0,1,2,3,4,5},0),2.5,3.5,4.5,5.5,6.5,7.5),"")))</f>
        <v/>
      </c>
      <c r="M158" s="52">
        <f t="shared" si="8"/>
        <v>1</v>
      </c>
      <c r="N158" s="52" t="str">
        <f t="shared" si="9"/>
        <v/>
      </c>
      <c r="O158" s="6"/>
      <c r="P158" s="6"/>
      <c r="Q158" s="6"/>
      <c r="R158" s="6"/>
      <c r="S158" s="6"/>
      <c r="T158" s="6"/>
      <c r="U158" s="6"/>
      <c r="V158" s="6"/>
      <c r="W158" s="6"/>
      <c r="X158" s="6"/>
      <c r="Y158" s="6"/>
      <c r="Z158" s="6"/>
      <c r="AA158" s="6"/>
      <c r="AB158" s="6"/>
    </row>
    <row r="159" spans="1:28" ht="12.95" customHeight="1" thickBot="1" x14ac:dyDescent="0.25">
      <c r="A159" s="6" t="str">
        <f t="shared" si="10"/>
        <v xml:space="preserve"> UNIT </v>
      </c>
      <c r="B159" s="54">
        <v>125</v>
      </c>
      <c r="C159" s="53"/>
      <c r="D159" s="57"/>
      <c r="E159" s="57"/>
      <c r="F159" s="57"/>
      <c r="G159" s="57"/>
      <c r="H159" s="139"/>
      <c r="I159" s="59"/>
      <c r="J159" s="59"/>
      <c r="K159" s="72" t="str">
        <f>IF(AND(I159="YES", COUNTIFS(F$35:F159,F159,I$35:I159,"YES")=1),1,"")</f>
        <v/>
      </c>
      <c r="L159" s="73" t="str">
        <f>IF(G159="","",VALUE(IFERROR(CHOOSE(MATCH(G159,{0,1,2,3,4,5},0),2.5,3.5,4.5,5.5,6.5,7.5),"")))</f>
        <v/>
      </c>
      <c r="M159" s="52">
        <f t="shared" si="8"/>
        <v>1</v>
      </c>
      <c r="N159" s="52" t="str">
        <f t="shared" si="9"/>
        <v/>
      </c>
      <c r="O159" s="6"/>
      <c r="P159" s="6"/>
      <c r="Q159" s="6"/>
      <c r="R159" s="6"/>
      <c r="S159" s="6"/>
      <c r="T159" s="6"/>
      <c r="U159" s="6"/>
      <c r="V159" s="6"/>
      <c r="W159" s="6"/>
      <c r="X159" s="6"/>
      <c r="Y159" s="6"/>
      <c r="Z159" s="6"/>
      <c r="AA159" s="6"/>
      <c r="AB159" s="6"/>
    </row>
    <row r="160" spans="1:28" ht="12.95" customHeight="1" thickBot="1" x14ac:dyDescent="0.25">
      <c r="A160" s="6" t="str">
        <f t="shared" si="10"/>
        <v xml:space="preserve"> UNIT </v>
      </c>
      <c r="B160" s="54">
        <v>126</v>
      </c>
      <c r="C160" s="53"/>
      <c r="D160" s="57"/>
      <c r="E160" s="57"/>
      <c r="F160" s="57"/>
      <c r="G160" s="57"/>
      <c r="H160" s="139"/>
      <c r="I160" s="59"/>
      <c r="J160" s="59"/>
      <c r="K160" s="72" t="str">
        <f>IF(AND(I160="YES", COUNTIFS(F$35:F160,F160,I$35:I160,"YES")=1),1,"")</f>
        <v/>
      </c>
      <c r="L160" s="73" t="str">
        <f>IF(G160="","",VALUE(IFERROR(CHOOSE(MATCH(G160,{0,1,2,3,4,5},0),2.5,3.5,4.5,5.5,6.5,7.5),"")))</f>
        <v/>
      </c>
      <c r="M160" s="52">
        <f t="shared" si="8"/>
        <v>1</v>
      </c>
      <c r="N160" s="52" t="str">
        <f t="shared" si="9"/>
        <v/>
      </c>
      <c r="O160" s="6"/>
      <c r="P160" s="6"/>
      <c r="Q160" s="6"/>
      <c r="R160" s="6"/>
      <c r="S160" s="6"/>
      <c r="T160" s="6"/>
      <c r="U160" s="6"/>
      <c r="V160" s="6"/>
      <c r="W160" s="6"/>
      <c r="X160" s="6"/>
      <c r="Y160" s="6"/>
      <c r="Z160" s="6"/>
      <c r="AA160" s="6"/>
      <c r="AB160" s="6"/>
    </row>
    <row r="161" spans="1:28" ht="12.95" customHeight="1" thickBot="1" x14ac:dyDescent="0.25">
      <c r="A161" s="6" t="str">
        <f t="shared" si="10"/>
        <v xml:space="preserve"> UNIT </v>
      </c>
      <c r="B161" s="54">
        <v>127</v>
      </c>
      <c r="C161" s="53"/>
      <c r="D161" s="57"/>
      <c r="E161" s="57"/>
      <c r="F161" s="57"/>
      <c r="G161" s="57"/>
      <c r="H161" s="139"/>
      <c r="I161" s="59"/>
      <c r="J161" s="59"/>
      <c r="K161" s="72" t="str">
        <f>IF(AND(I161="YES", COUNTIFS(F$35:F161,F161,I$35:I161,"YES")=1),1,"")</f>
        <v/>
      </c>
      <c r="L161" s="73" t="str">
        <f>IF(G161="","",VALUE(IFERROR(CHOOSE(MATCH(G161,{0,1,2,3,4,5},0),2.5,3.5,4.5,5.5,6.5,7.5),"")))</f>
        <v/>
      </c>
      <c r="M161" s="52">
        <f t="shared" si="8"/>
        <v>1</v>
      </c>
      <c r="N161" s="52" t="str">
        <f t="shared" si="9"/>
        <v/>
      </c>
      <c r="O161" s="6"/>
      <c r="P161" s="6"/>
      <c r="Q161" s="6"/>
      <c r="R161" s="6"/>
      <c r="S161" s="6"/>
      <c r="T161" s="6"/>
      <c r="U161" s="6"/>
      <c r="V161" s="6"/>
      <c r="W161" s="6"/>
      <c r="X161" s="6"/>
      <c r="Y161" s="6"/>
      <c r="Z161" s="6"/>
      <c r="AA161" s="6"/>
      <c r="AB161" s="6"/>
    </row>
    <row r="162" spans="1:28" ht="12.95" customHeight="1" thickBot="1" x14ac:dyDescent="0.25">
      <c r="A162" s="6" t="str">
        <f t="shared" si="10"/>
        <v xml:space="preserve"> UNIT </v>
      </c>
      <c r="B162" s="54">
        <v>128</v>
      </c>
      <c r="C162" s="53"/>
      <c r="D162" s="57"/>
      <c r="E162" s="57"/>
      <c r="F162" s="57"/>
      <c r="G162" s="57"/>
      <c r="H162" s="139"/>
      <c r="I162" s="59"/>
      <c r="J162" s="59"/>
      <c r="K162" s="72" t="str">
        <f>IF(AND(I162="YES", COUNTIFS(F$35:F162,F162,I$35:I162,"YES")=1),1,"")</f>
        <v/>
      </c>
      <c r="L162" s="73" t="str">
        <f>IF(G162="","",VALUE(IFERROR(CHOOSE(MATCH(G162,{0,1,2,3,4,5},0),2.5,3.5,4.5,5.5,6.5,7.5),"")))</f>
        <v/>
      </c>
      <c r="M162" s="52">
        <f t="shared" si="8"/>
        <v>1</v>
      </c>
      <c r="N162" s="52" t="str">
        <f t="shared" si="9"/>
        <v/>
      </c>
      <c r="O162" s="6"/>
      <c r="P162" s="6"/>
      <c r="Q162" s="6"/>
      <c r="R162" s="6"/>
      <c r="S162" s="6"/>
      <c r="T162" s="6"/>
      <c r="U162" s="6"/>
      <c r="V162" s="6"/>
      <c r="W162" s="6"/>
      <c r="X162" s="6"/>
      <c r="Y162" s="6"/>
      <c r="Z162" s="6"/>
      <c r="AA162" s="6"/>
      <c r="AB162" s="6"/>
    </row>
    <row r="163" spans="1:28" ht="12.95" customHeight="1" thickBot="1" x14ac:dyDescent="0.25">
      <c r="A163" s="6" t="str">
        <f t="shared" si="10"/>
        <v xml:space="preserve"> UNIT </v>
      </c>
      <c r="B163" s="54">
        <v>129</v>
      </c>
      <c r="C163" s="53"/>
      <c r="D163" s="57"/>
      <c r="E163" s="57"/>
      <c r="F163" s="57"/>
      <c r="G163" s="57"/>
      <c r="H163" s="139"/>
      <c r="I163" s="59"/>
      <c r="J163" s="59"/>
      <c r="K163" s="72" t="str">
        <f>IF(AND(I163="YES", COUNTIFS(F$35:F163,F163,I$35:I163,"YES")=1),1,"")</f>
        <v/>
      </c>
      <c r="L163" s="73" t="str">
        <f>IF(G163="","",VALUE(IFERROR(CHOOSE(MATCH(G163,{0,1,2,3,4,5},0),2.5,3.5,4.5,5.5,6.5,7.5),"")))</f>
        <v/>
      </c>
      <c r="M163" s="52">
        <f t="shared" ref="M163:M226" si="11">IF(COUNTIF($F$35:$F$1534,F163)&gt;1,0,1)</f>
        <v>1</v>
      </c>
      <c r="N163" s="52" t="str">
        <f t="shared" ref="N163:N226" si="12">IFERROR(1/IF(LEN(F163)&gt;0,COUNTIF($F$35:$F$1534,F163),0),"")</f>
        <v/>
      </c>
      <c r="O163" s="6"/>
      <c r="P163" s="6"/>
      <c r="Q163" s="6"/>
      <c r="R163" s="6"/>
      <c r="S163" s="6"/>
      <c r="T163" s="6"/>
      <c r="U163" s="6"/>
      <c r="V163" s="6"/>
      <c r="W163" s="6"/>
      <c r="X163" s="6"/>
      <c r="Y163" s="6"/>
      <c r="Z163" s="6"/>
      <c r="AA163" s="6"/>
      <c r="AB163" s="6"/>
    </row>
    <row r="164" spans="1:28" ht="12.95" customHeight="1" thickBot="1" x14ac:dyDescent="0.25">
      <c r="A164" s="6" t="str">
        <f t="shared" si="10"/>
        <v xml:space="preserve"> UNIT </v>
      </c>
      <c r="B164" s="54">
        <v>130</v>
      </c>
      <c r="C164" s="53"/>
      <c r="D164" s="57"/>
      <c r="E164" s="57"/>
      <c r="F164" s="57"/>
      <c r="G164" s="57"/>
      <c r="H164" s="139"/>
      <c r="I164" s="59"/>
      <c r="J164" s="59"/>
      <c r="K164" s="72" t="str">
        <f>IF(AND(I164="YES", COUNTIFS(F$35:F164,F164,I$35:I164,"YES")=1),1,"")</f>
        <v/>
      </c>
      <c r="L164" s="73" t="str">
        <f>IF(G164="","",VALUE(IFERROR(CHOOSE(MATCH(G164,{0,1,2,3,4,5},0),2.5,3.5,4.5,5.5,6.5,7.5),"")))</f>
        <v/>
      </c>
      <c r="M164" s="52">
        <f t="shared" si="11"/>
        <v>1</v>
      </c>
      <c r="N164" s="52" t="str">
        <f t="shared" si="12"/>
        <v/>
      </c>
      <c r="O164" s="6"/>
      <c r="P164" s="6"/>
      <c r="Q164" s="6"/>
      <c r="R164" s="6"/>
      <c r="S164" s="6"/>
      <c r="T164" s="6"/>
      <c r="U164" s="6"/>
      <c r="V164" s="6"/>
      <c r="W164" s="6"/>
      <c r="X164" s="6"/>
      <c r="Y164" s="6"/>
      <c r="Z164" s="6"/>
      <c r="AA164" s="6"/>
      <c r="AB164" s="6"/>
    </row>
    <row r="165" spans="1:28" ht="12.95" customHeight="1" thickBot="1" x14ac:dyDescent="0.25">
      <c r="A165" s="6" t="str">
        <f t="shared" ref="A165:A228" si="13">C163&amp;" "&amp;"UNIT"&amp;" "&amp;F163</f>
        <v xml:space="preserve"> UNIT </v>
      </c>
      <c r="B165" s="54">
        <v>131</v>
      </c>
      <c r="C165" s="53"/>
      <c r="D165" s="57"/>
      <c r="E165" s="57"/>
      <c r="F165" s="57"/>
      <c r="G165" s="57"/>
      <c r="H165" s="139"/>
      <c r="I165" s="59"/>
      <c r="J165" s="59"/>
      <c r="K165" s="72" t="str">
        <f>IF(AND(I165="YES", COUNTIFS(F$35:F165,F165,I$35:I165,"YES")=1),1,"")</f>
        <v/>
      </c>
      <c r="L165" s="73" t="str">
        <f>IF(G165="","",VALUE(IFERROR(CHOOSE(MATCH(G165,{0,1,2,3,4,5},0),2.5,3.5,4.5,5.5,6.5,7.5),"")))</f>
        <v/>
      </c>
      <c r="M165" s="52">
        <f t="shared" si="11"/>
        <v>1</v>
      </c>
      <c r="N165" s="52" t="str">
        <f t="shared" si="12"/>
        <v/>
      </c>
      <c r="O165" s="6"/>
      <c r="P165" s="6"/>
      <c r="Q165" s="6"/>
      <c r="R165" s="6"/>
      <c r="S165" s="6"/>
      <c r="T165" s="6"/>
      <c r="U165" s="6"/>
      <c r="V165" s="6"/>
      <c r="W165" s="6"/>
      <c r="X165" s="6"/>
      <c r="Y165" s="6"/>
      <c r="Z165" s="6"/>
      <c r="AA165" s="6"/>
      <c r="AB165" s="6"/>
    </row>
    <row r="166" spans="1:28" ht="12.95" customHeight="1" thickBot="1" x14ac:dyDescent="0.25">
      <c r="A166" s="6" t="str">
        <f t="shared" si="13"/>
        <v xml:space="preserve"> UNIT </v>
      </c>
      <c r="B166" s="54">
        <v>132</v>
      </c>
      <c r="C166" s="53"/>
      <c r="D166" s="57"/>
      <c r="E166" s="57"/>
      <c r="F166" s="57"/>
      <c r="G166" s="57"/>
      <c r="H166" s="139"/>
      <c r="I166" s="59"/>
      <c r="J166" s="59"/>
      <c r="K166" s="72" t="str">
        <f>IF(AND(I166="YES", COUNTIFS(F$35:F166,F166,I$35:I166,"YES")=1),1,"")</f>
        <v/>
      </c>
      <c r="L166" s="73" t="str">
        <f>IF(G166="","",VALUE(IFERROR(CHOOSE(MATCH(G166,{0,1,2,3,4,5},0),2.5,3.5,4.5,5.5,6.5,7.5),"")))</f>
        <v/>
      </c>
      <c r="M166" s="52">
        <f t="shared" si="11"/>
        <v>1</v>
      </c>
      <c r="N166" s="52" t="str">
        <f t="shared" si="12"/>
        <v/>
      </c>
      <c r="O166" s="6"/>
      <c r="P166" s="6"/>
      <c r="Q166" s="6"/>
      <c r="R166" s="6"/>
      <c r="S166" s="6"/>
      <c r="T166" s="6"/>
      <c r="U166" s="6"/>
      <c r="V166" s="6"/>
      <c r="W166" s="6"/>
      <c r="X166" s="6"/>
      <c r="Y166" s="6"/>
      <c r="Z166" s="6"/>
      <c r="AA166" s="6"/>
      <c r="AB166" s="6"/>
    </row>
    <row r="167" spans="1:28" ht="12.95" customHeight="1" thickBot="1" x14ac:dyDescent="0.25">
      <c r="A167" s="6" t="str">
        <f t="shared" si="13"/>
        <v xml:space="preserve"> UNIT </v>
      </c>
      <c r="B167" s="54">
        <v>133</v>
      </c>
      <c r="C167" s="53"/>
      <c r="D167" s="57"/>
      <c r="E167" s="57"/>
      <c r="F167" s="57"/>
      <c r="G167" s="57"/>
      <c r="H167" s="139"/>
      <c r="I167" s="59"/>
      <c r="J167" s="59"/>
      <c r="K167" s="72" t="str">
        <f>IF(AND(I167="YES", COUNTIFS(F$35:F167,F167,I$35:I167,"YES")=1),1,"")</f>
        <v/>
      </c>
      <c r="L167" s="73" t="str">
        <f>IF(G167="","",VALUE(IFERROR(CHOOSE(MATCH(G167,{0,1,2,3,4,5},0),2.5,3.5,4.5,5.5,6.5,7.5),"")))</f>
        <v/>
      </c>
      <c r="M167" s="52">
        <f t="shared" si="11"/>
        <v>1</v>
      </c>
      <c r="N167" s="52" t="str">
        <f t="shared" si="12"/>
        <v/>
      </c>
      <c r="O167" s="6"/>
      <c r="P167" s="6"/>
      <c r="Q167" s="6"/>
      <c r="R167" s="6"/>
      <c r="S167" s="6"/>
      <c r="T167" s="6"/>
      <c r="U167" s="6"/>
      <c r="V167" s="6"/>
      <c r="W167" s="6"/>
      <c r="X167" s="6"/>
      <c r="Y167" s="6"/>
      <c r="Z167" s="6"/>
      <c r="AA167" s="6"/>
      <c r="AB167" s="6"/>
    </row>
    <row r="168" spans="1:28" ht="12.95" customHeight="1" thickBot="1" x14ac:dyDescent="0.25">
      <c r="A168" s="6" t="str">
        <f t="shared" si="13"/>
        <v xml:space="preserve"> UNIT </v>
      </c>
      <c r="B168" s="54">
        <v>134</v>
      </c>
      <c r="C168" s="53"/>
      <c r="D168" s="57"/>
      <c r="E168" s="57"/>
      <c r="F168" s="57"/>
      <c r="G168" s="57"/>
      <c r="H168" s="139"/>
      <c r="I168" s="59"/>
      <c r="J168" s="59"/>
      <c r="K168" s="72" t="str">
        <f>IF(AND(I168="YES", COUNTIFS(F$35:F168,F168,I$35:I168,"YES")=1),1,"")</f>
        <v/>
      </c>
      <c r="L168" s="73" t="str">
        <f>IF(G168="","",VALUE(IFERROR(CHOOSE(MATCH(G168,{0,1,2,3,4,5},0),2.5,3.5,4.5,5.5,6.5,7.5),"")))</f>
        <v/>
      </c>
      <c r="M168" s="52">
        <f t="shared" si="11"/>
        <v>1</v>
      </c>
      <c r="N168" s="52" t="str">
        <f t="shared" si="12"/>
        <v/>
      </c>
      <c r="O168" s="6"/>
      <c r="P168" s="6"/>
      <c r="Q168" s="6"/>
      <c r="R168" s="6"/>
      <c r="S168" s="6"/>
      <c r="T168" s="6"/>
      <c r="U168" s="6"/>
      <c r="V168" s="6"/>
      <c r="W168" s="6"/>
      <c r="X168" s="6"/>
      <c r="Y168" s="6"/>
      <c r="Z168" s="6"/>
      <c r="AA168" s="6"/>
      <c r="AB168" s="6"/>
    </row>
    <row r="169" spans="1:28" ht="12.95" customHeight="1" thickBot="1" x14ac:dyDescent="0.25">
      <c r="A169" s="6" t="str">
        <f t="shared" si="13"/>
        <v xml:space="preserve"> UNIT </v>
      </c>
      <c r="B169" s="54">
        <v>135</v>
      </c>
      <c r="C169" s="53"/>
      <c r="D169" s="57"/>
      <c r="E169" s="57"/>
      <c r="F169" s="57"/>
      <c r="G169" s="57"/>
      <c r="H169" s="139"/>
      <c r="I169" s="59"/>
      <c r="J169" s="59"/>
      <c r="K169" s="72" t="str">
        <f>IF(AND(I169="YES", COUNTIFS(F$35:F169,F169,I$35:I169,"YES")=1),1,"")</f>
        <v/>
      </c>
      <c r="L169" s="73" t="str">
        <f>IF(G169="","",VALUE(IFERROR(CHOOSE(MATCH(G169,{0,1,2,3,4,5},0),2.5,3.5,4.5,5.5,6.5,7.5),"")))</f>
        <v/>
      </c>
      <c r="M169" s="52">
        <f t="shared" si="11"/>
        <v>1</v>
      </c>
      <c r="N169" s="52" t="str">
        <f t="shared" si="12"/>
        <v/>
      </c>
      <c r="O169" s="6"/>
      <c r="P169" s="6"/>
      <c r="Q169" s="6"/>
      <c r="R169" s="6"/>
      <c r="S169" s="6"/>
      <c r="T169" s="6"/>
      <c r="U169" s="6"/>
      <c r="V169" s="6"/>
      <c r="W169" s="6"/>
      <c r="X169" s="6"/>
      <c r="Y169" s="6"/>
      <c r="Z169" s="6"/>
      <c r="AA169" s="6"/>
      <c r="AB169" s="6"/>
    </row>
    <row r="170" spans="1:28" ht="12.95" customHeight="1" thickBot="1" x14ac:dyDescent="0.25">
      <c r="A170" s="6" t="str">
        <f t="shared" si="13"/>
        <v xml:space="preserve"> UNIT </v>
      </c>
      <c r="B170" s="54">
        <v>136</v>
      </c>
      <c r="C170" s="53"/>
      <c r="D170" s="57"/>
      <c r="E170" s="57"/>
      <c r="F170" s="57"/>
      <c r="G170" s="57"/>
      <c r="H170" s="139"/>
      <c r="I170" s="59"/>
      <c r="J170" s="59"/>
      <c r="K170" s="72" t="str">
        <f>IF(AND(I170="YES", COUNTIFS(F$35:F170,F170,I$35:I170,"YES")=1),1,"")</f>
        <v/>
      </c>
      <c r="L170" s="73" t="str">
        <f>IF(G170="","",VALUE(IFERROR(CHOOSE(MATCH(G170,{0,1,2,3,4,5},0),2.5,3.5,4.5,5.5,6.5,7.5),"")))</f>
        <v/>
      </c>
      <c r="M170" s="52">
        <f t="shared" si="11"/>
        <v>1</v>
      </c>
      <c r="N170" s="52" t="str">
        <f t="shared" si="12"/>
        <v/>
      </c>
      <c r="O170" s="6"/>
      <c r="P170" s="6"/>
      <c r="Q170" s="6"/>
      <c r="R170" s="6"/>
      <c r="S170" s="6"/>
      <c r="T170" s="6"/>
      <c r="U170" s="6"/>
      <c r="V170" s="6"/>
      <c r="W170" s="6"/>
      <c r="X170" s="6"/>
      <c r="Y170" s="6"/>
      <c r="Z170" s="6"/>
      <c r="AA170" s="6"/>
      <c r="AB170" s="6"/>
    </row>
    <row r="171" spans="1:28" ht="12.95" customHeight="1" thickBot="1" x14ac:dyDescent="0.25">
      <c r="A171" s="6" t="str">
        <f t="shared" si="13"/>
        <v xml:space="preserve"> UNIT </v>
      </c>
      <c r="B171" s="54">
        <v>137</v>
      </c>
      <c r="C171" s="53"/>
      <c r="D171" s="57"/>
      <c r="E171" s="57"/>
      <c r="F171" s="57"/>
      <c r="G171" s="57"/>
      <c r="H171" s="139"/>
      <c r="I171" s="59"/>
      <c r="J171" s="59"/>
      <c r="K171" s="72" t="str">
        <f>IF(AND(I171="YES", COUNTIFS(F$35:F171,F171,I$35:I171,"YES")=1),1,"")</f>
        <v/>
      </c>
      <c r="L171" s="73" t="str">
        <f>IF(G171="","",VALUE(IFERROR(CHOOSE(MATCH(G171,{0,1,2,3,4,5},0),2.5,3.5,4.5,5.5,6.5,7.5),"")))</f>
        <v/>
      </c>
      <c r="M171" s="52">
        <f t="shared" si="11"/>
        <v>1</v>
      </c>
      <c r="N171" s="52" t="str">
        <f t="shared" si="12"/>
        <v/>
      </c>
      <c r="O171" s="6"/>
      <c r="P171" s="6"/>
      <c r="Q171" s="6"/>
      <c r="R171" s="6"/>
      <c r="S171" s="6"/>
      <c r="T171" s="6"/>
      <c r="U171" s="6"/>
      <c r="V171" s="6"/>
      <c r="W171" s="6"/>
      <c r="X171" s="6"/>
      <c r="Y171" s="6"/>
      <c r="Z171" s="6"/>
      <c r="AA171" s="6"/>
      <c r="AB171" s="6"/>
    </row>
    <row r="172" spans="1:28" ht="12.95" customHeight="1" thickBot="1" x14ac:dyDescent="0.25">
      <c r="A172" s="6" t="str">
        <f t="shared" si="13"/>
        <v xml:space="preserve"> UNIT </v>
      </c>
      <c r="B172" s="54">
        <v>138</v>
      </c>
      <c r="C172" s="53"/>
      <c r="D172" s="57"/>
      <c r="E172" s="57"/>
      <c r="F172" s="57"/>
      <c r="G172" s="57"/>
      <c r="H172" s="139"/>
      <c r="I172" s="59"/>
      <c r="J172" s="59"/>
      <c r="K172" s="72" t="str">
        <f>IF(AND(I172="YES", COUNTIFS(F$35:F172,F172,I$35:I172,"YES")=1),1,"")</f>
        <v/>
      </c>
      <c r="L172" s="73" t="str">
        <f>IF(G172="","",VALUE(IFERROR(CHOOSE(MATCH(G172,{0,1,2,3,4,5},0),2.5,3.5,4.5,5.5,6.5,7.5),"")))</f>
        <v/>
      </c>
      <c r="M172" s="52">
        <f t="shared" si="11"/>
        <v>1</v>
      </c>
      <c r="N172" s="52" t="str">
        <f t="shared" si="12"/>
        <v/>
      </c>
      <c r="O172" s="6"/>
      <c r="P172" s="6"/>
      <c r="Q172" s="6"/>
      <c r="R172" s="6"/>
      <c r="S172" s="6"/>
      <c r="T172" s="6"/>
      <c r="U172" s="6"/>
      <c r="V172" s="6"/>
      <c r="W172" s="6"/>
      <c r="X172" s="6"/>
      <c r="Y172" s="6"/>
      <c r="Z172" s="6"/>
      <c r="AA172" s="6"/>
      <c r="AB172" s="6"/>
    </row>
    <row r="173" spans="1:28" ht="12.95" customHeight="1" thickBot="1" x14ac:dyDescent="0.25">
      <c r="A173" s="6" t="str">
        <f t="shared" si="13"/>
        <v xml:space="preserve"> UNIT </v>
      </c>
      <c r="B173" s="54">
        <v>139</v>
      </c>
      <c r="C173" s="53"/>
      <c r="D173" s="57"/>
      <c r="E173" s="57"/>
      <c r="F173" s="57"/>
      <c r="G173" s="57"/>
      <c r="H173" s="139"/>
      <c r="I173" s="59"/>
      <c r="J173" s="59"/>
      <c r="K173" s="72" t="str">
        <f>IF(AND(I173="YES", COUNTIFS(F$35:F173,F173,I$35:I173,"YES")=1),1,"")</f>
        <v/>
      </c>
      <c r="L173" s="73" t="str">
        <f>IF(G173="","",VALUE(IFERROR(CHOOSE(MATCH(G173,{0,1,2,3,4,5},0),2.5,3.5,4.5,5.5,6.5,7.5),"")))</f>
        <v/>
      </c>
      <c r="M173" s="52">
        <f t="shared" si="11"/>
        <v>1</v>
      </c>
      <c r="N173" s="52" t="str">
        <f t="shared" si="12"/>
        <v/>
      </c>
      <c r="O173" s="6"/>
      <c r="P173" s="6"/>
      <c r="Q173" s="6"/>
      <c r="R173" s="6"/>
      <c r="S173" s="6"/>
      <c r="T173" s="6"/>
      <c r="U173" s="6"/>
      <c r="V173" s="6"/>
      <c r="W173" s="6"/>
      <c r="X173" s="6"/>
      <c r="Y173" s="6"/>
      <c r="Z173" s="6"/>
      <c r="AA173" s="6"/>
      <c r="AB173" s="6"/>
    </row>
    <row r="174" spans="1:28" ht="12.95" customHeight="1" thickBot="1" x14ac:dyDescent="0.25">
      <c r="A174" s="6" t="str">
        <f t="shared" si="13"/>
        <v xml:space="preserve"> UNIT </v>
      </c>
      <c r="B174" s="54">
        <v>140</v>
      </c>
      <c r="C174" s="53"/>
      <c r="D174" s="57"/>
      <c r="E174" s="57"/>
      <c r="F174" s="57"/>
      <c r="G174" s="57"/>
      <c r="H174" s="139"/>
      <c r="I174" s="59"/>
      <c r="J174" s="59"/>
      <c r="K174" s="72" t="str">
        <f>IF(AND(I174="YES", COUNTIFS(F$35:F174,F174,I$35:I174,"YES")=1),1,"")</f>
        <v/>
      </c>
      <c r="L174" s="73" t="str">
        <f>IF(G174="","",VALUE(IFERROR(CHOOSE(MATCH(G174,{0,1,2,3,4,5},0),2.5,3.5,4.5,5.5,6.5,7.5),"")))</f>
        <v/>
      </c>
      <c r="M174" s="52">
        <f t="shared" si="11"/>
        <v>1</v>
      </c>
      <c r="N174" s="52" t="str">
        <f t="shared" si="12"/>
        <v/>
      </c>
      <c r="O174" s="6"/>
      <c r="P174" s="6"/>
      <c r="Q174" s="6"/>
      <c r="R174" s="6"/>
      <c r="S174" s="6"/>
      <c r="T174" s="6"/>
      <c r="U174" s="6"/>
      <c r="V174" s="6"/>
      <c r="W174" s="6"/>
      <c r="X174" s="6"/>
      <c r="Y174" s="6"/>
      <c r="Z174" s="6"/>
      <c r="AA174" s="6"/>
      <c r="AB174" s="6"/>
    </row>
    <row r="175" spans="1:28" ht="12.95" customHeight="1" thickBot="1" x14ac:dyDescent="0.25">
      <c r="A175" s="6" t="str">
        <f t="shared" si="13"/>
        <v xml:space="preserve"> UNIT </v>
      </c>
      <c r="B175" s="54">
        <v>141</v>
      </c>
      <c r="C175" s="53"/>
      <c r="D175" s="57"/>
      <c r="E175" s="57"/>
      <c r="F175" s="57"/>
      <c r="G175" s="57"/>
      <c r="H175" s="139"/>
      <c r="I175" s="59"/>
      <c r="J175" s="59"/>
      <c r="K175" s="72" t="str">
        <f>IF(AND(I175="YES", COUNTIFS(F$35:F175,F175,I$35:I175,"YES")=1),1,"")</f>
        <v/>
      </c>
      <c r="L175" s="73" t="str">
        <f>IF(G175="","",VALUE(IFERROR(CHOOSE(MATCH(G175,{0,1,2,3,4,5},0),2.5,3.5,4.5,5.5,6.5,7.5),"")))</f>
        <v/>
      </c>
      <c r="M175" s="52">
        <f t="shared" si="11"/>
        <v>1</v>
      </c>
      <c r="N175" s="52" t="str">
        <f t="shared" si="12"/>
        <v/>
      </c>
      <c r="O175" s="6"/>
      <c r="P175" s="6"/>
      <c r="Q175" s="6"/>
      <c r="R175" s="6"/>
      <c r="S175" s="6"/>
      <c r="T175" s="6"/>
      <c r="U175" s="6"/>
      <c r="V175" s="6"/>
      <c r="W175" s="6"/>
      <c r="X175" s="6"/>
      <c r="Y175" s="6"/>
      <c r="Z175" s="6"/>
      <c r="AA175" s="6"/>
      <c r="AB175" s="6"/>
    </row>
    <row r="176" spans="1:28" ht="12.95" customHeight="1" thickBot="1" x14ac:dyDescent="0.25">
      <c r="A176" s="6" t="str">
        <f t="shared" si="13"/>
        <v xml:space="preserve"> UNIT </v>
      </c>
      <c r="B176" s="54">
        <v>142</v>
      </c>
      <c r="C176" s="53"/>
      <c r="D176" s="57"/>
      <c r="E176" s="57"/>
      <c r="F176" s="57"/>
      <c r="G176" s="57"/>
      <c r="H176" s="139"/>
      <c r="I176" s="59"/>
      <c r="J176" s="59"/>
      <c r="K176" s="72" t="str">
        <f>IF(AND(I176="YES", COUNTIFS(F$35:F176,F176,I$35:I176,"YES")=1),1,"")</f>
        <v/>
      </c>
      <c r="L176" s="73" t="str">
        <f>IF(G176="","",VALUE(IFERROR(CHOOSE(MATCH(G176,{0,1,2,3,4,5},0),2.5,3.5,4.5,5.5,6.5,7.5),"")))</f>
        <v/>
      </c>
      <c r="M176" s="52">
        <f t="shared" si="11"/>
        <v>1</v>
      </c>
      <c r="N176" s="52" t="str">
        <f t="shared" si="12"/>
        <v/>
      </c>
      <c r="O176" s="6"/>
      <c r="P176" s="6"/>
      <c r="Q176" s="6"/>
      <c r="R176" s="6"/>
      <c r="S176" s="6"/>
      <c r="T176" s="6"/>
      <c r="U176" s="6"/>
      <c r="V176" s="6"/>
      <c r="W176" s="6"/>
      <c r="X176" s="6"/>
      <c r="Y176" s="6"/>
      <c r="Z176" s="6"/>
      <c r="AA176" s="6"/>
      <c r="AB176" s="6"/>
    </row>
    <row r="177" spans="1:28" ht="12.95" customHeight="1" thickBot="1" x14ac:dyDescent="0.25">
      <c r="A177" s="6" t="str">
        <f t="shared" si="13"/>
        <v xml:space="preserve"> UNIT </v>
      </c>
      <c r="B177" s="54">
        <v>143</v>
      </c>
      <c r="C177" s="53"/>
      <c r="D177" s="57"/>
      <c r="E177" s="57"/>
      <c r="F177" s="57"/>
      <c r="G177" s="57"/>
      <c r="H177" s="139"/>
      <c r="I177" s="59"/>
      <c r="J177" s="59"/>
      <c r="K177" s="72" t="str">
        <f>IF(AND(I177="YES", COUNTIFS(F$35:F177,F177,I$35:I177,"YES")=1),1,"")</f>
        <v/>
      </c>
      <c r="L177" s="73" t="str">
        <f>IF(G177="","",VALUE(IFERROR(CHOOSE(MATCH(G177,{0,1,2,3,4,5},0),2.5,3.5,4.5,5.5,6.5,7.5),"")))</f>
        <v/>
      </c>
      <c r="M177" s="52">
        <f t="shared" si="11"/>
        <v>1</v>
      </c>
      <c r="N177" s="52" t="str">
        <f t="shared" si="12"/>
        <v/>
      </c>
      <c r="O177" s="6"/>
      <c r="P177" s="6"/>
      <c r="Q177" s="6"/>
      <c r="R177" s="6"/>
      <c r="S177" s="6"/>
      <c r="T177" s="6"/>
      <c r="U177" s="6"/>
      <c r="V177" s="6"/>
      <c r="W177" s="6"/>
      <c r="X177" s="6"/>
      <c r="Y177" s="6"/>
      <c r="Z177" s="6"/>
      <c r="AA177" s="6"/>
      <c r="AB177" s="6"/>
    </row>
    <row r="178" spans="1:28" ht="12.95" customHeight="1" thickBot="1" x14ac:dyDescent="0.25">
      <c r="A178" s="6" t="str">
        <f t="shared" si="13"/>
        <v xml:space="preserve"> UNIT </v>
      </c>
      <c r="B178" s="54">
        <v>144</v>
      </c>
      <c r="C178" s="53"/>
      <c r="D178" s="57"/>
      <c r="E178" s="57"/>
      <c r="F178" s="57"/>
      <c r="G178" s="57"/>
      <c r="H178" s="139"/>
      <c r="I178" s="59"/>
      <c r="J178" s="59"/>
      <c r="K178" s="72" t="str">
        <f>IF(AND(I178="YES", COUNTIFS(F$35:F178,F178,I$35:I178,"YES")=1),1,"")</f>
        <v/>
      </c>
      <c r="L178" s="73" t="str">
        <f>IF(G178="","",VALUE(IFERROR(CHOOSE(MATCH(G178,{0,1,2,3,4,5},0),2.5,3.5,4.5,5.5,6.5,7.5),"")))</f>
        <v/>
      </c>
      <c r="M178" s="52">
        <f t="shared" si="11"/>
        <v>1</v>
      </c>
      <c r="N178" s="52" t="str">
        <f t="shared" si="12"/>
        <v/>
      </c>
      <c r="O178" s="6"/>
      <c r="P178" s="6"/>
      <c r="Q178" s="6"/>
      <c r="R178" s="6"/>
      <c r="S178" s="6"/>
      <c r="T178" s="6"/>
      <c r="U178" s="6"/>
      <c r="V178" s="6"/>
      <c r="W178" s="6"/>
      <c r="X178" s="6"/>
      <c r="Y178" s="6"/>
      <c r="Z178" s="6"/>
      <c r="AA178" s="6"/>
      <c r="AB178" s="6"/>
    </row>
    <row r="179" spans="1:28" ht="12.95" customHeight="1" thickBot="1" x14ac:dyDescent="0.25">
      <c r="A179" s="6" t="str">
        <f t="shared" si="13"/>
        <v xml:space="preserve"> UNIT </v>
      </c>
      <c r="B179" s="54">
        <v>145</v>
      </c>
      <c r="C179" s="53"/>
      <c r="D179" s="57"/>
      <c r="E179" s="57"/>
      <c r="F179" s="57"/>
      <c r="G179" s="57"/>
      <c r="H179" s="139"/>
      <c r="I179" s="59"/>
      <c r="J179" s="59"/>
      <c r="K179" s="72" t="str">
        <f>IF(AND(I179="YES", COUNTIFS(F$35:F179,F179,I$35:I179,"YES")=1),1,"")</f>
        <v/>
      </c>
      <c r="L179" s="73" t="str">
        <f>IF(G179="","",VALUE(IFERROR(CHOOSE(MATCH(G179,{0,1,2,3,4,5},0),2.5,3.5,4.5,5.5,6.5,7.5),"")))</f>
        <v/>
      </c>
      <c r="M179" s="52">
        <f t="shared" si="11"/>
        <v>1</v>
      </c>
      <c r="N179" s="52" t="str">
        <f t="shared" si="12"/>
        <v/>
      </c>
      <c r="O179" s="6"/>
      <c r="P179" s="6"/>
      <c r="Q179" s="6"/>
      <c r="R179" s="6"/>
      <c r="S179" s="6"/>
      <c r="T179" s="6"/>
      <c r="U179" s="6"/>
      <c r="V179" s="6"/>
      <c r="W179" s="6"/>
      <c r="X179" s="6"/>
      <c r="Y179" s="6"/>
      <c r="Z179" s="6"/>
      <c r="AA179" s="6"/>
      <c r="AB179" s="6"/>
    </row>
    <row r="180" spans="1:28" ht="12.95" customHeight="1" thickBot="1" x14ac:dyDescent="0.25">
      <c r="A180" s="6" t="str">
        <f t="shared" si="13"/>
        <v xml:space="preserve"> UNIT </v>
      </c>
      <c r="B180" s="54">
        <v>146</v>
      </c>
      <c r="C180" s="53"/>
      <c r="D180" s="57"/>
      <c r="E180" s="57"/>
      <c r="F180" s="57"/>
      <c r="G180" s="57"/>
      <c r="H180" s="139"/>
      <c r="I180" s="59"/>
      <c r="J180" s="59"/>
      <c r="K180" s="72" t="str">
        <f>IF(AND(I180="YES", COUNTIFS(F$35:F180,F180,I$35:I180,"YES")=1),1,"")</f>
        <v/>
      </c>
      <c r="L180" s="73" t="str">
        <f>IF(G180="","",VALUE(IFERROR(CHOOSE(MATCH(G180,{0,1,2,3,4,5},0),2.5,3.5,4.5,5.5,6.5,7.5),"")))</f>
        <v/>
      </c>
      <c r="M180" s="52">
        <f t="shared" si="11"/>
        <v>1</v>
      </c>
      <c r="N180" s="52" t="str">
        <f t="shared" si="12"/>
        <v/>
      </c>
      <c r="O180" s="6"/>
      <c r="P180" s="6"/>
      <c r="Q180" s="6"/>
      <c r="R180" s="6"/>
      <c r="S180" s="6"/>
      <c r="T180" s="6"/>
      <c r="U180" s="6"/>
      <c r="V180" s="6"/>
      <c r="W180" s="6"/>
      <c r="X180" s="6"/>
      <c r="Y180" s="6"/>
      <c r="Z180" s="6"/>
      <c r="AA180" s="6"/>
      <c r="AB180" s="6"/>
    </row>
    <row r="181" spans="1:28" ht="12.95" customHeight="1" thickBot="1" x14ac:dyDescent="0.25">
      <c r="A181" s="6" t="str">
        <f t="shared" si="13"/>
        <v xml:space="preserve"> UNIT </v>
      </c>
      <c r="B181" s="54">
        <v>147</v>
      </c>
      <c r="C181" s="53"/>
      <c r="D181" s="57"/>
      <c r="E181" s="57"/>
      <c r="F181" s="57"/>
      <c r="G181" s="57"/>
      <c r="H181" s="139"/>
      <c r="I181" s="59"/>
      <c r="J181" s="59"/>
      <c r="K181" s="72" t="str">
        <f>IF(AND(I181="YES", COUNTIFS(F$35:F181,F181,I$35:I181,"YES")=1),1,"")</f>
        <v/>
      </c>
      <c r="L181" s="73" t="str">
        <f>IF(G181="","",VALUE(IFERROR(CHOOSE(MATCH(G181,{0,1,2,3,4,5},0),2.5,3.5,4.5,5.5,6.5,7.5),"")))</f>
        <v/>
      </c>
      <c r="M181" s="52">
        <f t="shared" si="11"/>
        <v>1</v>
      </c>
      <c r="N181" s="52" t="str">
        <f t="shared" si="12"/>
        <v/>
      </c>
      <c r="O181" s="6"/>
      <c r="P181" s="6"/>
      <c r="Q181" s="6"/>
      <c r="R181" s="6"/>
      <c r="S181" s="6"/>
      <c r="T181" s="6"/>
      <c r="U181" s="6"/>
      <c r="V181" s="6"/>
      <c r="W181" s="6"/>
      <c r="X181" s="6"/>
      <c r="Y181" s="6"/>
      <c r="Z181" s="6"/>
      <c r="AA181" s="6"/>
      <c r="AB181" s="6"/>
    </row>
    <row r="182" spans="1:28" ht="12.95" customHeight="1" thickBot="1" x14ac:dyDescent="0.25">
      <c r="A182" s="6" t="str">
        <f t="shared" si="13"/>
        <v xml:space="preserve"> UNIT </v>
      </c>
      <c r="B182" s="54">
        <v>148</v>
      </c>
      <c r="C182" s="53"/>
      <c r="D182" s="57"/>
      <c r="E182" s="57"/>
      <c r="F182" s="57"/>
      <c r="G182" s="57"/>
      <c r="H182" s="139"/>
      <c r="I182" s="59"/>
      <c r="J182" s="59"/>
      <c r="K182" s="72" t="str">
        <f>IF(AND(I182="YES", COUNTIFS(F$35:F182,F182,I$35:I182,"YES")=1),1,"")</f>
        <v/>
      </c>
      <c r="L182" s="73" t="str">
        <f>IF(G182="","",VALUE(IFERROR(CHOOSE(MATCH(G182,{0,1,2,3,4,5},0),2.5,3.5,4.5,5.5,6.5,7.5),"")))</f>
        <v/>
      </c>
      <c r="M182" s="52">
        <f t="shared" si="11"/>
        <v>1</v>
      </c>
      <c r="N182" s="52" t="str">
        <f t="shared" si="12"/>
        <v/>
      </c>
      <c r="O182" s="6"/>
      <c r="P182" s="6"/>
      <c r="Q182" s="6"/>
      <c r="R182" s="6"/>
      <c r="S182" s="6"/>
      <c r="T182" s="6"/>
      <c r="U182" s="6"/>
      <c r="V182" s="6"/>
      <c r="W182" s="6"/>
      <c r="X182" s="6"/>
      <c r="Y182" s="6"/>
      <c r="Z182" s="6"/>
      <c r="AA182" s="6"/>
      <c r="AB182" s="6"/>
    </row>
    <row r="183" spans="1:28" ht="12.95" customHeight="1" thickBot="1" x14ac:dyDescent="0.25">
      <c r="A183" s="6" t="str">
        <f t="shared" si="13"/>
        <v xml:space="preserve"> UNIT </v>
      </c>
      <c r="B183" s="54">
        <v>149</v>
      </c>
      <c r="C183" s="53"/>
      <c r="D183" s="57"/>
      <c r="E183" s="57"/>
      <c r="F183" s="57"/>
      <c r="G183" s="57"/>
      <c r="H183" s="139"/>
      <c r="I183" s="59"/>
      <c r="J183" s="59"/>
      <c r="K183" s="72" t="str">
        <f>IF(AND(I183="YES", COUNTIFS(F$35:F183,F183,I$35:I183,"YES")=1),1,"")</f>
        <v/>
      </c>
      <c r="L183" s="73" t="str">
        <f>IF(G183="","",VALUE(IFERROR(CHOOSE(MATCH(G183,{0,1,2,3,4,5},0),2.5,3.5,4.5,5.5,6.5,7.5),"")))</f>
        <v/>
      </c>
      <c r="M183" s="52">
        <f t="shared" si="11"/>
        <v>1</v>
      </c>
      <c r="N183" s="52" t="str">
        <f t="shared" si="12"/>
        <v/>
      </c>
      <c r="O183" s="6"/>
      <c r="P183" s="6"/>
      <c r="Q183" s="6"/>
      <c r="R183" s="6"/>
      <c r="S183" s="6"/>
      <c r="T183" s="6"/>
      <c r="U183" s="6"/>
      <c r="V183" s="6"/>
      <c r="W183" s="6"/>
      <c r="X183" s="6"/>
      <c r="Y183" s="6"/>
      <c r="Z183" s="6"/>
      <c r="AA183" s="6"/>
      <c r="AB183" s="6"/>
    </row>
    <row r="184" spans="1:28" ht="12.95" customHeight="1" thickBot="1" x14ac:dyDescent="0.25">
      <c r="A184" s="6" t="str">
        <f t="shared" si="13"/>
        <v xml:space="preserve"> UNIT </v>
      </c>
      <c r="B184" s="54">
        <v>150</v>
      </c>
      <c r="C184" s="53"/>
      <c r="D184" s="57"/>
      <c r="E184" s="57"/>
      <c r="F184" s="57"/>
      <c r="G184" s="57"/>
      <c r="H184" s="139"/>
      <c r="I184" s="59"/>
      <c r="J184" s="59"/>
      <c r="K184" s="72" t="str">
        <f>IF(AND(I184="YES", COUNTIFS(F$35:F184,F184,I$35:I184,"YES")=1),1,"")</f>
        <v/>
      </c>
      <c r="L184" s="73" t="str">
        <f>IF(G184="","",VALUE(IFERROR(CHOOSE(MATCH(G184,{0,1,2,3,4,5},0),2.5,3.5,4.5,5.5,6.5,7.5),"")))</f>
        <v/>
      </c>
      <c r="M184" s="52">
        <f t="shared" si="11"/>
        <v>1</v>
      </c>
      <c r="N184" s="52" t="str">
        <f t="shared" si="12"/>
        <v/>
      </c>
      <c r="O184" s="6"/>
      <c r="P184" s="6"/>
      <c r="Q184" s="6"/>
      <c r="R184" s="6"/>
      <c r="S184" s="6"/>
      <c r="T184" s="6"/>
      <c r="U184" s="6"/>
      <c r="V184" s="6"/>
      <c r="W184" s="6"/>
      <c r="X184" s="6"/>
      <c r="Y184" s="6"/>
      <c r="Z184" s="6"/>
      <c r="AA184" s="6"/>
      <c r="AB184" s="6"/>
    </row>
    <row r="185" spans="1:28" ht="12.95" customHeight="1" thickBot="1" x14ac:dyDescent="0.25">
      <c r="A185" s="6" t="str">
        <f t="shared" si="13"/>
        <v xml:space="preserve"> UNIT </v>
      </c>
      <c r="B185" s="54">
        <v>151</v>
      </c>
      <c r="C185" s="53"/>
      <c r="D185" s="57"/>
      <c r="E185" s="57"/>
      <c r="F185" s="57"/>
      <c r="G185" s="57"/>
      <c r="H185" s="139"/>
      <c r="I185" s="59"/>
      <c r="J185" s="59"/>
      <c r="K185" s="72" t="str">
        <f>IF(AND(I185="YES", COUNTIFS(F$35:F185,F185,I$35:I185,"YES")=1),1,"")</f>
        <v/>
      </c>
      <c r="L185" s="73" t="str">
        <f>IF(G185="","",VALUE(IFERROR(CHOOSE(MATCH(G185,{0,1,2,3,4,5},0),2.5,3.5,4.5,5.5,6.5,7.5),"")))</f>
        <v/>
      </c>
      <c r="M185" s="52">
        <f t="shared" si="11"/>
        <v>1</v>
      </c>
      <c r="N185" s="52" t="str">
        <f t="shared" si="12"/>
        <v/>
      </c>
      <c r="O185" s="6"/>
      <c r="P185" s="6"/>
      <c r="Q185" s="6"/>
      <c r="R185" s="6"/>
      <c r="S185" s="6"/>
      <c r="T185" s="6"/>
      <c r="U185" s="6"/>
      <c r="V185" s="6"/>
      <c r="W185" s="6"/>
      <c r="X185" s="6"/>
      <c r="Y185" s="6"/>
      <c r="Z185" s="6"/>
      <c r="AA185" s="6"/>
      <c r="AB185" s="6"/>
    </row>
    <row r="186" spans="1:28" ht="12.95" customHeight="1" thickBot="1" x14ac:dyDescent="0.25">
      <c r="A186" s="6" t="str">
        <f t="shared" si="13"/>
        <v xml:space="preserve"> UNIT </v>
      </c>
      <c r="B186" s="54">
        <v>152</v>
      </c>
      <c r="C186" s="53"/>
      <c r="D186" s="57"/>
      <c r="E186" s="57"/>
      <c r="F186" s="57"/>
      <c r="G186" s="57"/>
      <c r="H186" s="139"/>
      <c r="I186" s="59"/>
      <c r="J186" s="59"/>
      <c r="K186" s="72" t="str">
        <f>IF(AND(I186="YES", COUNTIFS(F$35:F186,F186,I$35:I186,"YES")=1),1,"")</f>
        <v/>
      </c>
      <c r="L186" s="73" t="str">
        <f>IF(G186="","",VALUE(IFERROR(CHOOSE(MATCH(G186,{0,1,2,3,4,5},0),2.5,3.5,4.5,5.5,6.5,7.5),"")))</f>
        <v/>
      </c>
      <c r="M186" s="52">
        <f t="shared" si="11"/>
        <v>1</v>
      </c>
      <c r="N186" s="52" t="str">
        <f t="shared" si="12"/>
        <v/>
      </c>
      <c r="O186" s="6"/>
      <c r="P186" s="6"/>
      <c r="Q186" s="6"/>
      <c r="R186" s="6"/>
      <c r="S186" s="6"/>
      <c r="T186" s="6"/>
      <c r="U186" s="6"/>
      <c r="V186" s="6"/>
      <c r="W186" s="6"/>
      <c r="X186" s="6"/>
      <c r="Y186" s="6"/>
      <c r="Z186" s="6"/>
      <c r="AA186" s="6"/>
      <c r="AB186" s="6"/>
    </row>
    <row r="187" spans="1:28" ht="12.95" customHeight="1" thickBot="1" x14ac:dyDescent="0.25">
      <c r="A187" s="6" t="str">
        <f t="shared" si="13"/>
        <v xml:space="preserve"> UNIT </v>
      </c>
      <c r="B187" s="54">
        <v>153</v>
      </c>
      <c r="C187" s="53"/>
      <c r="D187" s="57"/>
      <c r="E187" s="57"/>
      <c r="F187" s="57"/>
      <c r="G187" s="57"/>
      <c r="H187" s="139"/>
      <c r="I187" s="59"/>
      <c r="J187" s="59"/>
      <c r="K187" s="72" t="str">
        <f>IF(AND(I187="YES", COUNTIFS(F$35:F187,F187,I$35:I187,"YES")=1),1,"")</f>
        <v/>
      </c>
      <c r="L187" s="73" t="str">
        <f>IF(G187="","",VALUE(IFERROR(CHOOSE(MATCH(G187,{0,1,2,3,4,5},0),2.5,3.5,4.5,5.5,6.5,7.5),"")))</f>
        <v/>
      </c>
      <c r="M187" s="52">
        <f t="shared" si="11"/>
        <v>1</v>
      </c>
      <c r="N187" s="52" t="str">
        <f t="shared" si="12"/>
        <v/>
      </c>
      <c r="O187" s="6"/>
      <c r="P187" s="6"/>
      <c r="Q187" s="6"/>
      <c r="R187" s="6"/>
      <c r="S187" s="6"/>
      <c r="T187" s="6"/>
      <c r="U187" s="6"/>
      <c r="V187" s="6"/>
      <c r="W187" s="6"/>
      <c r="X187" s="6"/>
      <c r="Y187" s="6"/>
      <c r="Z187" s="6"/>
      <c r="AA187" s="6"/>
      <c r="AB187" s="6"/>
    </row>
    <row r="188" spans="1:28" ht="12.95" customHeight="1" thickBot="1" x14ac:dyDescent="0.25">
      <c r="A188" s="6" t="str">
        <f t="shared" si="13"/>
        <v xml:space="preserve"> UNIT </v>
      </c>
      <c r="B188" s="54">
        <v>154</v>
      </c>
      <c r="C188" s="53"/>
      <c r="D188" s="57"/>
      <c r="E188" s="57"/>
      <c r="F188" s="57"/>
      <c r="G188" s="57"/>
      <c r="H188" s="139"/>
      <c r="I188" s="59"/>
      <c r="J188" s="59"/>
      <c r="K188" s="72" t="str">
        <f>IF(AND(I188="YES", COUNTIFS(F$35:F188,F188,I$35:I188,"YES")=1),1,"")</f>
        <v/>
      </c>
      <c r="L188" s="73" t="str">
        <f>IF(G188="","",VALUE(IFERROR(CHOOSE(MATCH(G188,{0,1,2,3,4,5},0),2.5,3.5,4.5,5.5,6.5,7.5),"")))</f>
        <v/>
      </c>
      <c r="M188" s="52">
        <f t="shared" si="11"/>
        <v>1</v>
      </c>
      <c r="N188" s="52" t="str">
        <f t="shared" si="12"/>
        <v/>
      </c>
      <c r="O188" s="6"/>
      <c r="P188" s="6"/>
      <c r="Q188" s="6"/>
      <c r="R188" s="6"/>
      <c r="S188" s="6"/>
      <c r="T188" s="6"/>
      <c r="U188" s="6"/>
      <c r="V188" s="6"/>
      <c r="W188" s="6"/>
      <c r="X188" s="6"/>
      <c r="Y188" s="6"/>
      <c r="Z188" s="6"/>
      <c r="AA188" s="6"/>
      <c r="AB188" s="6"/>
    </row>
    <row r="189" spans="1:28" ht="12.95" customHeight="1" thickBot="1" x14ac:dyDescent="0.25">
      <c r="A189" s="6" t="str">
        <f t="shared" si="13"/>
        <v xml:space="preserve"> UNIT </v>
      </c>
      <c r="B189" s="54">
        <v>155</v>
      </c>
      <c r="C189" s="53"/>
      <c r="D189" s="57"/>
      <c r="E189" s="57"/>
      <c r="F189" s="57"/>
      <c r="G189" s="57"/>
      <c r="H189" s="139"/>
      <c r="I189" s="59"/>
      <c r="J189" s="59"/>
      <c r="K189" s="72" t="str">
        <f>IF(AND(I189="YES", COUNTIFS(F$35:F189,F189,I$35:I189,"YES")=1),1,"")</f>
        <v/>
      </c>
      <c r="L189" s="73" t="str">
        <f>IF(G189="","",VALUE(IFERROR(CHOOSE(MATCH(G189,{0,1,2,3,4,5},0),2.5,3.5,4.5,5.5,6.5,7.5),"")))</f>
        <v/>
      </c>
      <c r="M189" s="52">
        <f t="shared" si="11"/>
        <v>1</v>
      </c>
      <c r="N189" s="52" t="str">
        <f t="shared" si="12"/>
        <v/>
      </c>
      <c r="O189" s="6"/>
      <c r="P189" s="6"/>
      <c r="Q189" s="6"/>
      <c r="R189" s="6"/>
      <c r="S189" s="6"/>
      <c r="T189" s="6"/>
      <c r="U189" s="6"/>
      <c r="V189" s="6"/>
      <c r="W189" s="6"/>
      <c r="X189" s="6"/>
      <c r="Y189" s="6"/>
      <c r="Z189" s="6"/>
      <c r="AA189" s="6"/>
      <c r="AB189" s="6"/>
    </row>
    <row r="190" spans="1:28" ht="12.95" customHeight="1" thickBot="1" x14ac:dyDescent="0.25">
      <c r="A190" s="6" t="str">
        <f t="shared" si="13"/>
        <v xml:space="preserve"> UNIT </v>
      </c>
      <c r="B190" s="54">
        <v>156</v>
      </c>
      <c r="C190" s="53"/>
      <c r="D190" s="57"/>
      <c r="E190" s="57"/>
      <c r="F190" s="57"/>
      <c r="G190" s="57"/>
      <c r="H190" s="139"/>
      <c r="I190" s="59"/>
      <c r="J190" s="59"/>
      <c r="K190" s="72" t="str">
        <f>IF(AND(I190="YES", COUNTIFS(F$35:F190,F190,I$35:I190,"YES")=1),1,"")</f>
        <v/>
      </c>
      <c r="L190" s="73" t="str">
        <f>IF(G190="","",VALUE(IFERROR(CHOOSE(MATCH(G190,{0,1,2,3,4,5},0),2.5,3.5,4.5,5.5,6.5,7.5),"")))</f>
        <v/>
      </c>
      <c r="M190" s="52">
        <f t="shared" si="11"/>
        <v>1</v>
      </c>
      <c r="N190" s="52" t="str">
        <f t="shared" si="12"/>
        <v/>
      </c>
      <c r="O190" s="6"/>
      <c r="P190" s="6"/>
      <c r="Q190" s="6"/>
      <c r="R190" s="6"/>
      <c r="S190" s="6"/>
      <c r="T190" s="6"/>
      <c r="U190" s="6"/>
      <c r="V190" s="6"/>
      <c r="W190" s="6"/>
      <c r="X190" s="6"/>
      <c r="Y190" s="6"/>
      <c r="Z190" s="6"/>
      <c r="AA190" s="6"/>
      <c r="AB190" s="6"/>
    </row>
    <row r="191" spans="1:28" ht="12.95" customHeight="1" thickBot="1" x14ac:dyDescent="0.25">
      <c r="A191" s="6" t="str">
        <f t="shared" si="13"/>
        <v xml:space="preserve"> UNIT </v>
      </c>
      <c r="B191" s="54">
        <v>157</v>
      </c>
      <c r="C191" s="53"/>
      <c r="D191" s="57"/>
      <c r="E191" s="57"/>
      <c r="F191" s="57"/>
      <c r="G191" s="57"/>
      <c r="H191" s="139"/>
      <c r="I191" s="59"/>
      <c r="J191" s="59"/>
      <c r="K191" s="72" t="str">
        <f>IF(AND(I191="YES", COUNTIFS(F$35:F191,F191,I$35:I191,"YES")=1),1,"")</f>
        <v/>
      </c>
      <c r="L191" s="73" t="str">
        <f>IF(G191="","",VALUE(IFERROR(CHOOSE(MATCH(G191,{0,1,2,3,4,5},0),2.5,3.5,4.5,5.5,6.5,7.5),"")))</f>
        <v/>
      </c>
      <c r="M191" s="52">
        <f t="shared" si="11"/>
        <v>1</v>
      </c>
      <c r="N191" s="52" t="str">
        <f t="shared" si="12"/>
        <v/>
      </c>
      <c r="O191" s="6"/>
      <c r="P191" s="6"/>
      <c r="Q191" s="6"/>
      <c r="R191" s="6"/>
      <c r="S191" s="6"/>
      <c r="T191" s="6"/>
      <c r="U191" s="6"/>
      <c r="V191" s="6"/>
      <c r="W191" s="6"/>
      <c r="X191" s="6"/>
      <c r="Y191" s="6"/>
      <c r="Z191" s="6"/>
      <c r="AA191" s="6"/>
      <c r="AB191" s="6"/>
    </row>
    <row r="192" spans="1:28" ht="12.95" customHeight="1" thickBot="1" x14ac:dyDescent="0.25">
      <c r="A192" s="6" t="str">
        <f t="shared" si="13"/>
        <v xml:space="preserve"> UNIT </v>
      </c>
      <c r="B192" s="54">
        <v>158</v>
      </c>
      <c r="C192" s="53"/>
      <c r="D192" s="57"/>
      <c r="E192" s="57"/>
      <c r="F192" s="57"/>
      <c r="G192" s="57"/>
      <c r="H192" s="139"/>
      <c r="I192" s="59"/>
      <c r="J192" s="59"/>
      <c r="K192" s="72" t="str">
        <f>IF(AND(I192="YES", COUNTIFS(F$35:F192,F192,I$35:I192,"YES")=1),1,"")</f>
        <v/>
      </c>
      <c r="L192" s="73" t="str">
        <f>IF(G192="","",VALUE(IFERROR(CHOOSE(MATCH(G192,{0,1,2,3,4,5},0),2.5,3.5,4.5,5.5,6.5,7.5),"")))</f>
        <v/>
      </c>
      <c r="M192" s="52">
        <f t="shared" si="11"/>
        <v>1</v>
      </c>
      <c r="N192" s="52" t="str">
        <f t="shared" si="12"/>
        <v/>
      </c>
      <c r="O192" s="6"/>
      <c r="P192" s="6"/>
      <c r="Q192" s="6"/>
      <c r="R192" s="6"/>
      <c r="S192" s="6"/>
      <c r="T192" s="6"/>
      <c r="U192" s="6"/>
      <c r="V192" s="6"/>
      <c r="W192" s="6"/>
      <c r="X192" s="6"/>
      <c r="Y192" s="6"/>
      <c r="Z192" s="6"/>
      <c r="AA192" s="6"/>
      <c r="AB192" s="6"/>
    </row>
    <row r="193" spans="1:28" ht="12.95" customHeight="1" thickBot="1" x14ac:dyDescent="0.25">
      <c r="A193" s="6" t="str">
        <f t="shared" si="13"/>
        <v xml:space="preserve"> UNIT </v>
      </c>
      <c r="B193" s="54">
        <v>159</v>
      </c>
      <c r="C193" s="53"/>
      <c r="D193" s="57"/>
      <c r="E193" s="57"/>
      <c r="F193" s="57"/>
      <c r="G193" s="57"/>
      <c r="H193" s="139"/>
      <c r="I193" s="59"/>
      <c r="J193" s="59"/>
      <c r="K193" s="72" t="str">
        <f>IF(AND(I193="YES", COUNTIFS(F$35:F193,F193,I$35:I193,"YES")=1),1,"")</f>
        <v/>
      </c>
      <c r="L193" s="73" t="str">
        <f>IF(G193="","",VALUE(IFERROR(CHOOSE(MATCH(G193,{0,1,2,3,4,5},0),2.5,3.5,4.5,5.5,6.5,7.5),"")))</f>
        <v/>
      </c>
      <c r="M193" s="52">
        <f t="shared" si="11"/>
        <v>1</v>
      </c>
      <c r="N193" s="52" t="str">
        <f t="shared" si="12"/>
        <v/>
      </c>
      <c r="O193" s="6"/>
      <c r="P193" s="6"/>
      <c r="Q193" s="6"/>
      <c r="R193" s="6"/>
      <c r="S193" s="6"/>
      <c r="T193" s="6"/>
      <c r="U193" s="6"/>
      <c r="V193" s="6"/>
      <c r="W193" s="6"/>
      <c r="X193" s="6"/>
      <c r="Y193" s="6"/>
      <c r="Z193" s="6"/>
      <c r="AA193" s="6"/>
      <c r="AB193" s="6"/>
    </row>
    <row r="194" spans="1:28" ht="12.95" customHeight="1" thickBot="1" x14ac:dyDescent="0.25">
      <c r="A194" s="6" t="str">
        <f t="shared" si="13"/>
        <v xml:space="preserve"> UNIT </v>
      </c>
      <c r="B194" s="54">
        <v>160</v>
      </c>
      <c r="C194" s="53"/>
      <c r="D194" s="57"/>
      <c r="E194" s="57"/>
      <c r="F194" s="57"/>
      <c r="G194" s="57"/>
      <c r="H194" s="139"/>
      <c r="I194" s="59"/>
      <c r="J194" s="59"/>
      <c r="K194" s="72" t="str">
        <f>IF(AND(I194="YES", COUNTIFS(F$35:F194,F194,I$35:I194,"YES")=1),1,"")</f>
        <v/>
      </c>
      <c r="L194" s="73" t="str">
        <f>IF(G194="","",VALUE(IFERROR(CHOOSE(MATCH(G194,{0,1,2,3,4,5},0),2.5,3.5,4.5,5.5,6.5,7.5),"")))</f>
        <v/>
      </c>
      <c r="M194" s="52">
        <f t="shared" si="11"/>
        <v>1</v>
      </c>
      <c r="N194" s="52" t="str">
        <f t="shared" si="12"/>
        <v/>
      </c>
      <c r="O194" s="6"/>
      <c r="P194" s="6"/>
      <c r="Q194" s="6"/>
      <c r="R194" s="6"/>
      <c r="S194" s="6"/>
      <c r="T194" s="6"/>
      <c r="U194" s="6"/>
      <c r="V194" s="6"/>
      <c r="W194" s="6"/>
      <c r="X194" s="6"/>
      <c r="Y194" s="6"/>
      <c r="Z194" s="6"/>
      <c r="AA194" s="6"/>
      <c r="AB194" s="6"/>
    </row>
    <row r="195" spans="1:28" ht="12.95" customHeight="1" thickBot="1" x14ac:dyDescent="0.25">
      <c r="A195" s="6" t="str">
        <f t="shared" si="13"/>
        <v xml:space="preserve"> UNIT </v>
      </c>
      <c r="B195" s="54">
        <v>161</v>
      </c>
      <c r="C195" s="53"/>
      <c r="D195" s="57"/>
      <c r="E195" s="57"/>
      <c r="F195" s="57"/>
      <c r="G195" s="57"/>
      <c r="H195" s="139"/>
      <c r="I195" s="59"/>
      <c r="J195" s="59"/>
      <c r="K195" s="72" t="str">
        <f>IF(AND(I195="YES", COUNTIFS(F$35:F195,F195,I$35:I195,"YES")=1),1,"")</f>
        <v/>
      </c>
      <c r="L195" s="73" t="str">
        <f>IF(G195="","",VALUE(IFERROR(CHOOSE(MATCH(G195,{0,1,2,3,4,5},0),2.5,3.5,4.5,5.5,6.5,7.5),"")))</f>
        <v/>
      </c>
      <c r="M195" s="52">
        <f t="shared" si="11"/>
        <v>1</v>
      </c>
      <c r="N195" s="52" t="str">
        <f t="shared" si="12"/>
        <v/>
      </c>
      <c r="O195" s="6"/>
      <c r="P195" s="6"/>
      <c r="Q195" s="6"/>
      <c r="R195" s="6"/>
      <c r="S195" s="6"/>
      <c r="T195" s="6"/>
      <c r="U195" s="6"/>
      <c r="V195" s="6"/>
      <c r="W195" s="6"/>
      <c r="X195" s="6"/>
      <c r="Y195" s="6"/>
      <c r="Z195" s="6"/>
      <c r="AA195" s="6"/>
      <c r="AB195" s="6"/>
    </row>
    <row r="196" spans="1:28" ht="12.95" customHeight="1" thickBot="1" x14ac:dyDescent="0.25">
      <c r="A196" s="6" t="str">
        <f t="shared" si="13"/>
        <v xml:space="preserve"> UNIT </v>
      </c>
      <c r="B196" s="54">
        <v>162</v>
      </c>
      <c r="C196" s="53"/>
      <c r="D196" s="57"/>
      <c r="E196" s="57"/>
      <c r="F196" s="57"/>
      <c r="G196" s="57"/>
      <c r="H196" s="139"/>
      <c r="I196" s="59"/>
      <c r="J196" s="59"/>
      <c r="K196" s="72" t="str">
        <f>IF(AND(I196="YES", COUNTIFS(F$35:F196,F196,I$35:I196,"YES")=1),1,"")</f>
        <v/>
      </c>
      <c r="L196" s="73" t="str">
        <f>IF(G196="","",VALUE(IFERROR(CHOOSE(MATCH(G196,{0,1,2,3,4,5},0),2.5,3.5,4.5,5.5,6.5,7.5),"")))</f>
        <v/>
      </c>
      <c r="M196" s="52">
        <f t="shared" si="11"/>
        <v>1</v>
      </c>
      <c r="N196" s="52" t="str">
        <f t="shared" si="12"/>
        <v/>
      </c>
      <c r="O196" s="6"/>
      <c r="P196" s="6"/>
      <c r="Q196" s="6"/>
      <c r="R196" s="6"/>
      <c r="S196" s="6"/>
      <c r="T196" s="6"/>
      <c r="U196" s="6"/>
      <c r="V196" s="6"/>
      <c r="W196" s="6"/>
      <c r="X196" s="6"/>
      <c r="Y196" s="6"/>
      <c r="Z196" s="6"/>
      <c r="AA196" s="6"/>
      <c r="AB196" s="6"/>
    </row>
    <row r="197" spans="1:28" ht="12.95" customHeight="1" thickBot="1" x14ac:dyDescent="0.25">
      <c r="A197" s="6" t="str">
        <f t="shared" si="13"/>
        <v xml:space="preserve"> UNIT </v>
      </c>
      <c r="B197" s="54">
        <v>163</v>
      </c>
      <c r="C197" s="53"/>
      <c r="D197" s="57"/>
      <c r="E197" s="57"/>
      <c r="F197" s="57"/>
      <c r="G197" s="57"/>
      <c r="H197" s="139"/>
      <c r="I197" s="59"/>
      <c r="J197" s="59"/>
      <c r="K197" s="72" t="str">
        <f>IF(AND(I197="YES", COUNTIFS(F$35:F197,F197,I$35:I197,"YES")=1),1,"")</f>
        <v/>
      </c>
      <c r="L197" s="73" t="str">
        <f>IF(G197="","",VALUE(IFERROR(CHOOSE(MATCH(G197,{0,1,2,3,4,5},0),2.5,3.5,4.5,5.5,6.5,7.5),"")))</f>
        <v/>
      </c>
      <c r="M197" s="52">
        <f t="shared" si="11"/>
        <v>1</v>
      </c>
      <c r="N197" s="52" t="str">
        <f t="shared" si="12"/>
        <v/>
      </c>
      <c r="O197" s="6"/>
      <c r="P197" s="6"/>
      <c r="Q197" s="6"/>
      <c r="R197" s="6"/>
      <c r="S197" s="6"/>
      <c r="T197" s="6"/>
      <c r="U197" s="6"/>
      <c r="V197" s="6"/>
      <c r="W197" s="6"/>
      <c r="X197" s="6"/>
      <c r="Y197" s="6"/>
      <c r="Z197" s="6"/>
      <c r="AA197" s="6"/>
      <c r="AB197" s="6"/>
    </row>
    <row r="198" spans="1:28" ht="12.95" customHeight="1" thickBot="1" x14ac:dyDescent="0.25">
      <c r="A198" s="6" t="str">
        <f t="shared" si="13"/>
        <v xml:space="preserve"> UNIT </v>
      </c>
      <c r="B198" s="54">
        <v>164</v>
      </c>
      <c r="C198" s="53"/>
      <c r="D198" s="57"/>
      <c r="E198" s="57"/>
      <c r="F198" s="57"/>
      <c r="G198" s="57"/>
      <c r="H198" s="139"/>
      <c r="I198" s="59"/>
      <c r="J198" s="59"/>
      <c r="K198" s="72" t="str">
        <f>IF(AND(I198="YES", COUNTIFS(F$35:F198,F198,I$35:I198,"YES")=1),1,"")</f>
        <v/>
      </c>
      <c r="L198" s="73" t="str">
        <f>IF(G198="","",VALUE(IFERROR(CHOOSE(MATCH(G198,{0,1,2,3,4,5},0),2.5,3.5,4.5,5.5,6.5,7.5),"")))</f>
        <v/>
      </c>
      <c r="M198" s="52">
        <f t="shared" si="11"/>
        <v>1</v>
      </c>
      <c r="N198" s="52" t="str">
        <f t="shared" si="12"/>
        <v/>
      </c>
      <c r="O198" s="6"/>
      <c r="P198" s="6"/>
      <c r="Q198" s="6"/>
      <c r="R198" s="6"/>
      <c r="S198" s="6"/>
      <c r="T198" s="6"/>
      <c r="U198" s="6"/>
      <c r="V198" s="6"/>
      <c r="W198" s="6"/>
      <c r="X198" s="6"/>
      <c r="Y198" s="6"/>
      <c r="Z198" s="6"/>
      <c r="AA198" s="6"/>
      <c r="AB198" s="6"/>
    </row>
    <row r="199" spans="1:28" ht="12.95" customHeight="1" thickBot="1" x14ac:dyDescent="0.25">
      <c r="A199" s="6" t="str">
        <f t="shared" si="13"/>
        <v xml:space="preserve"> UNIT </v>
      </c>
      <c r="B199" s="54">
        <v>165</v>
      </c>
      <c r="C199" s="53"/>
      <c r="D199" s="57"/>
      <c r="E199" s="57"/>
      <c r="F199" s="57"/>
      <c r="G199" s="57"/>
      <c r="H199" s="139"/>
      <c r="I199" s="59"/>
      <c r="J199" s="59"/>
      <c r="K199" s="72" t="str">
        <f>IF(AND(I199="YES", COUNTIFS(F$35:F199,F199,I$35:I199,"YES")=1),1,"")</f>
        <v/>
      </c>
      <c r="L199" s="73" t="str">
        <f>IF(G199="","",VALUE(IFERROR(CHOOSE(MATCH(G199,{0,1,2,3,4,5},0),2.5,3.5,4.5,5.5,6.5,7.5),"")))</f>
        <v/>
      </c>
      <c r="M199" s="52">
        <f t="shared" si="11"/>
        <v>1</v>
      </c>
      <c r="N199" s="52" t="str">
        <f t="shared" si="12"/>
        <v/>
      </c>
      <c r="O199" s="6"/>
      <c r="P199" s="6"/>
      <c r="Q199" s="6"/>
      <c r="R199" s="6"/>
      <c r="S199" s="6"/>
      <c r="T199" s="6"/>
      <c r="U199" s="6"/>
      <c r="V199" s="6"/>
      <c r="W199" s="6"/>
      <c r="X199" s="6"/>
      <c r="Y199" s="6"/>
      <c r="Z199" s="6"/>
      <c r="AA199" s="6"/>
      <c r="AB199" s="6"/>
    </row>
    <row r="200" spans="1:28" ht="12.95" customHeight="1" thickBot="1" x14ac:dyDescent="0.25">
      <c r="A200" s="6" t="str">
        <f t="shared" si="13"/>
        <v xml:space="preserve"> UNIT </v>
      </c>
      <c r="B200" s="54">
        <v>166</v>
      </c>
      <c r="C200" s="53"/>
      <c r="D200" s="57"/>
      <c r="E200" s="57"/>
      <c r="F200" s="57"/>
      <c r="G200" s="57"/>
      <c r="H200" s="139"/>
      <c r="I200" s="59"/>
      <c r="J200" s="59"/>
      <c r="K200" s="72" t="str">
        <f>IF(AND(I200="YES", COUNTIFS(F$35:F200,F200,I$35:I200,"YES")=1),1,"")</f>
        <v/>
      </c>
      <c r="L200" s="73" t="str">
        <f>IF(G200="","",VALUE(IFERROR(CHOOSE(MATCH(G200,{0,1,2,3,4,5},0),2.5,3.5,4.5,5.5,6.5,7.5),"")))</f>
        <v/>
      </c>
      <c r="M200" s="52">
        <f t="shared" si="11"/>
        <v>1</v>
      </c>
      <c r="N200" s="52" t="str">
        <f t="shared" si="12"/>
        <v/>
      </c>
      <c r="O200" s="6"/>
      <c r="P200" s="6"/>
      <c r="Q200" s="6"/>
      <c r="R200" s="6"/>
      <c r="S200" s="6"/>
      <c r="T200" s="6"/>
      <c r="U200" s="6"/>
      <c r="V200" s="6"/>
      <c r="W200" s="6"/>
      <c r="X200" s="6"/>
      <c r="Y200" s="6"/>
      <c r="Z200" s="6"/>
      <c r="AA200" s="6"/>
      <c r="AB200" s="6"/>
    </row>
    <row r="201" spans="1:28" ht="12.95" customHeight="1" thickBot="1" x14ac:dyDescent="0.25">
      <c r="A201" s="6" t="str">
        <f t="shared" si="13"/>
        <v xml:space="preserve"> UNIT </v>
      </c>
      <c r="B201" s="54">
        <v>167</v>
      </c>
      <c r="C201" s="53"/>
      <c r="D201" s="57"/>
      <c r="E201" s="57"/>
      <c r="F201" s="57"/>
      <c r="G201" s="57"/>
      <c r="H201" s="139"/>
      <c r="I201" s="59"/>
      <c r="J201" s="59"/>
      <c r="K201" s="72" t="str">
        <f>IF(AND(I201="YES", COUNTIFS(F$35:F201,F201,I$35:I201,"YES")=1),1,"")</f>
        <v/>
      </c>
      <c r="L201" s="73" t="str">
        <f>IF(G201="","",VALUE(IFERROR(CHOOSE(MATCH(G201,{0,1,2,3,4,5},0),2.5,3.5,4.5,5.5,6.5,7.5),"")))</f>
        <v/>
      </c>
      <c r="M201" s="52">
        <f t="shared" si="11"/>
        <v>1</v>
      </c>
      <c r="N201" s="52" t="str">
        <f t="shared" si="12"/>
        <v/>
      </c>
      <c r="O201" s="6"/>
      <c r="P201" s="6"/>
      <c r="Q201" s="6"/>
      <c r="R201" s="6"/>
      <c r="S201" s="6"/>
      <c r="T201" s="6"/>
      <c r="U201" s="6"/>
      <c r="V201" s="6"/>
      <c r="W201" s="6"/>
      <c r="X201" s="6"/>
      <c r="Y201" s="6"/>
      <c r="Z201" s="6"/>
      <c r="AA201" s="6"/>
      <c r="AB201" s="6"/>
    </row>
    <row r="202" spans="1:28" ht="12.95" customHeight="1" thickBot="1" x14ac:dyDescent="0.25">
      <c r="A202" s="6" t="str">
        <f t="shared" si="13"/>
        <v xml:space="preserve"> UNIT </v>
      </c>
      <c r="B202" s="54">
        <v>168</v>
      </c>
      <c r="C202" s="53"/>
      <c r="D202" s="57"/>
      <c r="E202" s="57"/>
      <c r="F202" s="57"/>
      <c r="G202" s="57"/>
      <c r="H202" s="139"/>
      <c r="I202" s="59"/>
      <c r="J202" s="59"/>
      <c r="K202" s="72" t="str">
        <f>IF(AND(I202="YES", COUNTIFS(F$35:F202,F202,I$35:I202,"YES")=1),1,"")</f>
        <v/>
      </c>
      <c r="L202" s="73" t="str">
        <f>IF(G202="","",VALUE(IFERROR(CHOOSE(MATCH(G202,{0,1,2,3,4,5},0),2.5,3.5,4.5,5.5,6.5,7.5),"")))</f>
        <v/>
      </c>
      <c r="M202" s="52">
        <f t="shared" si="11"/>
        <v>1</v>
      </c>
      <c r="N202" s="52" t="str">
        <f t="shared" si="12"/>
        <v/>
      </c>
      <c r="O202" s="6"/>
      <c r="P202" s="6"/>
      <c r="Q202" s="6"/>
      <c r="R202" s="6"/>
      <c r="S202" s="6"/>
      <c r="T202" s="6"/>
      <c r="U202" s="6"/>
      <c r="V202" s="6"/>
      <c r="W202" s="6"/>
      <c r="X202" s="6"/>
      <c r="Y202" s="6"/>
      <c r="Z202" s="6"/>
      <c r="AA202" s="6"/>
      <c r="AB202" s="6"/>
    </row>
    <row r="203" spans="1:28" ht="12.95" customHeight="1" thickBot="1" x14ac:dyDescent="0.25">
      <c r="A203" s="6" t="str">
        <f t="shared" si="13"/>
        <v xml:space="preserve"> UNIT </v>
      </c>
      <c r="B203" s="54">
        <v>169</v>
      </c>
      <c r="C203" s="53"/>
      <c r="D203" s="57"/>
      <c r="E203" s="57"/>
      <c r="F203" s="57"/>
      <c r="G203" s="57"/>
      <c r="H203" s="139"/>
      <c r="I203" s="59"/>
      <c r="J203" s="59"/>
      <c r="K203" s="72" t="str">
        <f>IF(AND(I203="YES", COUNTIFS(F$35:F203,F203,I$35:I203,"YES")=1),1,"")</f>
        <v/>
      </c>
      <c r="L203" s="73" t="str">
        <f>IF(G203="","",VALUE(IFERROR(CHOOSE(MATCH(G203,{0,1,2,3,4,5},0),2.5,3.5,4.5,5.5,6.5,7.5),"")))</f>
        <v/>
      </c>
      <c r="M203" s="52">
        <f t="shared" si="11"/>
        <v>1</v>
      </c>
      <c r="N203" s="52" t="str">
        <f t="shared" si="12"/>
        <v/>
      </c>
      <c r="O203" s="6"/>
      <c r="P203" s="6"/>
      <c r="Q203" s="6"/>
      <c r="R203" s="6"/>
      <c r="S203" s="6"/>
      <c r="T203" s="6"/>
      <c r="U203" s="6"/>
      <c r="V203" s="6"/>
      <c r="W203" s="6"/>
      <c r="X203" s="6"/>
      <c r="Y203" s="6"/>
      <c r="Z203" s="6"/>
      <c r="AA203" s="6"/>
      <c r="AB203" s="6"/>
    </row>
    <row r="204" spans="1:28" ht="12.95" customHeight="1" thickBot="1" x14ac:dyDescent="0.25">
      <c r="A204" s="6" t="str">
        <f t="shared" si="13"/>
        <v xml:space="preserve"> UNIT </v>
      </c>
      <c r="B204" s="54">
        <v>170</v>
      </c>
      <c r="C204" s="53"/>
      <c r="D204" s="57"/>
      <c r="E204" s="57"/>
      <c r="F204" s="57"/>
      <c r="G204" s="57"/>
      <c r="H204" s="139"/>
      <c r="I204" s="59"/>
      <c r="J204" s="59"/>
      <c r="K204" s="72" t="str">
        <f>IF(AND(I204="YES", COUNTIFS(F$35:F204,F204,I$35:I204,"YES")=1),1,"")</f>
        <v/>
      </c>
      <c r="L204" s="73" t="str">
        <f>IF(G204="","",VALUE(IFERROR(CHOOSE(MATCH(G204,{0,1,2,3,4,5},0),2.5,3.5,4.5,5.5,6.5,7.5),"")))</f>
        <v/>
      </c>
      <c r="M204" s="52">
        <f t="shared" si="11"/>
        <v>1</v>
      </c>
      <c r="N204" s="52" t="str">
        <f t="shared" si="12"/>
        <v/>
      </c>
      <c r="O204" s="6"/>
      <c r="P204" s="6"/>
      <c r="Q204" s="6"/>
      <c r="R204" s="6"/>
      <c r="S204" s="6"/>
      <c r="T204" s="6"/>
      <c r="U204" s="6"/>
      <c r="V204" s="6"/>
      <c r="W204" s="6"/>
      <c r="X204" s="6"/>
      <c r="Y204" s="6"/>
      <c r="Z204" s="6"/>
      <c r="AA204" s="6"/>
      <c r="AB204" s="6"/>
    </row>
    <row r="205" spans="1:28" ht="12.95" customHeight="1" thickBot="1" x14ac:dyDescent="0.25">
      <c r="A205" s="6" t="str">
        <f t="shared" si="13"/>
        <v xml:space="preserve"> UNIT </v>
      </c>
      <c r="B205" s="54">
        <v>171</v>
      </c>
      <c r="C205" s="53"/>
      <c r="D205" s="57"/>
      <c r="E205" s="57"/>
      <c r="F205" s="57"/>
      <c r="G205" s="57"/>
      <c r="H205" s="139"/>
      <c r="I205" s="59"/>
      <c r="J205" s="59"/>
      <c r="K205" s="72" t="str">
        <f>IF(AND(I205="YES", COUNTIFS(F$35:F205,F205,I$35:I205,"YES")=1),1,"")</f>
        <v/>
      </c>
      <c r="L205" s="73" t="str">
        <f>IF(G205="","",VALUE(IFERROR(CHOOSE(MATCH(G205,{0,1,2,3,4,5},0),2.5,3.5,4.5,5.5,6.5,7.5),"")))</f>
        <v/>
      </c>
      <c r="M205" s="52">
        <f t="shared" si="11"/>
        <v>1</v>
      </c>
      <c r="N205" s="52" t="str">
        <f t="shared" si="12"/>
        <v/>
      </c>
      <c r="O205" s="6"/>
      <c r="P205" s="6"/>
      <c r="Q205" s="6"/>
      <c r="R205" s="6"/>
      <c r="S205" s="6"/>
      <c r="T205" s="6"/>
      <c r="U205" s="6"/>
      <c r="V205" s="6"/>
      <c r="W205" s="6"/>
      <c r="X205" s="6"/>
      <c r="Y205" s="6"/>
      <c r="Z205" s="6"/>
      <c r="AA205" s="6"/>
      <c r="AB205" s="6"/>
    </row>
    <row r="206" spans="1:28" ht="12.95" customHeight="1" thickBot="1" x14ac:dyDescent="0.25">
      <c r="A206" s="6" t="str">
        <f t="shared" si="13"/>
        <v xml:space="preserve"> UNIT </v>
      </c>
      <c r="B206" s="54">
        <v>172</v>
      </c>
      <c r="C206" s="53"/>
      <c r="D206" s="57"/>
      <c r="E206" s="57"/>
      <c r="F206" s="57"/>
      <c r="G206" s="57"/>
      <c r="H206" s="139"/>
      <c r="I206" s="59"/>
      <c r="J206" s="59"/>
      <c r="K206" s="72" t="str">
        <f>IF(AND(I206="YES", COUNTIFS(F$35:F206,F206,I$35:I206,"YES")=1),1,"")</f>
        <v/>
      </c>
      <c r="L206" s="73" t="str">
        <f>IF(G206="","",VALUE(IFERROR(CHOOSE(MATCH(G206,{0,1,2,3,4,5},0),2.5,3.5,4.5,5.5,6.5,7.5),"")))</f>
        <v/>
      </c>
      <c r="M206" s="52">
        <f t="shared" si="11"/>
        <v>1</v>
      </c>
      <c r="N206" s="52" t="str">
        <f t="shared" si="12"/>
        <v/>
      </c>
      <c r="O206" s="6"/>
      <c r="P206" s="6"/>
      <c r="Q206" s="6"/>
      <c r="R206" s="6"/>
      <c r="S206" s="6"/>
      <c r="T206" s="6"/>
      <c r="U206" s="6"/>
      <c r="V206" s="6"/>
      <c r="W206" s="6"/>
      <c r="X206" s="6"/>
      <c r="Y206" s="6"/>
      <c r="Z206" s="6"/>
      <c r="AA206" s="6"/>
      <c r="AB206" s="6"/>
    </row>
    <row r="207" spans="1:28" ht="12.95" customHeight="1" thickBot="1" x14ac:dyDescent="0.25">
      <c r="A207" s="6" t="str">
        <f t="shared" si="13"/>
        <v xml:space="preserve"> UNIT </v>
      </c>
      <c r="B207" s="54">
        <v>173</v>
      </c>
      <c r="C207" s="53"/>
      <c r="D207" s="57"/>
      <c r="E207" s="57"/>
      <c r="F207" s="57"/>
      <c r="G207" s="57"/>
      <c r="H207" s="139"/>
      <c r="I207" s="59"/>
      <c r="J207" s="59"/>
      <c r="K207" s="72" t="str">
        <f>IF(AND(I207="YES", COUNTIFS(F$35:F207,F207,I$35:I207,"YES")=1),1,"")</f>
        <v/>
      </c>
      <c r="L207" s="73" t="str">
        <f>IF(G207="","",VALUE(IFERROR(CHOOSE(MATCH(G207,{0,1,2,3,4,5},0),2.5,3.5,4.5,5.5,6.5,7.5),"")))</f>
        <v/>
      </c>
      <c r="M207" s="52">
        <f t="shared" si="11"/>
        <v>1</v>
      </c>
      <c r="N207" s="52" t="str">
        <f t="shared" si="12"/>
        <v/>
      </c>
      <c r="O207" s="6"/>
      <c r="P207" s="6"/>
      <c r="Q207" s="6"/>
      <c r="R207" s="6"/>
      <c r="S207" s="6"/>
      <c r="T207" s="6"/>
      <c r="U207" s="6"/>
      <c r="V207" s="6"/>
      <c r="W207" s="6"/>
      <c r="X207" s="6"/>
      <c r="Y207" s="6"/>
      <c r="Z207" s="6"/>
      <c r="AA207" s="6"/>
      <c r="AB207" s="6"/>
    </row>
    <row r="208" spans="1:28" ht="12.95" customHeight="1" thickBot="1" x14ac:dyDescent="0.25">
      <c r="A208" s="6" t="str">
        <f t="shared" si="13"/>
        <v xml:space="preserve"> UNIT </v>
      </c>
      <c r="B208" s="54">
        <v>174</v>
      </c>
      <c r="C208" s="53"/>
      <c r="D208" s="57"/>
      <c r="E208" s="57"/>
      <c r="F208" s="57"/>
      <c r="G208" s="57"/>
      <c r="H208" s="139"/>
      <c r="I208" s="59"/>
      <c r="J208" s="59"/>
      <c r="K208" s="72" t="str">
        <f>IF(AND(I208="YES", COUNTIFS(F$35:F208,F208,I$35:I208,"YES")=1),1,"")</f>
        <v/>
      </c>
      <c r="L208" s="73" t="str">
        <f>IF(G208="","",VALUE(IFERROR(CHOOSE(MATCH(G208,{0,1,2,3,4,5},0),2.5,3.5,4.5,5.5,6.5,7.5),"")))</f>
        <v/>
      </c>
      <c r="M208" s="52">
        <f t="shared" si="11"/>
        <v>1</v>
      </c>
      <c r="N208" s="52" t="str">
        <f t="shared" si="12"/>
        <v/>
      </c>
      <c r="O208" s="6"/>
      <c r="P208" s="6"/>
      <c r="Q208" s="6"/>
      <c r="R208" s="6"/>
      <c r="S208" s="6"/>
      <c r="T208" s="6"/>
      <c r="U208" s="6"/>
      <c r="V208" s="6"/>
      <c r="W208" s="6"/>
      <c r="X208" s="6"/>
      <c r="Y208" s="6"/>
      <c r="Z208" s="6"/>
      <c r="AA208" s="6"/>
      <c r="AB208" s="6"/>
    </row>
    <row r="209" spans="1:28" ht="12.95" customHeight="1" thickBot="1" x14ac:dyDescent="0.25">
      <c r="A209" s="6" t="str">
        <f t="shared" si="13"/>
        <v xml:space="preserve"> UNIT </v>
      </c>
      <c r="B209" s="54">
        <v>175</v>
      </c>
      <c r="C209" s="53"/>
      <c r="D209" s="57"/>
      <c r="E209" s="57"/>
      <c r="F209" s="57"/>
      <c r="G209" s="57"/>
      <c r="H209" s="139"/>
      <c r="I209" s="59"/>
      <c r="J209" s="59"/>
      <c r="K209" s="72" t="str">
        <f>IF(AND(I209="YES", COUNTIFS(F$35:F209,F209,I$35:I209,"YES")=1),1,"")</f>
        <v/>
      </c>
      <c r="L209" s="73" t="str">
        <f>IF(G209="","",VALUE(IFERROR(CHOOSE(MATCH(G209,{0,1,2,3,4,5},0),2.5,3.5,4.5,5.5,6.5,7.5),"")))</f>
        <v/>
      </c>
      <c r="M209" s="52">
        <f t="shared" si="11"/>
        <v>1</v>
      </c>
      <c r="N209" s="52" t="str">
        <f t="shared" si="12"/>
        <v/>
      </c>
      <c r="O209" s="6"/>
      <c r="P209" s="6"/>
      <c r="Q209" s="6"/>
      <c r="R209" s="6"/>
      <c r="S209" s="6"/>
      <c r="T209" s="6"/>
      <c r="U209" s="6"/>
      <c r="V209" s="6"/>
      <c r="W209" s="6"/>
      <c r="X209" s="6"/>
      <c r="Y209" s="6"/>
      <c r="Z209" s="6"/>
      <c r="AA209" s="6"/>
      <c r="AB209" s="6"/>
    </row>
    <row r="210" spans="1:28" ht="12.95" customHeight="1" thickBot="1" x14ac:dyDescent="0.25">
      <c r="A210" s="6" t="str">
        <f t="shared" si="13"/>
        <v xml:space="preserve"> UNIT </v>
      </c>
      <c r="B210" s="54">
        <v>176</v>
      </c>
      <c r="C210" s="53"/>
      <c r="D210" s="57"/>
      <c r="E210" s="57"/>
      <c r="F210" s="57"/>
      <c r="G210" s="57"/>
      <c r="H210" s="139"/>
      <c r="I210" s="59"/>
      <c r="J210" s="59"/>
      <c r="K210" s="72" t="str">
        <f>IF(AND(I210="YES", COUNTIFS(F$35:F210,F210,I$35:I210,"YES")=1),1,"")</f>
        <v/>
      </c>
      <c r="L210" s="73" t="str">
        <f>IF(G210="","",VALUE(IFERROR(CHOOSE(MATCH(G210,{0,1,2,3,4,5},0),2.5,3.5,4.5,5.5,6.5,7.5),"")))</f>
        <v/>
      </c>
      <c r="M210" s="52">
        <f t="shared" si="11"/>
        <v>1</v>
      </c>
      <c r="N210" s="52" t="str">
        <f t="shared" si="12"/>
        <v/>
      </c>
      <c r="O210" s="6"/>
      <c r="P210" s="6"/>
      <c r="Q210" s="6"/>
      <c r="R210" s="6"/>
      <c r="S210" s="6"/>
      <c r="T210" s="6"/>
      <c r="U210" s="6"/>
      <c r="V210" s="6"/>
      <c r="W210" s="6"/>
      <c r="X210" s="6"/>
      <c r="Y210" s="6"/>
      <c r="Z210" s="6"/>
      <c r="AA210" s="6"/>
      <c r="AB210" s="6"/>
    </row>
    <row r="211" spans="1:28" ht="12.95" customHeight="1" thickBot="1" x14ac:dyDescent="0.25">
      <c r="A211" s="6" t="str">
        <f t="shared" si="13"/>
        <v xml:space="preserve"> UNIT </v>
      </c>
      <c r="B211" s="54">
        <v>177</v>
      </c>
      <c r="C211" s="53"/>
      <c r="D211" s="57"/>
      <c r="E211" s="57"/>
      <c r="F211" s="57"/>
      <c r="G211" s="57"/>
      <c r="H211" s="139"/>
      <c r="I211" s="59"/>
      <c r="J211" s="59"/>
      <c r="K211" s="72" t="str">
        <f>IF(AND(I211="YES", COUNTIFS(F$35:F211,F211,I$35:I211,"YES")=1),1,"")</f>
        <v/>
      </c>
      <c r="L211" s="73" t="str">
        <f>IF(G211="","",VALUE(IFERROR(CHOOSE(MATCH(G211,{0,1,2,3,4,5},0),2.5,3.5,4.5,5.5,6.5,7.5),"")))</f>
        <v/>
      </c>
      <c r="M211" s="52">
        <f t="shared" si="11"/>
        <v>1</v>
      </c>
      <c r="N211" s="52" t="str">
        <f t="shared" si="12"/>
        <v/>
      </c>
      <c r="O211" s="6"/>
      <c r="P211" s="6"/>
      <c r="Q211" s="6"/>
      <c r="R211" s="6"/>
      <c r="S211" s="6"/>
      <c r="T211" s="6"/>
      <c r="U211" s="6"/>
      <c r="V211" s="6"/>
      <c r="W211" s="6"/>
      <c r="X211" s="6"/>
      <c r="Y211" s="6"/>
      <c r="Z211" s="6"/>
      <c r="AA211" s="6"/>
      <c r="AB211" s="6"/>
    </row>
    <row r="212" spans="1:28" ht="12.95" customHeight="1" thickBot="1" x14ac:dyDescent="0.25">
      <c r="A212" s="6" t="str">
        <f t="shared" si="13"/>
        <v xml:space="preserve"> UNIT </v>
      </c>
      <c r="B212" s="54">
        <v>178</v>
      </c>
      <c r="C212" s="53"/>
      <c r="D212" s="57"/>
      <c r="E212" s="57"/>
      <c r="F212" s="57"/>
      <c r="G212" s="57"/>
      <c r="H212" s="139"/>
      <c r="I212" s="59"/>
      <c r="J212" s="59"/>
      <c r="K212" s="72" t="str">
        <f>IF(AND(I212="YES", COUNTIFS(F$35:F212,F212,I$35:I212,"YES")=1),1,"")</f>
        <v/>
      </c>
      <c r="L212" s="73" t="str">
        <f>IF(G212="","",VALUE(IFERROR(CHOOSE(MATCH(G212,{0,1,2,3,4,5},0),2.5,3.5,4.5,5.5,6.5,7.5),"")))</f>
        <v/>
      </c>
      <c r="M212" s="52">
        <f t="shared" si="11"/>
        <v>1</v>
      </c>
      <c r="N212" s="52" t="str">
        <f t="shared" si="12"/>
        <v/>
      </c>
      <c r="O212" s="6"/>
      <c r="P212" s="6"/>
      <c r="Q212" s="6"/>
      <c r="R212" s="6"/>
      <c r="S212" s="6"/>
      <c r="T212" s="6"/>
      <c r="U212" s="6"/>
      <c r="V212" s="6"/>
      <c r="W212" s="6"/>
      <c r="X212" s="6"/>
      <c r="Y212" s="6"/>
      <c r="Z212" s="6"/>
      <c r="AA212" s="6"/>
      <c r="AB212" s="6"/>
    </row>
    <row r="213" spans="1:28" ht="12.95" customHeight="1" thickBot="1" x14ac:dyDescent="0.25">
      <c r="A213" s="6" t="str">
        <f t="shared" si="13"/>
        <v xml:space="preserve"> UNIT </v>
      </c>
      <c r="B213" s="54">
        <v>179</v>
      </c>
      <c r="C213" s="53"/>
      <c r="D213" s="57"/>
      <c r="E213" s="57"/>
      <c r="F213" s="57"/>
      <c r="G213" s="57"/>
      <c r="H213" s="139"/>
      <c r="I213" s="59"/>
      <c r="J213" s="59"/>
      <c r="K213" s="72" t="str">
        <f>IF(AND(I213="YES", COUNTIFS(F$35:F213,F213,I$35:I213,"YES")=1),1,"")</f>
        <v/>
      </c>
      <c r="L213" s="73" t="str">
        <f>IF(G213="","",VALUE(IFERROR(CHOOSE(MATCH(G213,{0,1,2,3,4,5},0),2.5,3.5,4.5,5.5,6.5,7.5),"")))</f>
        <v/>
      </c>
      <c r="M213" s="52">
        <f t="shared" si="11"/>
        <v>1</v>
      </c>
      <c r="N213" s="52" t="str">
        <f t="shared" si="12"/>
        <v/>
      </c>
      <c r="O213" s="6"/>
      <c r="P213" s="6"/>
      <c r="Q213" s="6"/>
      <c r="R213" s="6"/>
      <c r="S213" s="6"/>
      <c r="T213" s="6"/>
      <c r="U213" s="6"/>
      <c r="V213" s="6"/>
      <c r="W213" s="6"/>
      <c r="X213" s="6"/>
      <c r="Y213" s="6"/>
      <c r="Z213" s="6"/>
      <c r="AA213" s="6"/>
      <c r="AB213" s="6"/>
    </row>
    <row r="214" spans="1:28" ht="12.95" customHeight="1" thickBot="1" x14ac:dyDescent="0.25">
      <c r="A214" s="6" t="str">
        <f t="shared" si="13"/>
        <v xml:space="preserve"> UNIT </v>
      </c>
      <c r="B214" s="54">
        <v>180</v>
      </c>
      <c r="C214" s="53"/>
      <c r="D214" s="57"/>
      <c r="E214" s="57"/>
      <c r="F214" s="57"/>
      <c r="G214" s="57"/>
      <c r="H214" s="139"/>
      <c r="I214" s="59"/>
      <c r="J214" s="59"/>
      <c r="K214" s="72" t="str">
        <f>IF(AND(I214="YES", COUNTIFS(F$35:F214,F214,I$35:I214,"YES")=1),1,"")</f>
        <v/>
      </c>
      <c r="L214" s="73" t="str">
        <f>IF(G214="","",VALUE(IFERROR(CHOOSE(MATCH(G214,{0,1,2,3,4,5},0),2.5,3.5,4.5,5.5,6.5,7.5),"")))</f>
        <v/>
      </c>
      <c r="M214" s="52">
        <f t="shared" si="11"/>
        <v>1</v>
      </c>
      <c r="N214" s="52" t="str">
        <f t="shared" si="12"/>
        <v/>
      </c>
      <c r="O214" s="6"/>
      <c r="P214" s="6"/>
      <c r="Q214" s="6"/>
      <c r="R214" s="6"/>
      <c r="S214" s="6"/>
      <c r="T214" s="6"/>
      <c r="U214" s="6"/>
      <c r="V214" s="6"/>
      <c r="W214" s="6"/>
      <c r="X214" s="6"/>
      <c r="Y214" s="6"/>
      <c r="Z214" s="6"/>
      <c r="AA214" s="6"/>
      <c r="AB214" s="6"/>
    </row>
    <row r="215" spans="1:28" ht="12.95" customHeight="1" thickBot="1" x14ac:dyDescent="0.25">
      <c r="A215" s="6" t="str">
        <f t="shared" si="13"/>
        <v xml:space="preserve"> UNIT </v>
      </c>
      <c r="B215" s="54">
        <v>181</v>
      </c>
      <c r="C215" s="53"/>
      <c r="D215" s="57"/>
      <c r="E215" s="57"/>
      <c r="F215" s="57"/>
      <c r="G215" s="57"/>
      <c r="H215" s="139"/>
      <c r="I215" s="59"/>
      <c r="J215" s="59"/>
      <c r="K215" s="72" t="str">
        <f>IF(AND(I215="YES", COUNTIFS(F$35:F215,F215,I$35:I215,"YES")=1),1,"")</f>
        <v/>
      </c>
      <c r="L215" s="73" t="str">
        <f>IF(G215="","",VALUE(IFERROR(CHOOSE(MATCH(G215,{0,1,2,3,4,5},0),2.5,3.5,4.5,5.5,6.5,7.5),"")))</f>
        <v/>
      </c>
      <c r="M215" s="52">
        <f t="shared" si="11"/>
        <v>1</v>
      </c>
      <c r="N215" s="52" t="str">
        <f t="shared" si="12"/>
        <v/>
      </c>
      <c r="O215" s="6"/>
      <c r="P215" s="6"/>
      <c r="Q215" s="6"/>
      <c r="R215" s="6"/>
      <c r="S215" s="6"/>
      <c r="T215" s="6"/>
      <c r="U215" s="6"/>
      <c r="V215" s="6"/>
      <c r="W215" s="6"/>
      <c r="X215" s="6"/>
      <c r="Y215" s="6"/>
      <c r="Z215" s="6"/>
      <c r="AA215" s="6"/>
      <c r="AB215" s="6"/>
    </row>
    <row r="216" spans="1:28" ht="12.95" customHeight="1" thickBot="1" x14ac:dyDescent="0.25">
      <c r="A216" s="6" t="str">
        <f t="shared" si="13"/>
        <v xml:space="preserve"> UNIT </v>
      </c>
      <c r="B216" s="54">
        <v>182</v>
      </c>
      <c r="C216" s="53"/>
      <c r="D216" s="57"/>
      <c r="E216" s="57"/>
      <c r="F216" s="57"/>
      <c r="G216" s="57"/>
      <c r="H216" s="139"/>
      <c r="I216" s="59"/>
      <c r="J216" s="59"/>
      <c r="K216" s="72" t="str">
        <f>IF(AND(I216="YES", COUNTIFS(F$35:F216,F216,I$35:I216,"YES")=1),1,"")</f>
        <v/>
      </c>
      <c r="L216" s="73" t="str">
        <f>IF(G216="","",VALUE(IFERROR(CHOOSE(MATCH(G216,{0,1,2,3,4,5},0),2.5,3.5,4.5,5.5,6.5,7.5),"")))</f>
        <v/>
      </c>
      <c r="M216" s="52">
        <f t="shared" si="11"/>
        <v>1</v>
      </c>
      <c r="N216" s="52" t="str">
        <f t="shared" si="12"/>
        <v/>
      </c>
      <c r="O216" s="6"/>
      <c r="P216" s="6"/>
      <c r="Q216" s="6"/>
      <c r="R216" s="6"/>
      <c r="S216" s="6"/>
      <c r="T216" s="6"/>
      <c r="U216" s="6"/>
      <c r="V216" s="6"/>
      <c r="W216" s="6"/>
      <c r="X216" s="6"/>
      <c r="Y216" s="6"/>
      <c r="Z216" s="6"/>
      <c r="AA216" s="6"/>
      <c r="AB216" s="6"/>
    </row>
    <row r="217" spans="1:28" ht="12.95" customHeight="1" thickBot="1" x14ac:dyDescent="0.25">
      <c r="A217" s="6" t="str">
        <f t="shared" si="13"/>
        <v xml:space="preserve"> UNIT </v>
      </c>
      <c r="B217" s="54">
        <v>183</v>
      </c>
      <c r="C217" s="53"/>
      <c r="D217" s="57"/>
      <c r="E217" s="57"/>
      <c r="F217" s="57"/>
      <c r="G217" s="57"/>
      <c r="H217" s="139"/>
      <c r="I217" s="59"/>
      <c r="J217" s="59"/>
      <c r="K217" s="72" t="str">
        <f>IF(AND(I217="YES", COUNTIFS(F$35:F217,F217,I$35:I217,"YES")=1),1,"")</f>
        <v/>
      </c>
      <c r="L217" s="73" t="str">
        <f>IF(G217="","",VALUE(IFERROR(CHOOSE(MATCH(G217,{0,1,2,3,4,5},0),2.5,3.5,4.5,5.5,6.5,7.5),"")))</f>
        <v/>
      </c>
      <c r="M217" s="52">
        <f t="shared" si="11"/>
        <v>1</v>
      </c>
      <c r="N217" s="52" t="str">
        <f t="shared" si="12"/>
        <v/>
      </c>
      <c r="O217" s="6"/>
      <c r="P217" s="6"/>
      <c r="Q217" s="6"/>
      <c r="R217" s="6"/>
      <c r="S217" s="6"/>
      <c r="T217" s="6"/>
      <c r="U217" s="6"/>
      <c r="V217" s="6"/>
      <c r="W217" s="6"/>
      <c r="X217" s="6"/>
      <c r="Y217" s="6"/>
      <c r="Z217" s="6"/>
      <c r="AA217" s="6"/>
      <c r="AB217" s="6"/>
    </row>
    <row r="218" spans="1:28" ht="12.95" customHeight="1" thickBot="1" x14ac:dyDescent="0.25">
      <c r="A218" s="6" t="str">
        <f t="shared" si="13"/>
        <v xml:space="preserve"> UNIT </v>
      </c>
      <c r="B218" s="54">
        <v>184</v>
      </c>
      <c r="C218" s="53"/>
      <c r="D218" s="57"/>
      <c r="E218" s="57"/>
      <c r="F218" s="57"/>
      <c r="G218" s="57"/>
      <c r="H218" s="139"/>
      <c r="I218" s="59"/>
      <c r="J218" s="59"/>
      <c r="K218" s="72" t="str">
        <f>IF(AND(I218="YES", COUNTIFS(F$35:F218,F218,I$35:I218,"YES")=1),1,"")</f>
        <v/>
      </c>
      <c r="L218" s="73" t="str">
        <f>IF(G218="","",VALUE(IFERROR(CHOOSE(MATCH(G218,{0,1,2,3,4,5},0),2.5,3.5,4.5,5.5,6.5,7.5),"")))</f>
        <v/>
      </c>
      <c r="M218" s="52">
        <f t="shared" si="11"/>
        <v>1</v>
      </c>
      <c r="N218" s="52" t="str">
        <f t="shared" si="12"/>
        <v/>
      </c>
      <c r="O218" s="6"/>
      <c r="P218" s="6"/>
      <c r="Q218" s="6"/>
      <c r="R218" s="6"/>
      <c r="S218" s="6"/>
      <c r="T218" s="6"/>
      <c r="U218" s="6"/>
      <c r="V218" s="6"/>
      <c r="W218" s="6"/>
      <c r="X218" s="6"/>
      <c r="Y218" s="6"/>
      <c r="Z218" s="6"/>
      <c r="AA218" s="6"/>
      <c r="AB218" s="6"/>
    </row>
    <row r="219" spans="1:28" ht="12.95" customHeight="1" thickBot="1" x14ac:dyDescent="0.25">
      <c r="A219" s="6" t="str">
        <f t="shared" si="13"/>
        <v xml:space="preserve"> UNIT </v>
      </c>
      <c r="B219" s="54">
        <v>185</v>
      </c>
      <c r="C219" s="53"/>
      <c r="D219" s="57"/>
      <c r="E219" s="57"/>
      <c r="F219" s="57"/>
      <c r="G219" s="57"/>
      <c r="H219" s="139"/>
      <c r="I219" s="59"/>
      <c r="J219" s="59"/>
      <c r="K219" s="72" t="str">
        <f>IF(AND(I219="YES", COUNTIFS(F$35:F219,F219,I$35:I219,"YES")=1),1,"")</f>
        <v/>
      </c>
      <c r="L219" s="73" t="str">
        <f>IF(G219="","",VALUE(IFERROR(CHOOSE(MATCH(G219,{0,1,2,3,4,5},0),2.5,3.5,4.5,5.5,6.5,7.5),"")))</f>
        <v/>
      </c>
      <c r="M219" s="52">
        <f t="shared" si="11"/>
        <v>1</v>
      </c>
      <c r="N219" s="52" t="str">
        <f t="shared" si="12"/>
        <v/>
      </c>
      <c r="O219" s="6"/>
      <c r="P219" s="6"/>
      <c r="Q219" s="6"/>
      <c r="R219" s="6"/>
      <c r="S219" s="6"/>
      <c r="T219" s="6"/>
      <c r="U219" s="6"/>
      <c r="V219" s="6"/>
      <c r="W219" s="6"/>
      <c r="X219" s="6"/>
      <c r="Y219" s="6"/>
      <c r="Z219" s="6"/>
      <c r="AA219" s="6"/>
      <c r="AB219" s="6"/>
    </row>
    <row r="220" spans="1:28" ht="12.95" customHeight="1" thickBot="1" x14ac:dyDescent="0.25">
      <c r="A220" s="6" t="str">
        <f t="shared" si="13"/>
        <v xml:space="preserve"> UNIT </v>
      </c>
      <c r="B220" s="54">
        <v>186</v>
      </c>
      <c r="C220" s="53"/>
      <c r="D220" s="57"/>
      <c r="E220" s="57"/>
      <c r="F220" s="57"/>
      <c r="G220" s="57"/>
      <c r="H220" s="139"/>
      <c r="I220" s="59"/>
      <c r="J220" s="59"/>
      <c r="K220" s="72" t="str">
        <f>IF(AND(I220="YES", COUNTIFS(F$35:F220,F220,I$35:I220,"YES")=1),1,"")</f>
        <v/>
      </c>
      <c r="L220" s="73" t="str">
        <f>IF(G220="","",VALUE(IFERROR(CHOOSE(MATCH(G220,{0,1,2,3,4,5},0),2.5,3.5,4.5,5.5,6.5,7.5),"")))</f>
        <v/>
      </c>
      <c r="M220" s="52">
        <f t="shared" si="11"/>
        <v>1</v>
      </c>
      <c r="N220" s="52" t="str">
        <f t="shared" si="12"/>
        <v/>
      </c>
      <c r="O220" s="6"/>
      <c r="P220" s="6"/>
      <c r="Q220" s="6"/>
      <c r="R220" s="6"/>
      <c r="S220" s="6"/>
      <c r="T220" s="6"/>
      <c r="U220" s="6"/>
      <c r="V220" s="6"/>
      <c r="W220" s="6"/>
      <c r="X220" s="6"/>
      <c r="Y220" s="6"/>
      <c r="Z220" s="6"/>
      <c r="AA220" s="6"/>
      <c r="AB220" s="6"/>
    </row>
    <row r="221" spans="1:28" ht="12.95" customHeight="1" thickBot="1" x14ac:dyDescent="0.25">
      <c r="A221" s="6" t="str">
        <f t="shared" si="13"/>
        <v xml:space="preserve"> UNIT </v>
      </c>
      <c r="B221" s="54">
        <v>187</v>
      </c>
      <c r="C221" s="53"/>
      <c r="D221" s="57"/>
      <c r="E221" s="57"/>
      <c r="F221" s="57"/>
      <c r="G221" s="57"/>
      <c r="H221" s="139"/>
      <c r="I221" s="59"/>
      <c r="J221" s="59"/>
      <c r="K221" s="72" t="str">
        <f>IF(AND(I221="YES", COUNTIFS(F$35:F221,F221,I$35:I221,"YES")=1),1,"")</f>
        <v/>
      </c>
      <c r="L221" s="73" t="str">
        <f>IF(G221="","",VALUE(IFERROR(CHOOSE(MATCH(G221,{0,1,2,3,4,5},0),2.5,3.5,4.5,5.5,6.5,7.5),"")))</f>
        <v/>
      </c>
      <c r="M221" s="52">
        <f t="shared" si="11"/>
        <v>1</v>
      </c>
      <c r="N221" s="52" t="str">
        <f t="shared" si="12"/>
        <v/>
      </c>
      <c r="O221" s="6"/>
      <c r="P221" s="6"/>
      <c r="Q221" s="6"/>
      <c r="R221" s="6"/>
      <c r="S221" s="6"/>
      <c r="T221" s="6"/>
      <c r="U221" s="6"/>
      <c r="V221" s="6"/>
      <c r="W221" s="6"/>
      <c r="X221" s="6"/>
      <c r="Y221" s="6"/>
      <c r="Z221" s="6"/>
      <c r="AA221" s="6"/>
      <c r="AB221" s="6"/>
    </row>
    <row r="222" spans="1:28" ht="12.95" customHeight="1" thickBot="1" x14ac:dyDescent="0.25">
      <c r="A222" s="6" t="str">
        <f t="shared" si="13"/>
        <v xml:space="preserve"> UNIT </v>
      </c>
      <c r="B222" s="54">
        <v>188</v>
      </c>
      <c r="C222" s="53"/>
      <c r="D222" s="57"/>
      <c r="E222" s="57"/>
      <c r="F222" s="57"/>
      <c r="G222" s="57"/>
      <c r="H222" s="139"/>
      <c r="I222" s="59"/>
      <c r="J222" s="59"/>
      <c r="K222" s="72" t="str">
        <f>IF(AND(I222="YES", COUNTIFS(F$35:F222,F222,I$35:I222,"YES")=1),1,"")</f>
        <v/>
      </c>
      <c r="L222" s="73" t="str">
        <f>IF(G222="","",VALUE(IFERROR(CHOOSE(MATCH(G222,{0,1,2,3,4,5},0),2.5,3.5,4.5,5.5,6.5,7.5),"")))</f>
        <v/>
      </c>
      <c r="M222" s="52">
        <f t="shared" si="11"/>
        <v>1</v>
      </c>
      <c r="N222" s="52" t="str">
        <f t="shared" si="12"/>
        <v/>
      </c>
      <c r="O222" s="6"/>
      <c r="P222" s="6"/>
      <c r="Q222" s="6"/>
      <c r="R222" s="6"/>
      <c r="S222" s="6"/>
      <c r="T222" s="6"/>
      <c r="U222" s="6"/>
      <c r="V222" s="6"/>
      <c r="W222" s="6"/>
      <c r="X222" s="6"/>
      <c r="Y222" s="6"/>
      <c r="Z222" s="6"/>
      <c r="AA222" s="6"/>
      <c r="AB222" s="6"/>
    </row>
    <row r="223" spans="1:28" ht="12.95" customHeight="1" thickBot="1" x14ac:dyDescent="0.25">
      <c r="A223" s="6" t="str">
        <f t="shared" si="13"/>
        <v xml:space="preserve"> UNIT </v>
      </c>
      <c r="B223" s="54">
        <v>189</v>
      </c>
      <c r="C223" s="53"/>
      <c r="D223" s="57"/>
      <c r="E223" s="57"/>
      <c r="F223" s="57"/>
      <c r="G223" s="57"/>
      <c r="H223" s="139"/>
      <c r="I223" s="59"/>
      <c r="J223" s="59"/>
      <c r="K223" s="72" t="str">
        <f>IF(AND(I223="YES", COUNTIFS(F$35:F223,F223,I$35:I223,"YES")=1),1,"")</f>
        <v/>
      </c>
      <c r="L223" s="73" t="str">
        <f>IF(G223="","",VALUE(IFERROR(CHOOSE(MATCH(G223,{0,1,2,3,4,5},0),2.5,3.5,4.5,5.5,6.5,7.5),"")))</f>
        <v/>
      </c>
      <c r="M223" s="52">
        <f t="shared" si="11"/>
        <v>1</v>
      </c>
      <c r="N223" s="52" t="str">
        <f t="shared" si="12"/>
        <v/>
      </c>
      <c r="O223" s="6"/>
      <c r="P223" s="6"/>
      <c r="Q223" s="6"/>
      <c r="R223" s="6"/>
      <c r="S223" s="6"/>
      <c r="T223" s="6"/>
      <c r="U223" s="6"/>
      <c r="V223" s="6"/>
      <c r="W223" s="6"/>
      <c r="X223" s="6"/>
      <c r="Y223" s="6"/>
      <c r="Z223" s="6"/>
      <c r="AA223" s="6"/>
      <c r="AB223" s="6"/>
    </row>
    <row r="224" spans="1:28" ht="12.95" customHeight="1" thickBot="1" x14ac:dyDescent="0.25">
      <c r="A224" s="6" t="str">
        <f t="shared" si="13"/>
        <v xml:space="preserve"> UNIT </v>
      </c>
      <c r="B224" s="54">
        <v>190</v>
      </c>
      <c r="C224" s="53"/>
      <c r="D224" s="57"/>
      <c r="E224" s="57"/>
      <c r="F224" s="57"/>
      <c r="G224" s="57"/>
      <c r="H224" s="139"/>
      <c r="I224" s="59"/>
      <c r="J224" s="59"/>
      <c r="K224" s="72" t="str">
        <f>IF(AND(I224="YES", COUNTIFS(F$35:F224,F224,I$35:I224,"YES")=1),1,"")</f>
        <v/>
      </c>
      <c r="L224" s="73" t="str">
        <f>IF(G224="","",VALUE(IFERROR(CHOOSE(MATCH(G224,{0,1,2,3,4,5},0),2.5,3.5,4.5,5.5,6.5,7.5),"")))</f>
        <v/>
      </c>
      <c r="M224" s="52">
        <f t="shared" si="11"/>
        <v>1</v>
      </c>
      <c r="N224" s="52" t="str">
        <f t="shared" si="12"/>
        <v/>
      </c>
      <c r="O224" s="6"/>
      <c r="P224" s="6"/>
      <c r="Q224" s="6"/>
      <c r="R224" s="6"/>
      <c r="S224" s="6"/>
      <c r="T224" s="6"/>
      <c r="U224" s="6"/>
      <c r="V224" s="6"/>
      <c r="W224" s="6"/>
      <c r="X224" s="6"/>
      <c r="Y224" s="6"/>
      <c r="Z224" s="6"/>
      <c r="AA224" s="6"/>
      <c r="AB224" s="6"/>
    </row>
    <row r="225" spans="1:28" ht="12.95" customHeight="1" thickBot="1" x14ac:dyDescent="0.25">
      <c r="A225" s="6" t="str">
        <f t="shared" si="13"/>
        <v xml:space="preserve"> UNIT </v>
      </c>
      <c r="B225" s="54">
        <v>191</v>
      </c>
      <c r="C225" s="53"/>
      <c r="D225" s="57"/>
      <c r="E225" s="57"/>
      <c r="F225" s="57"/>
      <c r="G225" s="57"/>
      <c r="H225" s="139"/>
      <c r="I225" s="59"/>
      <c r="J225" s="59"/>
      <c r="K225" s="72" t="str">
        <f>IF(AND(I225="YES", COUNTIFS(F$35:F225,F225,I$35:I225,"YES")=1),1,"")</f>
        <v/>
      </c>
      <c r="L225" s="73" t="str">
        <f>IF(G225="","",VALUE(IFERROR(CHOOSE(MATCH(G225,{0,1,2,3,4,5},0),2.5,3.5,4.5,5.5,6.5,7.5),"")))</f>
        <v/>
      </c>
      <c r="M225" s="52">
        <f t="shared" si="11"/>
        <v>1</v>
      </c>
      <c r="N225" s="52" t="str">
        <f t="shared" si="12"/>
        <v/>
      </c>
      <c r="O225" s="6"/>
      <c r="P225" s="6"/>
      <c r="Q225" s="6"/>
      <c r="R225" s="6"/>
      <c r="S225" s="6"/>
      <c r="T225" s="6"/>
      <c r="U225" s="6"/>
      <c r="V225" s="6"/>
      <c r="W225" s="6"/>
      <c r="X225" s="6"/>
      <c r="Y225" s="6"/>
      <c r="Z225" s="6"/>
      <c r="AA225" s="6"/>
      <c r="AB225" s="6"/>
    </row>
    <row r="226" spans="1:28" ht="12.95" customHeight="1" thickBot="1" x14ac:dyDescent="0.25">
      <c r="A226" s="6" t="str">
        <f t="shared" si="13"/>
        <v xml:space="preserve"> UNIT </v>
      </c>
      <c r="B226" s="54">
        <v>192</v>
      </c>
      <c r="C226" s="53"/>
      <c r="D226" s="57"/>
      <c r="E226" s="57"/>
      <c r="F226" s="57"/>
      <c r="G226" s="57"/>
      <c r="H226" s="139"/>
      <c r="I226" s="59"/>
      <c r="J226" s="59"/>
      <c r="K226" s="72" t="str">
        <f>IF(AND(I226="YES", COUNTIFS(F$35:F226,F226,I$35:I226,"YES")=1),1,"")</f>
        <v/>
      </c>
      <c r="L226" s="73" t="str">
        <f>IF(G226="","",VALUE(IFERROR(CHOOSE(MATCH(G226,{0,1,2,3,4,5},0),2.5,3.5,4.5,5.5,6.5,7.5),"")))</f>
        <v/>
      </c>
      <c r="M226" s="52">
        <f t="shared" si="11"/>
        <v>1</v>
      </c>
      <c r="N226" s="52" t="str">
        <f t="shared" si="12"/>
        <v/>
      </c>
      <c r="O226" s="6"/>
      <c r="P226" s="6"/>
      <c r="Q226" s="6"/>
      <c r="R226" s="6"/>
      <c r="S226" s="6"/>
      <c r="T226" s="6"/>
      <c r="U226" s="6"/>
      <c r="V226" s="6"/>
      <c r="W226" s="6"/>
      <c r="X226" s="6"/>
      <c r="Y226" s="6"/>
      <c r="Z226" s="6"/>
      <c r="AA226" s="6"/>
      <c r="AB226" s="6"/>
    </row>
    <row r="227" spans="1:28" ht="12.95" customHeight="1" thickBot="1" x14ac:dyDescent="0.25">
      <c r="A227" s="6" t="str">
        <f t="shared" si="13"/>
        <v xml:space="preserve"> UNIT </v>
      </c>
      <c r="B227" s="54">
        <v>193</v>
      </c>
      <c r="C227" s="53"/>
      <c r="D227" s="57"/>
      <c r="E227" s="57"/>
      <c r="F227" s="57"/>
      <c r="G227" s="57"/>
      <c r="H227" s="139"/>
      <c r="I227" s="59"/>
      <c r="J227" s="59"/>
      <c r="K227" s="72" t="str">
        <f>IF(AND(I227="YES", COUNTIFS(F$35:F227,F227,I$35:I227,"YES")=1),1,"")</f>
        <v/>
      </c>
      <c r="L227" s="73" t="str">
        <f>IF(G227="","",VALUE(IFERROR(CHOOSE(MATCH(G227,{0,1,2,3,4,5},0),2.5,3.5,4.5,5.5,6.5,7.5),"")))</f>
        <v/>
      </c>
      <c r="M227" s="52">
        <f t="shared" ref="M227:M290" si="14">IF(COUNTIF($F$35:$F$1534,F227)&gt;1,0,1)</f>
        <v>1</v>
      </c>
      <c r="N227" s="52" t="str">
        <f t="shared" ref="N227:N290" si="15">IFERROR(1/IF(LEN(F227)&gt;0,COUNTIF($F$35:$F$1534,F227),0),"")</f>
        <v/>
      </c>
      <c r="O227" s="6"/>
      <c r="P227" s="6"/>
      <c r="Q227" s="6"/>
      <c r="R227" s="6"/>
      <c r="S227" s="6"/>
      <c r="T227" s="6"/>
      <c r="U227" s="6"/>
      <c r="V227" s="6"/>
      <c r="W227" s="6"/>
      <c r="X227" s="6"/>
      <c r="Y227" s="6"/>
      <c r="Z227" s="6"/>
      <c r="AA227" s="6"/>
      <c r="AB227" s="6"/>
    </row>
    <row r="228" spans="1:28" ht="12.95" customHeight="1" thickBot="1" x14ac:dyDescent="0.25">
      <c r="A228" s="6" t="str">
        <f t="shared" si="13"/>
        <v xml:space="preserve"> UNIT </v>
      </c>
      <c r="B228" s="54">
        <v>194</v>
      </c>
      <c r="C228" s="53"/>
      <c r="D228" s="57"/>
      <c r="E228" s="57"/>
      <c r="F228" s="57"/>
      <c r="G228" s="57"/>
      <c r="H228" s="139"/>
      <c r="I228" s="59"/>
      <c r="J228" s="59"/>
      <c r="K228" s="72" t="str">
        <f>IF(AND(I228="YES", COUNTIFS(F$35:F228,F228,I$35:I228,"YES")=1),1,"")</f>
        <v/>
      </c>
      <c r="L228" s="73" t="str">
        <f>IF(G228="","",VALUE(IFERROR(CHOOSE(MATCH(G228,{0,1,2,3,4,5},0),2.5,3.5,4.5,5.5,6.5,7.5),"")))</f>
        <v/>
      </c>
      <c r="M228" s="52">
        <f t="shared" si="14"/>
        <v>1</v>
      </c>
      <c r="N228" s="52" t="str">
        <f t="shared" si="15"/>
        <v/>
      </c>
      <c r="O228" s="6"/>
      <c r="P228" s="6"/>
      <c r="Q228" s="6"/>
      <c r="R228" s="6"/>
      <c r="S228" s="6"/>
      <c r="T228" s="6"/>
      <c r="U228" s="6"/>
      <c r="V228" s="6"/>
      <c r="W228" s="6"/>
      <c r="X228" s="6"/>
      <c r="Y228" s="6"/>
      <c r="Z228" s="6"/>
      <c r="AA228" s="6"/>
      <c r="AB228" s="6"/>
    </row>
    <row r="229" spans="1:28" ht="12.95" customHeight="1" thickBot="1" x14ac:dyDescent="0.25">
      <c r="A229" s="6" t="str">
        <f t="shared" ref="A229:A292" si="16">C227&amp;" "&amp;"UNIT"&amp;" "&amp;F227</f>
        <v xml:space="preserve"> UNIT </v>
      </c>
      <c r="B229" s="54">
        <v>195</v>
      </c>
      <c r="C229" s="53"/>
      <c r="D229" s="57"/>
      <c r="E229" s="57"/>
      <c r="F229" s="57"/>
      <c r="G229" s="57"/>
      <c r="H229" s="139"/>
      <c r="I229" s="59"/>
      <c r="J229" s="59"/>
      <c r="K229" s="72" t="str">
        <f>IF(AND(I229="YES", COUNTIFS(F$35:F229,F229,I$35:I229,"YES")=1),1,"")</f>
        <v/>
      </c>
      <c r="L229" s="73" t="str">
        <f>IF(G229="","",VALUE(IFERROR(CHOOSE(MATCH(G229,{0,1,2,3,4,5},0),2.5,3.5,4.5,5.5,6.5,7.5),"")))</f>
        <v/>
      </c>
      <c r="M229" s="52">
        <f t="shared" si="14"/>
        <v>1</v>
      </c>
      <c r="N229" s="52" t="str">
        <f t="shared" si="15"/>
        <v/>
      </c>
      <c r="O229" s="6"/>
      <c r="P229" s="6"/>
      <c r="Q229" s="6"/>
      <c r="R229" s="6"/>
      <c r="S229" s="6"/>
      <c r="T229" s="6"/>
      <c r="U229" s="6"/>
      <c r="V229" s="6"/>
      <c r="W229" s="6"/>
      <c r="X229" s="6"/>
      <c r="Y229" s="6"/>
      <c r="Z229" s="6"/>
      <c r="AA229" s="6"/>
      <c r="AB229" s="6"/>
    </row>
    <row r="230" spans="1:28" ht="12.95" customHeight="1" thickBot="1" x14ac:dyDescent="0.25">
      <c r="A230" s="6" t="str">
        <f t="shared" si="16"/>
        <v xml:space="preserve"> UNIT </v>
      </c>
      <c r="B230" s="54">
        <v>196</v>
      </c>
      <c r="C230" s="53"/>
      <c r="D230" s="57"/>
      <c r="E230" s="57"/>
      <c r="F230" s="57"/>
      <c r="G230" s="57"/>
      <c r="H230" s="139"/>
      <c r="I230" s="59"/>
      <c r="J230" s="59"/>
      <c r="K230" s="72" t="str">
        <f>IF(AND(I230="YES", COUNTIFS(F$35:F230,F230,I$35:I230,"YES")=1),1,"")</f>
        <v/>
      </c>
      <c r="L230" s="73" t="str">
        <f>IF(G230="","",VALUE(IFERROR(CHOOSE(MATCH(G230,{0,1,2,3,4,5},0),2.5,3.5,4.5,5.5,6.5,7.5),"")))</f>
        <v/>
      </c>
      <c r="M230" s="52">
        <f t="shared" si="14"/>
        <v>1</v>
      </c>
      <c r="N230" s="52" t="str">
        <f t="shared" si="15"/>
        <v/>
      </c>
      <c r="O230" s="6"/>
      <c r="P230" s="6"/>
      <c r="Q230" s="6"/>
      <c r="R230" s="6"/>
      <c r="S230" s="6"/>
      <c r="T230" s="6"/>
      <c r="U230" s="6"/>
      <c r="V230" s="6"/>
      <c r="W230" s="6"/>
      <c r="X230" s="6"/>
      <c r="Y230" s="6"/>
      <c r="Z230" s="6"/>
      <c r="AA230" s="6"/>
      <c r="AB230" s="6"/>
    </row>
    <row r="231" spans="1:28" ht="12.95" customHeight="1" thickBot="1" x14ac:dyDescent="0.25">
      <c r="A231" s="6" t="str">
        <f t="shared" si="16"/>
        <v xml:space="preserve"> UNIT </v>
      </c>
      <c r="B231" s="54">
        <v>197</v>
      </c>
      <c r="C231" s="53"/>
      <c r="D231" s="57"/>
      <c r="E231" s="57"/>
      <c r="F231" s="57"/>
      <c r="G231" s="57"/>
      <c r="H231" s="139"/>
      <c r="I231" s="59"/>
      <c r="J231" s="59"/>
      <c r="K231" s="72" t="str">
        <f>IF(AND(I231="YES", COUNTIFS(F$35:F231,F231,I$35:I231,"YES")=1),1,"")</f>
        <v/>
      </c>
      <c r="L231" s="73" t="str">
        <f>IF(G231="","",VALUE(IFERROR(CHOOSE(MATCH(G231,{0,1,2,3,4,5},0),2.5,3.5,4.5,5.5,6.5,7.5),"")))</f>
        <v/>
      </c>
      <c r="M231" s="52">
        <f t="shared" si="14"/>
        <v>1</v>
      </c>
      <c r="N231" s="52" t="str">
        <f t="shared" si="15"/>
        <v/>
      </c>
      <c r="O231" s="6"/>
      <c r="P231" s="6"/>
      <c r="Q231" s="6"/>
      <c r="R231" s="6"/>
      <c r="S231" s="6"/>
      <c r="T231" s="6"/>
      <c r="U231" s="6"/>
      <c r="V231" s="6"/>
      <c r="W231" s="6"/>
      <c r="X231" s="6"/>
      <c r="Y231" s="6"/>
      <c r="Z231" s="6"/>
      <c r="AA231" s="6"/>
      <c r="AB231" s="6"/>
    </row>
    <row r="232" spans="1:28" ht="12.95" customHeight="1" thickBot="1" x14ac:dyDescent="0.25">
      <c r="A232" s="6" t="str">
        <f t="shared" si="16"/>
        <v xml:space="preserve"> UNIT </v>
      </c>
      <c r="B232" s="54">
        <v>198</v>
      </c>
      <c r="C232" s="53"/>
      <c r="D232" s="57"/>
      <c r="E232" s="57"/>
      <c r="F232" s="57"/>
      <c r="G232" s="57"/>
      <c r="H232" s="139"/>
      <c r="I232" s="59"/>
      <c r="J232" s="59"/>
      <c r="K232" s="72" t="str">
        <f>IF(AND(I232="YES", COUNTIFS(F$35:F232,F232,I$35:I232,"YES")=1),1,"")</f>
        <v/>
      </c>
      <c r="L232" s="73" t="str">
        <f>IF(G232="","",VALUE(IFERROR(CHOOSE(MATCH(G232,{0,1,2,3,4,5},0),2.5,3.5,4.5,5.5,6.5,7.5),"")))</f>
        <v/>
      </c>
      <c r="M232" s="52">
        <f t="shared" si="14"/>
        <v>1</v>
      </c>
      <c r="N232" s="52" t="str">
        <f t="shared" si="15"/>
        <v/>
      </c>
      <c r="O232" s="6"/>
      <c r="P232" s="6"/>
      <c r="Q232" s="6"/>
      <c r="R232" s="6"/>
      <c r="S232" s="6"/>
      <c r="T232" s="6"/>
      <c r="U232" s="6"/>
      <c r="V232" s="6"/>
      <c r="W232" s="6"/>
      <c r="X232" s="6"/>
      <c r="Y232" s="6"/>
      <c r="Z232" s="6"/>
      <c r="AA232" s="6"/>
      <c r="AB232" s="6"/>
    </row>
    <row r="233" spans="1:28" ht="12.95" customHeight="1" thickBot="1" x14ac:dyDescent="0.25">
      <c r="A233" s="6" t="str">
        <f t="shared" si="16"/>
        <v xml:space="preserve"> UNIT </v>
      </c>
      <c r="B233" s="54">
        <v>199</v>
      </c>
      <c r="C233" s="53"/>
      <c r="D233" s="57"/>
      <c r="E233" s="57"/>
      <c r="F233" s="57"/>
      <c r="G233" s="57"/>
      <c r="H233" s="139"/>
      <c r="I233" s="59"/>
      <c r="J233" s="59"/>
      <c r="K233" s="72" t="str">
        <f>IF(AND(I233="YES", COUNTIFS(F$35:F233,F233,I$35:I233,"YES")=1),1,"")</f>
        <v/>
      </c>
      <c r="L233" s="73" t="str">
        <f>IF(G233="","",VALUE(IFERROR(CHOOSE(MATCH(G233,{0,1,2,3,4,5},0),2.5,3.5,4.5,5.5,6.5,7.5),"")))</f>
        <v/>
      </c>
      <c r="M233" s="52">
        <f t="shared" si="14"/>
        <v>1</v>
      </c>
      <c r="N233" s="52" t="str">
        <f t="shared" si="15"/>
        <v/>
      </c>
      <c r="O233" s="6"/>
      <c r="P233" s="6"/>
      <c r="Q233" s="6"/>
      <c r="R233" s="6"/>
      <c r="S233" s="6"/>
      <c r="T233" s="6"/>
      <c r="U233" s="6"/>
      <c r="V233" s="6"/>
      <c r="W233" s="6"/>
      <c r="X233" s="6"/>
      <c r="Y233" s="6"/>
      <c r="Z233" s="6"/>
      <c r="AA233" s="6"/>
      <c r="AB233" s="6"/>
    </row>
    <row r="234" spans="1:28" ht="12.95" customHeight="1" thickBot="1" x14ac:dyDescent="0.25">
      <c r="A234" s="6" t="str">
        <f t="shared" si="16"/>
        <v xml:space="preserve"> UNIT </v>
      </c>
      <c r="B234" s="54">
        <v>200</v>
      </c>
      <c r="C234" s="53"/>
      <c r="D234" s="57"/>
      <c r="E234" s="57"/>
      <c r="F234" s="57"/>
      <c r="G234" s="57"/>
      <c r="H234" s="139"/>
      <c r="I234" s="59"/>
      <c r="J234" s="59"/>
      <c r="K234" s="72" t="str">
        <f>IF(AND(I234="YES", COUNTIFS(F$35:F234,F234,I$35:I234,"YES")=1),1,"")</f>
        <v/>
      </c>
      <c r="L234" s="73" t="str">
        <f>IF(G234="","",VALUE(IFERROR(CHOOSE(MATCH(G234,{0,1,2,3,4,5},0),2.5,3.5,4.5,5.5,6.5,7.5),"")))</f>
        <v/>
      </c>
      <c r="M234" s="52">
        <f t="shared" si="14"/>
        <v>1</v>
      </c>
      <c r="N234" s="52" t="str">
        <f t="shared" si="15"/>
        <v/>
      </c>
      <c r="O234" s="6"/>
      <c r="P234" s="6"/>
      <c r="Q234" s="6"/>
      <c r="R234" s="6"/>
      <c r="S234" s="6"/>
      <c r="T234" s="6"/>
      <c r="U234" s="6"/>
      <c r="V234" s="6"/>
      <c r="W234" s="6"/>
      <c r="X234" s="6"/>
      <c r="Y234" s="6"/>
      <c r="Z234" s="6"/>
      <c r="AA234" s="6"/>
      <c r="AB234" s="6"/>
    </row>
    <row r="235" spans="1:28" ht="12.95" customHeight="1" thickBot="1" x14ac:dyDescent="0.25">
      <c r="A235" s="6" t="str">
        <f t="shared" si="16"/>
        <v xml:space="preserve"> UNIT </v>
      </c>
      <c r="B235" s="54">
        <v>201</v>
      </c>
      <c r="C235" s="53"/>
      <c r="D235" s="57"/>
      <c r="E235" s="57"/>
      <c r="F235" s="57"/>
      <c r="G235" s="57"/>
      <c r="H235" s="139"/>
      <c r="I235" s="59"/>
      <c r="J235" s="59"/>
      <c r="K235" s="72" t="str">
        <f>IF(AND(I235="YES", COUNTIFS(F$35:F235,F235,I$35:I235,"YES")=1),1,"")</f>
        <v/>
      </c>
      <c r="L235" s="73" t="str">
        <f>IF(G235="","",VALUE(IFERROR(CHOOSE(MATCH(G235,{0,1,2,3,4,5},0),2.5,3.5,4.5,5.5,6.5,7.5),"")))</f>
        <v/>
      </c>
      <c r="M235" s="52">
        <f t="shared" si="14"/>
        <v>1</v>
      </c>
      <c r="N235" s="52" t="str">
        <f t="shared" si="15"/>
        <v/>
      </c>
      <c r="O235" s="6"/>
      <c r="P235" s="6"/>
      <c r="Q235" s="6"/>
      <c r="R235" s="6"/>
      <c r="S235" s="6"/>
      <c r="T235" s="6"/>
      <c r="U235" s="6"/>
      <c r="V235" s="6"/>
      <c r="W235" s="6"/>
      <c r="X235" s="6"/>
      <c r="Y235" s="6"/>
      <c r="Z235" s="6"/>
      <c r="AA235" s="6"/>
      <c r="AB235" s="6"/>
    </row>
    <row r="236" spans="1:28" ht="12.95" customHeight="1" thickBot="1" x14ac:dyDescent="0.25">
      <c r="A236" s="6" t="str">
        <f t="shared" si="16"/>
        <v xml:space="preserve"> UNIT </v>
      </c>
      <c r="B236" s="54">
        <v>202</v>
      </c>
      <c r="C236" s="53"/>
      <c r="D236" s="57"/>
      <c r="E236" s="57"/>
      <c r="F236" s="57"/>
      <c r="G236" s="57"/>
      <c r="H236" s="139"/>
      <c r="I236" s="59"/>
      <c r="J236" s="59"/>
      <c r="K236" s="72" t="str">
        <f>IF(AND(I236="YES", COUNTIFS(F$35:F236,F236,I$35:I236,"YES")=1),1,"")</f>
        <v/>
      </c>
      <c r="L236" s="73" t="str">
        <f>IF(G236="","",VALUE(IFERROR(CHOOSE(MATCH(G236,{0,1,2,3,4,5},0),2.5,3.5,4.5,5.5,6.5,7.5),"")))</f>
        <v/>
      </c>
      <c r="M236" s="52">
        <f t="shared" si="14"/>
        <v>1</v>
      </c>
      <c r="N236" s="52" t="str">
        <f t="shared" si="15"/>
        <v/>
      </c>
      <c r="O236" s="6"/>
      <c r="P236" s="6"/>
      <c r="Q236" s="6"/>
      <c r="R236" s="6"/>
      <c r="S236" s="6"/>
      <c r="T236" s="6"/>
      <c r="U236" s="6"/>
      <c r="V236" s="6"/>
      <c r="W236" s="6"/>
      <c r="X236" s="6"/>
      <c r="Y236" s="6"/>
      <c r="Z236" s="6"/>
      <c r="AA236" s="6"/>
      <c r="AB236" s="6"/>
    </row>
    <row r="237" spans="1:28" ht="12.95" customHeight="1" thickBot="1" x14ac:dyDescent="0.25">
      <c r="A237" s="6" t="str">
        <f t="shared" si="16"/>
        <v xml:space="preserve"> UNIT </v>
      </c>
      <c r="B237" s="54">
        <v>203</v>
      </c>
      <c r="C237" s="53"/>
      <c r="D237" s="57"/>
      <c r="E237" s="57"/>
      <c r="F237" s="57"/>
      <c r="G237" s="57"/>
      <c r="H237" s="139"/>
      <c r="I237" s="59"/>
      <c r="J237" s="59"/>
      <c r="K237" s="72" t="str">
        <f>IF(AND(I237="YES", COUNTIFS(F$35:F237,F237,I$35:I237,"YES")=1),1,"")</f>
        <v/>
      </c>
      <c r="L237" s="73" t="str">
        <f>IF(G237="","",VALUE(IFERROR(CHOOSE(MATCH(G237,{0,1,2,3,4,5},0),2.5,3.5,4.5,5.5,6.5,7.5),"")))</f>
        <v/>
      </c>
      <c r="M237" s="52">
        <f t="shared" si="14"/>
        <v>1</v>
      </c>
      <c r="N237" s="52" t="str">
        <f t="shared" si="15"/>
        <v/>
      </c>
      <c r="O237" s="6"/>
      <c r="P237" s="6"/>
      <c r="Q237" s="6"/>
      <c r="R237" s="6"/>
      <c r="S237" s="6"/>
      <c r="T237" s="6"/>
      <c r="U237" s="6"/>
      <c r="V237" s="6"/>
      <c r="W237" s="6"/>
      <c r="X237" s="6"/>
      <c r="Y237" s="6"/>
      <c r="Z237" s="6"/>
      <c r="AA237" s="6"/>
      <c r="AB237" s="6"/>
    </row>
    <row r="238" spans="1:28" ht="12.95" customHeight="1" thickBot="1" x14ac:dyDescent="0.25">
      <c r="A238" s="6" t="str">
        <f t="shared" si="16"/>
        <v xml:space="preserve"> UNIT </v>
      </c>
      <c r="B238" s="54">
        <v>204</v>
      </c>
      <c r="C238" s="53"/>
      <c r="D238" s="57"/>
      <c r="E238" s="57"/>
      <c r="F238" s="57"/>
      <c r="G238" s="57"/>
      <c r="H238" s="139"/>
      <c r="I238" s="59"/>
      <c r="J238" s="59"/>
      <c r="K238" s="72" t="str">
        <f>IF(AND(I238="YES", COUNTIFS(F$35:F238,F238,I$35:I238,"YES")=1),1,"")</f>
        <v/>
      </c>
      <c r="L238" s="73" t="str">
        <f>IF(G238="","",VALUE(IFERROR(CHOOSE(MATCH(G238,{0,1,2,3,4,5},0),2.5,3.5,4.5,5.5,6.5,7.5),"")))</f>
        <v/>
      </c>
      <c r="M238" s="52">
        <f t="shared" si="14"/>
        <v>1</v>
      </c>
      <c r="N238" s="52" t="str">
        <f t="shared" si="15"/>
        <v/>
      </c>
      <c r="O238" s="6"/>
      <c r="P238" s="6"/>
      <c r="Q238" s="6"/>
      <c r="R238" s="6"/>
      <c r="S238" s="6"/>
      <c r="T238" s="6"/>
      <c r="U238" s="6"/>
      <c r="V238" s="6"/>
      <c r="W238" s="6"/>
      <c r="X238" s="6"/>
      <c r="Y238" s="6"/>
      <c r="Z238" s="6"/>
      <c r="AA238" s="6"/>
      <c r="AB238" s="6"/>
    </row>
    <row r="239" spans="1:28" ht="12.95" customHeight="1" thickBot="1" x14ac:dyDescent="0.25">
      <c r="A239" s="6" t="str">
        <f t="shared" si="16"/>
        <v xml:space="preserve"> UNIT </v>
      </c>
      <c r="B239" s="54">
        <v>205</v>
      </c>
      <c r="C239" s="53"/>
      <c r="D239" s="57"/>
      <c r="E239" s="57"/>
      <c r="F239" s="57"/>
      <c r="G239" s="57"/>
      <c r="H239" s="139"/>
      <c r="I239" s="59"/>
      <c r="J239" s="59"/>
      <c r="K239" s="72" t="str">
        <f>IF(AND(I239="YES", COUNTIFS(F$35:F239,F239,I$35:I239,"YES")=1),1,"")</f>
        <v/>
      </c>
      <c r="L239" s="73" t="str">
        <f>IF(G239="","",VALUE(IFERROR(CHOOSE(MATCH(G239,{0,1,2,3,4,5},0),2.5,3.5,4.5,5.5,6.5,7.5),"")))</f>
        <v/>
      </c>
      <c r="M239" s="52">
        <f t="shared" si="14"/>
        <v>1</v>
      </c>
      <c r="N239" s="52" t="str">
        <f t="shared" si="15"/>
        <v/>
      </c>
      <c r="O239" s="6"/>
      <c r="P239" s="6"/>
      <c r="Q239" s="6"/>
      <c r="R239" s="6"/>
      <c r="S239" s="6"/>
      <c r="T239" s="6"/>
      <c r="U239" s="6"/>
      <c r="V239" s="6"/>
      <c r="W239" s="6"/>
      <c r="X239" s="6"/>
      <c r="Y239" s="6"/>
      <c r="Z239" s="6"/>
      <c r="AA239" s="6"/>
      <c r="AB239" s="6"/>
    </row>
    <row r="240" spans="1:28" ht="12.95" customHeight="1" thickBot="1" x14ac:dyDescent="0.25">
      <c r="A240" s="6" t="str">
        <f t="shared" si="16"/>
        <v xml:space="preserve"> UNIT </v>
      </c>
      <c r="B240" s="54">
        <v>206</v>
      </c>
      <c r="C240" s="53"/>
      <c r="D240" s="57"/>
      <c r="E240" s="57"/>
      <c r="F240" s="57"/>
      <c r="G240" s="57"/>
      <c r="H240" s="139"/>
      <c r="I240" s="59"/>
      <c r="J240" s="59"/>
      <c r="K240" s="72" t="str">
        <f>IF(AND(I240="YES", COUNTIFS(F$35:F240,F240,I$35:I240,"YES")=1),1,"")</f>
        <v/>
      </c>
      <c r="L240" s="73" t="str">
        <f>IF(G240="","",VALUE(IFERROR(CHOOSE(MATCH(G240,{0,1,2,3,4,5},0),2.5,3.5,4.5,5.5,6.5,7.5),"")))</f>
        <v/>
      </c>
      <c r="M240" s="52">
        <f t="shared" si="14"/>
        <v>1</v>
      </c>
      <c r="N240" s="52" t="str">
        <f t="shared" si="15"/>
        <v/>
      </c>
      <c r="O240" s="6"/>
      <c r="P240" s="6"/>
      <c r="Q240" s="6"/>
      <c r="R240" s="6"/>
      <c r="S240" s="6"/>
      <c r="T240" s="6"/>
      <c r="U240" s="6"/>
      <c r="V240" s="6"/>
      <c r="W240" s="6"/>
      <c r="X240" s="6"/>
      <c r="Y240" s="6"/>
      <c r="Z240" s="6"/>
      <c r="AA240" s="6"/>
      <c r="AB240" s="6"/>
    </row>
    <row r="241" spans="1:28" ht="12.95" customHeight="1" thickBot="1" x14ac:dyDescent="0.25">
      <c r="A241" s="6" t="str">
        <f t="shared" si="16"/>
        <v xml:space="preserve"> UNIT </v>
      </c>
      <c r="B241" s="54">
        <v>207</v>
      </c>
      <c r="C241" s="53"/>
      <c r="D241" s="57"/>
      <c r="E241" s="57"/>
      <c r="F241" s="57"/>
      <c r="G241" s="57"/>
      <c r="H241" s="139"/>
      <c r="I241" s="59"/>
      <c r="J241" s="59"/>
      <c r="K241" s="72" t="str">
        <f>IF(AND(I241="YES", COUNTIFS(F$35:F241,F241,I$35:I241,"YES")=1),1,"")</f>
        <v/>
      </c>
      <c r="L241" s="73" t="str">
        <f>IF(G241="","",VALUE(IFERROR(CHOOSE(MATCH(G241,{0,1,2,3,4,5},0),2.5,3.5,4.5,5.5,6.5,7.5),"")))</f>
        <v/>
      </c>
      <c r="M241" s="52">
        <f t="shared" si="14"/>
        <v>1</v>
      </c>
      <c r="N241" s="52" t="str">
        <f t="shared" si="15"/>
        <v/>
      </c>
      <c r="O241" s="6"/>
      <c r="P241" s="6"/>
      <c r="Q241" s="6"/>
      <c r="R241" s="6"/>
      <c r="S241" s="6"/>
      <c r="T241" s="6"/>
      <c r="U241" s="6"/>
      <c r="V241" s="6"/>
      <c r="W241" s="6"/>
      <c r="X241" s="6"/>
      <c r="Y241" s="6"/>
      <c r="Z241" s="6"/>
      <c r="AA241" s="6"/>
      <c r="AB241" s="6"/>
    </row>
    <row r="242" spans="1:28" ht="12.95" customHeight="1" thickBot="1" x14ac:dyDescent="0.25">
      <c r="A242" s="6" t="str">
        <f t="shared" si="16"/>
        <v xml:space="preserve"> UNIT </v>
      </c>
      <c r="B242" s="54">
        <v>208</v>
      </c>
      <c r="C242" s="53"/>
      <c r="D242" s="57"/>
      <c r="E242" s="57"/>
      <c r="F242" s="57"/>
      <c r="G242" s="57"/>
      <c r="H242" s="139"/>
      <c r="I242" s="59"/>
      <c r="J242" s="59"/>
      <c r="K242" s="72" t="str">
        <f>IF(AND(I242="YES", COUNTIFS(F$35:F242,F242,I$35:I242,"YES")=1),1,"")</f>
        <v/>
      </c>
      <c r="L242" s="73" t="str">
        <f>IF(G242="","",VALUE(IFERROR(CHOOSE(MATCH(G242,{0,1,2,3,4,5},0),2.5,3.5,4.5,5.5,6.5,7.5),"")))</f>
        <v/>
      </c>
      <c r="M242" s="52">
        <f t="shared" si="14"/>
        <v>1</v>
      </c>
      <c r="N242" s="52" t="str">
        <f t="shared" si="15"/>
        <v/>
      </c>
      <c r="O242" s="6"/>
      <c r="P242" s="6"/>
      <c r="Q242" s="6"/>
      <c r="R242" s="6"/>
      <c r="S242" s="6"/>
      <c r="T242" s="6"/>
      <c r="U242" s="6"/>
      <c r="V242" s="6"/>
      <c r="W242" s="6"/>
      <c r="X242" s="6"/>
      <c r="Y242" s="6"/>
      <c r="Z242" s="6"/>
      <c r="AA242" s="6"/>
      <c r="AB242" s="6"/>
    </row>
    <row r="243" spans="1:28" ht="12.95" customHeight="1" thickBot="1" x14ac:dyDescent="0.25">
      <c r="A243" s="6" t="str">
        <f t="shared" si="16"/>
        <v xml:space="preserve"> UNIT </v>
      </c>
      <c r="B243" s="54">
        <v>209</v>
      </c>
      <c r="C243" s="53"/>
      <c r="D243" s="57"/>
      <c r="E243" s="57"/>
      <c r="F243" s="57"/>
      <c r="G243" s="57"/>
      <c r="H243" s="139"/>
      <c r="I243" s="59"/>
      <c r="J243" s="59"/>
      <c r="K243" s="72" t="str">
        <f>IF(AND(I243="YES", COUNTIFS(F$35:F243,F243,I$35:I243,"YES")=1),1,"")</f>
        <v/>
      </c>
      <c r="L243" s="73" t="str">
        <f>IF(G243="","",VALUE(IFERROR(CHOOSE(MATCH(G243,{0,1,2,3,4,5},0),2.5,3.5,4.5,5.5,6.5,7.5),"")))</f>
        <v/>
      </c>
      <c r="M243" s="52">
        <f t="shared" si="14"/>
        <v>1</v>
      </c>
      <c r="N243" s="52" t="str">
        <f t="shared" si="15"/>
        <v/>
      </c>
      <c r="O243" s="6"/>
      <c r="P243" s="6"/>
      <c r="Q243" s="6"/>
      <c r="R243" s="6"/>
      <c r="S243" s="6"/>
      <c r="T243" s="6"/>
      <c r="U243" s="6"/>
      <c r="V243" s="6"/>
      <c r="W243" s="6"/>
      <c r="X243" s="6"/>
      <c r="Y243" s="6"/>
      <c r="Z243" s="6"/>
      <c r="AA243" s="6"/>
      <c r="AB243" s="6"/>
    </row>
    <row r="244" spans="1:28" ht="12.95" customHeight="1" thickBot="1" x14ac:dyDescent="0.25">
      <c r="A244" s="6" t="str">
        <f t="shared" si="16"/>
        <v xml:space="preserve"> UNIT </v>
      </c>
      <c r="B244" s="54">
        <v>210</v>
      </c>
      <c r="C244" s="53"/>
      <c r="D244" s="57"/>
      <c r="E244" s="57"/>
      <c r="F244" s="57"/>
      <c r="G244" s="57"/>
      <c r="H244" s="139"/>
      <c r="I244" s="59"/>
      <c r="J244" s="60"/>
      <c r="K244" s="72" t="str">
        <f>IF(AND(I244="YES", COUNTIFS(F$35:F244,F244,I$35:I244,"YES")=1),1,"")</f>
        <v/>
      </c>
      <c r="L244" s="73" t="str">
        <f>IF(G244="","",VALUE(IFERROR(CHOOSE(MATCH(G244,{0,1,2,3,4,5},0),2.5,3.5,4.5,5.5,6.5,7.5),"")))</f>
        <v/>
      </c>
      <c r="M244" s="52">
        <f t="shared" si="14"/>
        <v>1</v>
      </c>
      <c r="N244" s="52" t="str">
        <f t="shared" si="15"/>
        <v/>
      </c>
      <c r="O244" s="6"/>
      <c r="P244" s="6"/>
      <c r="Q244" s="6"/>
      <c r="R244" s="6"/>
      <c r="S244" s="6"/>
      <c r="T244" s="6"/>
      <c r="U244" s="6"/>
      <c r="V244" s="6"/>
      <c r="W244" s="6"/>
      <c r="X244" s="6"/>
      <c r="Y244" s="6"/>
      <c r="Z244" s="6"/>
      <c r="AA244" s="6"/>
      <c r="AB244" s="6"/>
    </row>
    <row r="245" spans="1:28" ht="12.95" customHeight="1" thickBot="1" x14ac:dyDescent="0.25">
      <c r="A245" s="6" t="str">
        <f t="shared" si="16"/>
        <v xml:space="preserve"> UNIT </v>
      </c>
      <c r="B245" s="54">
        <v>211</v>
      </c>
      <c r="C245" s="53"/>
      <c r="D245" s="57"/>
      <c r="E245" s="57"/>
      <c r="F245" s="57"/>
      <c r="G245" s="57"/>
      <c r="H245" s="139"/>
      <c r="I245" s="59"/>
      <c r="J245" s="60"/>
      <c r="K245" s="72" t="str">
        <f>IF(AND(I245="YES", COUNTIFS(F$35:F245,F245,I$35:I245,"YES")=1),1,"")</f>
        <v/>
      </c>
      <c r="L245" s="73" t="str">
        <f>IF(G245="","",VALUE(IFERROR(CHOOSE(MATCH(G245,{0,1,2,3,4,5},0),2.5,3.5,4.5,5.5,6.5,7.5),"")))</f>
        <v/>
      </c>
      <c r="M245" s="52">
        <f t="shared" si="14"/>
        <v>1</v>
      </c>
      <c r="N245" s="52" t="str">
        <f t="shared" si="15"/>
        <v/>
      </c>
      <c r="O245" s="6"/>
      <c r="P245" s="6"/>
      <c r="Q245" s="6"/>
      <c r="R245" s="6"/>
      <c r="S245" s="6"/>
      <c r="T245" s="6"/>
      <c r="U245" s="6"/>
      <c r="V245" s="6"/>
      <c r="W245" s="6"/>
      <c r="X245" s="6"/>
      <c r="Y245" s="6"/>
      <c r="Z245" s="6"/>
      <c r="AA245" s="6"/>
      <c r="AB245" s="6"/>
    </row>
    <row r="246" spans="1:28" ht="12.95" customHeight="1" thickBot="1" x14ac:dyDescent="0.25">
      <c r="A246" s="6" t="str">
        <f t="shared" si="16"/>
        <v xml:space="preserve"> UNIT </v>
      </c>
      <c r="B246" s="54">
        <v>212</v>
      </c>
      <c r="C246" s="53"/>
      <c r="D246" s="57"/>
      <c r="E246" s="57"/>
      <c r="F246" s="57"/>
      <c r="G246" s="57"/>
      <c r="H246" s="139"/>
      <c r="I246" s="59"/>
      <c r="J246" s="60"/>
      <c r="K246" s="72" t="str">
        <f>IF(AND(I246="YES", COUNTIFS(F$35:F246,F246,I$35:I246,"YES")=1),1,"")</f>
        <v/>
      </c>
      <c r="L246" s="73" t="str">
        <f>IF(G246="","",VALUE(IFERROR(CHOOSE(MATCH(G246,{0,1,2,3,4,5},0),2.5,3.5,4.5,5.5,6.5,7.5),"")))</f>
        <v/>
      </c>
      <c r="M246" s="52">
        <f t="shared" si="14"/>
        <v>1</v>
      </c>
      <c r="N246" s="52" t="str">
        <f t="shared" si="15"/>
        <v/>
      </c>
      <c r="O246" s="6"/>
      <c r="P246" s="6"/>
      <c r="Q246" s="6"/>
      <c r="R246" s="6"/>
      <c r="S246" s="6"/>
      <c r="T246" s="6"/>
      <c r="U246" s="6"/>
      <c r="V246" s="6"/>
      <c r="W246" s="6"/>
      <c r="X246" s="6"/>
      <c r="Y246" s="6"/>
      <c r="Z246" s="6"/>
      <c r="AA246" s="6"/>
      <c r="AB246" s="6"/>
    </row>
    <row r="247" spans="1:28" ht="12.95" customHeight="1" thickBot="1" x14ac:dyDescent="0.25">
      <c r="A247" s="6" t="str">
        <f t="shared" si="16"/>
        <v xml:space="preserve"> UNIT </v>
      </c>
      <c r="B247" s="54">
        <v>213</v>
      </c>
      <c r="C247" s="53"/>
      <c r="D247" s="57"/>
      <c r="E247" s="57"/>
      <c r="F247" s="57"/>
      <c r="G247" s="57"/>
      <c r="H247" s="139"/>
      <c r="I247" s="59"/>
      <c r="J247" s="60"/>
      <c r="K247" s="72" t="str">
        <f>IF(AND(I247="YES", COUNTIFS(F$35:F247,F247,I$35:I247,"YES")=1),1,"")</f>
        <v/>
      </c>
      <c r="L247" s="73" t="str">
        <f>IF(G247="","",VALUE(IFERROR(CHOOSE(MATCH(G247,{0,1,2,3,4,5},0),2.5,3.5,4.5,5.5,6.5,7.5),"")))</f>
        <v/>
      </c>
      <c r="M247" s="52">
        <f t="shared" si="14"/>
        <v>1</v>
      </c>
      <c r="N247" s="52" t="str">
        <f t="shared" si="15"/>
        <v/>
      </c>
      <c r="O247" s="6"/>
      <c r="P247" s="6"/>
      <c r="Q247" s="6"/>
      <c r="R247" s="6"/>
      <c r="S247" s="6"/>
      <c r="T247" s="6"/>
      <c r="U247" s="6"/>
      <c r="V247" s="6"/>
      <c r="W247" s="6"/>
      <c r="X247" s="6"/>
      <c r="Y247" s="6"/>
      <c r="Z247" s="6"/>
      <c r="AA247" s="6"/>
      <c r="AB247" s="6"/>
    </row>
    <row r="248" spans="1:28" ht="12.95" customHeight="1" thickBot="1" x14ac:dyDescent="0.25">
      <c r="A248" s="6" t="str">
        <f t="shared" si="16"/>
        <v xml:space="preserve"> UNIT </v>
      </c>
      <c r="B248" s="54">
        <v>214</v>
      </c>
      <c r="C248" s="53"/>
      <c r="D248" s="57"/>
      <c r="E248" s="57"/>
      <c r="F248" s="57"/>
      <c r="G248" s="57"/>
      <c r="H248" s="139"/>
      <c r="I248" s="59"/>
      <c r="J248" s="60"/>
      <c r="K248" s="72" t="str">
        <f>IF(AND(I248="YES", COUNTIFS(F$35:F248,F248,I$35:I248,"YES")=1),1,"")</f>
        <v/>
      </c>
      <c r="L248" s="73" t="str">
        <f>IF(G248="","",VALUE(IFERROR(CHOOSE(MATCH(G248,{0,1,2,3,4,5},0),2.5,3.5,4.5,5.5,6.5,7.5),"")))</f>
        <v/>
      </c>
      <c r="M248" s="52">
        <f t="shared" si="14"/>
        <v>1</v>
      </c>
      <c r="N248" s="52" t="str">
        <f t="shared" si="15"/>
        <v/>
      </c>
      <c r="O248" s="6"/>
      <c r="P248" s="6"/>
      <c r="Q248" s="6"/>
      <c r="R248" s="6"/>
      <c r="S248" s="6"/>
      <c r="T248" s="6"/>
      <c r="U248" s="6"/>
      <c r="V248" s="6"/>
      <c r="W248" s="6"/>
      <c r="X248" s="6"/>
      <c r="Y248" s="6"/>
      <c r="Z248" s="6"/>
      <c r="AA248" s="6"/>
      <c r="AB248" s="6"/>
    </row>
    <row r="249" spans="1:28" ht="12.95" customHeight="1" thickBot="1" x14ac:dyDescent="0.25">
      <c r="A249" s="6" t="str">
        <f t="shared" si="16"/>
        <v xml:space="preserve"> UNIT </v>
      </c>
      <c r="B249" s="54">
        <v>215</v>
      </c>
      <c r="C249" s="53"/>
      <c r="D249" s="57"/>
      <c r="E249" s="57"/>
      <c r="F249" s="57"/>
      <c r="G249" s="57"/>
      <c r="H249" s="139"/>
      <c r="I249" s="59"/>
      <c r="J249" s="60"/>
      <c r="K249" s="72" t="str">
        <f>IF(AND(I249="YES", COUNTIFS(F$35:F249,F249,I$35:I249,"YES")=1),1,"")</f>
        <v/>
      </c>
      <c r="L249" s="73" t="str">
        <f>IF(G249="","",VALUE(IFERROR(CHOOSE(MATCH(G249,{0,1,2,3,4,5},0),2.5,3.5,4.5,5.5,6.5,7.5),"")))</f>
        <v/>
      </c>
      <c r="M249" s="52">
        <f t="shared" si="14"/>
        <v>1</v>
      </c>
      <c r="N249" s="52" t="str">
        <f t="shared" si="15"/>
        <v/>
      </c>
      <c r="O249" s="6"/>
      <c r="P249" s="6"/>
      <c r="Q249" s="6"/>
      <c r="R249" s="6"/>
      <c r="S249" s="6"/>
      <c r="T249" s="6"/>
      <c r="U249" s="6"/>
      <c r="V249" s="6"/>
      <c r="W249" s="6"/>
      <c r="X249" s="6"/>
      <c r="Y249" s="6"/>
      <c r="Z249" s="6"/>
      <c r="AA249" s="6"/>
      <c r="AB249" s="6"/>
    </row>
    <row r="250" spans="1:28" ht="12.95" customHeight="1" thickBot="1" x14ac:dyDescent="0.25">
      <c r="A250" s="6" t="str">
        <f t="shared" si="16"/>
        <v xml:space="preserve"> UNIT </v>
      </c>
      <c r="B250" s="54">
        <v>216</v>
      </c>
      <c r="C250" s="53"/>
      <c r="D250" s="57"/>
      <c r="E250" s="57"/>
      <c r="F250" s="57"/>
      <c r="G250" s="57"/>
      <c r="H250" s="139"/>
      <c r="I250" s="59"/>
      <c r="J250" s="60"/>
      <c r="K250" s="72" t="str">
        <f>IF(AND(I250="YES", COUNTIFS(F$35:F250,F250,I$35:I250,"YES")=1),1,"")</f>
        <v/>
      </c>
      <c r="L250" s="73" t="str">
        <f>IF(G250="","",VALUE(IFERROR(CHOOSE(MATCH(G250,{0,1,2,3,4,5},0),2.5,3.5,4.5,5.5,6.5,7.5),"")))</f>
        <v/>
      </c>
      <c r="M250" s="52">
        <f t="shared" si="14"/>
        <v>1</v>
      </c>
      <c r="N250" s="52" t="str">
        <f t="shared" si="15"/>
        <v/>
      </c>
      <c r="O250" s="6"/>
      <c r="P250" s="6"/>
      <c r="Q250" s="6"/>
      <c r="R250" s="6"/>
      <c r="S250" s="6"/>
      <c r="T250" s="6"/>
      <c r="U250" s="6"/>
      <c r="V250" s="6"/>
      <c r="W250" s="6"/>
      <c r="X250" s="6"/>
      <c r="Y250" s="6"/>
      <c r="Z250" s="6"/>
      <c r="AA250" s="6"/>
      <c r="AB250" s="6"/>
    </row>
    <row r="251" spans="1:28" ht="12.95" customHeight="1" thickBot="1" x14ac:dyDescent="0.25">
      <c r="A251" s="6" t="str">
        <f t="shared" si="16"/>
        <v xml:space="preserve"> UNIT </v>
      </c>
      <c r="B251" s="54">
        <v>217</v>
      </c>
      <c r="C251" s="53"/>
      <c r="D251" s="57"/>
      <c r="E251" s="57"/>
      <c r="F251" s="57"/>
      <c r="G251" s="57"/>
      <c r="H251" s="139"/>
      <c r="I251" s="59"/>
      <c r="J251" s="60"/>
      <c r="K251" s="72" t="str">
        <f>IF(AND(I251="YES", COUNTIFS(F$35:F251,F251,I$35:I251,"YES")=1),1,"")</f>
        <v/>
      </c>
      <c r="L251" s="73" t="str">
        <f>IF(G251="","",VALUE(IFERROR(CHOOSE(MATCH(G251,{0,1,2,3,4,5},0),2.5,3.5,4.5,5.5,6.5,7.5),"")))</f>
        <v/>
      </c>
      <c r="M251" s="52">
        <f t="shared" si="14"/>
        <v>1</v>
      </c>
      <c r="N251" s="52" t="str">
        <f t="shared" si="15"/>
        <v/>
      </c>
      <c r="O251" s="6"/>
      <c r="P251" s="6"/>
      <c r="Q251" s="6"/>
      <c r="R251" s="6"/>
      <c r="S251" s="6"/>
      <c r="T251" s="6"/>
      <c r="U251" s="6"/>
      <c r="V251" s="6"/>
      <c r="W251" s="6"/>
      <c r="X251" s="6"/>
      <c r="Y251" s="6"/>
      <c r="Z251" s="6"/>
      <c r="AA251" s="6"/>
      <c r="AB251" s="6"/>
    </row>
    <row r="252" spans="1:28" ht="12.95" customHeight="1" thickBot="1" x14ac:dyDescent="0.25">
      <c r="A252" s="6" t="str">
        <f t="shared" si="16"/>
        <v xml:space="preserve"> UNIT </v>
      </c>
      <c r="B252" s="54">
        <v>218</v>
      </c>
      <c r="C252" s="53"/>
      <c r="D252" s="57"/>
      <c r="E252" s="57"/>
      <c r="F252" s="57"/>
      <c r="G252" s="57"/>
      <c r="H252" s="139"/>
      <c r="I252" s="59"/>
      <c r="J252" s="60"/>
      <c r="K252" s="72" t="str">
        <f>IF(AND(I252="YES", COUNTIFS(F$35:F252,F252,I$35:I252,"YES")=1),1,"")</f>
        <v/>
      </c>
      <c r="L252" s="73" t="str">
        <f>IF(G252="","",VALUE(IFERROR(CHOOSE(MATCH(G252,{0,1,2,3,4,5},0),2.5,3.5,4.5,5.5,6.5,7.5),"")))</f>
        <v/>
      </c>
      <c r="M252" s="52">
        <f t="shared" si="14"/>
        <v>1</v>
      </c>
      <c r="N252" s="52" t="str">
        <f t="shared" si="15"/>
        <v/>
      </c>
      <c r="O252" s="6"/>
      <c r="P252" s="6"/>
      <c r="Q252" s="6"/>
      <c r="R252" s="6"/>
      <c r="S252" s="6"/>
      <c r="T252" s="6"/>
      <c r="U252" s="6"/>
      <c r="V252" s="6"/>
      <c r="W252" s="6"/>
      <c r="X252" s="6"/>
      <c r="Y252" s="6"/>
      <c r="Z252" s="6"/>
      <c r="AA252" s="6"/>
      <c r="AB252" s="6"/>
    </row>
    <row r="253" spans="1:28" ht="12.95" customHeight="1" thickBot="1" x14ac:dyDescent="0.25">
      <c r="A253" s="6" t="str">
        <f t="shared" si="16"/>
        <v xml:space="preserve"> UNIT </v>
      </c>
      <c r="B253" s="54">
        <v>219</v>
      </c>
      <c r="C253" s="53"/>
      <c r="D253" s="57"/>
      <c r="E253" s="57"/>
      <c r="F253" s="57"/>
      <c r="G253" s="57"/>
      <c r="H253" s="139"/>
      <c r="I253" s="59"/>
      <c r="J253" s="60"/>
      <c r="K253" s="72" t="str">
        <f>IF(AND(I253="YES", COUNTIFS(F$35:F253,F253,I$35:I253,"YES")=1),1,"")</f>
        <v/>
      </c>
      <c r="L253" s="73" t="str">
        <f>IF(G253="","",VALUE(IFERROR(CHOOSE(MATCH(G253,{0,1,2,3,4,5},0),2.5,3.5,4.5,5.5,6.5,7.5),"")))</f>
        <v/>
      </c>
      <c r="M253" s="52">
        <f t="shared" si="14"/>
        <v>1</v>
      </c>
      <c r="N253" s="52" t="str">
        <f t="shared" si="15"/>
        <v/>
      </c>
      <c r="O253" s="6"/>
      <c r="P253" s="6"/>
      <c r="Q253" s="6"/>
      <c r="R253" s="6"/>
      <c r="S253" s="6"/>
      <c r="T253" s="6"/>
      <c r="U253" s="6"/>
      <c r="V253" s="6"/>
      <c r="W253" s="6"/>
      <c r="X253" s="6"/>
      <c r="Y253" s="6"/>
      <c r="Z253" s="6"/>
      <c r="AA253" s="6"/>
      <c r="AB253" s="6"/>
    </row>
    <row r="254" spans="1:28" ht="12.95" customHeight="1" thickBot="1" x14ac:dyDescent="0.25">
      <c r="A254" s="6" t="str">
        <f t="shared" si="16"/>
        <v xml:space="preserve"> UNIT </v>
      </c>
      <c r="B254" s="54">
        <v>220</v>
      </c>
      <c r="C254" s="53"/>
      <c r="D254" s="57"/>
      <c r="E254" s="57"/>
      <c r="F254" s="57"/>
      <c r="G254" s="57"/>
      <c r="H254" s="139"/>
      <c r="I254" s="59"/>
      <c r="J254" s="60"/>
      <c r="K254" s="72" t="str">
        <f>IF(AND(I254="YES", COUNTIFS(F$35:F254,F254,I$35:I254,"YES")=1),1,"")</f>
        <v/>
      </c>
      <c r="L254" s="73" t="str">
        <f>IF(G254="","",VALUE(IFERROR(CHOOSE(MATCH(G254,{0,1,2,3,4,5},0),2.5,3.5,4.5,5.5,6.5,7.5),"")))</f>
        <v/>
      </c>
      <c r="M254" s="52">
        <f t="shared" si="14"/>
        <v>1</v>
      </c>
      <c r="N254" s="52" t="str">
        <f t="shared" si="15"/>
        <v/>
      </c>
      <c r="O254" s="6"/>
      <c r="P254" s="6"/>
      <c r="Q254" s="6"/>
      <c r="R254" s="6"/>
      <c r="S254" s="6"/>
      <c r="T254" s="6"/>
      <c r="U254" s="6"/>
      <c r="V254" s="6"/>
      <c r="W254" s="6"/>
      <c r="X254" s="6"/>
      <c r="Y254" s="6"/>
      <c r="Z254" s="6"/>
      <c r="AA254" s="6"/>
      <c r="AB254" s="6"/>
    </row>
    <row r="255" spans="1:28" ht="12.95" customHeight="1" thickBot="1" x14ac:dyDescent="0.25">
      <c r="A255" s="6" t="str">
        <f t="shared" si="16"/>
        <v xml:space="preserve"> UNIT </v>
      </c>
      <c r="B255" s="54">
        <v>221</v>
      </c>
      <c r="C255" s="53"/>
      <c r="D255" s="57"/>
      <c r="E255" s="57"/>
      <c r="F255" s="57"/>
      <c r="G255" s="57"/>
      <c r="H255" s="139"/>
      <c r="I255" s="59"/>
      <c r="J255" s="60"/>
      <c r="K255" s="72" t="str">
        <f>IF(AND(I255="YES", COUNTIFS(F$35:F255,F255,I$35:I255,"YES")=1),1,"")</f>
        <v/>
      </c>
      <c r="L255" s="73" t="str">
        <f>IF(G255="","",VALUE(IFERROR(CHOOSE(MATCH(G255,{0,1,2,3,4,5},0),2.5,3.5,4.5,5.5,6.5,7.5),"")))</f>
        <v/>
      </c>
      <c r="M255" s="52">
        <f t="shared" si="14"/>
        <v>1</v>
      </c>
      <c r="N255" s="52" t="str">
        <f t="shared" si="15"/>
        <v/>
      </c>
      <c r="O255" s="6"/>
      <c r="P255" s="6"/>
      <c r="Q255" s="6"/>
      <c r="R255" s="6"/>
      <c r="S255" s="6"/>
      <c r="T255" s="6"/>
      <c r="U255" s="6"/>
      <c r="V255" s="6"/>
      <c r="W255" s="6"/>
      <c r="X255" s="6"/>
      <c r="Y255" s="6"/>
      <c r="Z255" s="6"/>
      <c r="AA255" s="6"/>
      <c r="AB255" s="6"/>
    </row>
    <row r="256" spans="1:28" ht="12.95" customHeight="1" thickBot="1" x14ac:dyDescent="0.25">
      <c r="A256" s="6" t="str">
        <f t="shared" si="16"/>
        <v xml:space="preserve"> UNIT </v>
      </c>
      <c r="B256" s="54">
        <v>222</v>
      </c>
      <c r="C256" s="53"/>
      <c r="D256" s="57"/>
      <c r="E256" s="57"/>
      <c r="F256" s="57"/>
      <c r="G256" s="57"/>
      <c r="H256" s="139"/>
      <c r="I256" s="59"/>
      <c r="J256" s="60"/>
      <c r="K256" s="72" t="str">
        <f>IF(AND(I256="YES", COUNTIFS(F$35:F256,F256,I$35:I256,"YES")=1),1,"")</f>
        <v/>
      </c>
      <c r="L256" s="73" t="str">
        <f>IF(G256="","",VALUE(IFERROR(CHOOSE(MATCH(G256,{0,1,2,3,4,5},0),2.5,3.5,4.5,5.5,6.5,7.5),"")))</f>
        <v/>
      </c>
      <c r="M256" s="52">
        <f t="shared" si="14"/>
        <v>1</v>
      </c>
      <c r="N256" s="52" t="str">
        <f t="shared" si="15"/>
        <v/>
      </c>
      <c r="O256" s="6"/>
      <c r="P256" s="6"/>
      <c r="Q256" s="6"/>
      <c r="R256" s="6"/>
      <c r="S256" s="6"/>
      <c r="T256" s="6"/>
      <c r="U256" s="6"/>
      <c r="V256" s="6"/>
      <c r="W256" s="6"/>
      <c r="X256" s="6"/>
      <c r="Y256" s="6"/>
      <c r="Z256" s="6"/>
      <c r="AA256" s="6"/>
      <c r="AB256" s="6"/>
    </row>
    <row r="257" spans="1:28" ht="12.95" customHeight="1" thickBot="1" x14ac:dyDescent="0.25">
      <c r="A257" s="6" t="str">
        <f t="shared" si="16"/>
        <v xml:space="preserve"> UNIT </v>
      </c>
      <c r="B257" s="54">
        <v>223</v>
      </c>
      <c r="C257" s="53"/>
      <c r="D257" s="57"/>
      <c r="E257" s="57"/>
      <c r="F257" s="57"/>
      <c r="G257" s="57"/>
      <c r="H257" s="139"/>
      <c r="I257" s="59"/>
      <c r="J257" s="60"/>
      <c r="K257" s="72" t="str">
        <f>IF(AND(I257="YES", COUNTIFS(F$35:F257,F257,I$35:I257,"YES")=1),1,"")</f>
        <v/>
      </c>
      <c r="L257" s="73" t="str">
        <f>IF(G257="","",VALUE(IFERROR(CHOOSE(MATCH(G257,{0,1,2,3,4,5},0),2.5,3.5,4.5,5.5,6.5,7.5),"")))</f>
        <v/>
      </c>
      <c r="M257" s="52">
        <f t="shared" si="14"/>
        <v>1</v>
      </c>
      <c r="N257" s="52" t="str">
        <f t="shared" si="15"/>
        <v/>
      </c>
      <c r="O257" s="6"/>
      <c r="P257" s="6"/>
      <c r="Q257" s="6"/>
      <c r="R257" s="6"/>
      <c r="S257" s="6"/>
      <c r="T257" s="6"/>
      <c r="U257" s="6"/>
      <c r="V257" s="6"/>
      <c r="W257" s="6"/>
      <c r="X257" s="6"/>
      <c r="Y257" s="6"/>
      <c r="Z257" s="6"/>
      <c r="AA257" s="6"/>
      <c r="AB257" s="6"/>
    </row>
    <row r="258" spans="1:28" ht="12.95" customHeight="1" thickBot="1" x14ac:dyDescent="0.25">
      <c r="A258" s="6" t="str">
        <f t="shared" si="16"/>
        <v xml:space="preserve"> UNIT </v>
      </c>
      <c r="B258" s="54">
        <v>224</v>
      </c>
      <c r="C258" s="53"/>
      <c r="D258" s="57"/>
      <c r="E258" s="57"/>
      <c r="F258" s="57"/>
      <c r="G258" s="57"/>
      <c r="H258" s="139"/>
      <c r="I258" s="59"/>
      <c r="J258" s="60"/>
      <c r="K258" s="72" t="str">
        <f>IF(AND(I258="YES", COUNTIFS(F$35:F258,F258,I$35:I258,"YES")=1),1,"")</f>
        <v/>
      </c>
      <c r="L258" s="73" t="str">
        <f>IF(G258="","",VALUE(IFERROR(CHOOSE(MATCH(G258,{0,1,2,3,4,5},0),2.5,3.5,4.5,5.5,6.5,7.5),"")))</f>
        <v/>
      </c>
      <c r="M258" s="52">
        <f t="shared" si="14"/>
        <v>1</v>
      </c>
      <c r="N258" s="52" t="str">
        <f t="shared" si="15"/>
        <v/>
      </c>
      <c r="O258" s="6"/>
      <c r="P258" s="6"/>
      <c r="Q258" s="6"/>
      <c r="R258" s="6"/>
      <c r="S258" s="6"/>
      <c r="T258" s="6"/>
      <c r="U258" s="6"/>
      <c r="V258" s="6"/>
      <c r="W258" s="6"/>
      <c r="X258" s="6"/>
      <c r="Y258" s="6"/>
      <c r="Z258" s="6"/>
      <c r="AA258" s="6"/>
      <c r="AB258" s="6"/>
    </row>
    <row r="259" spans="1:28" ht="12.95" customHeight="1" thickBot="1" x14ac:dyDescent="0.25">
      <c r="A259" s="6" t="str">
        <f t="shared" si="16"/>
        <v xml:space="preserve"> UNIT </v>
      </c>
      <c r="B259" s="54">
        <v>225</v>
      </c>
      <c r="C259" s="53"/>
      <c r="D259" s="57"/>
      <c r="E259" s="57"/>
      <c r="F259" s="57"/>
      <c r="G259" s="57"/>
      <c r="H259" s="139"/>
      <c r="I259" s="59"/>
      <c r="J259" s="60"/>
      <c r="K259" s="72" t="str">
        <f>IF(AND(I259="YES", COUNTIFS(F$35:F259,F259,I$35:I259,"YES")=1),1,"")</f>
        <v/>
      </c>
      <c r="L259" s="73" t="str">
        <f>IF(G259="","",VALUE(IFERROR(CHOOSE(MATCH(G259,{0,1,2,3,4,5},0),2.5,3.5,4.5,5.5,6.5,7.5),"")))</f>
        <v/>
      </c>
      <c r="M259" s="52">
        <f t="shared" si="14"/>
        <v>1</v>
      </c>
      <c r="N259" s="52" t="str">
        <f t="shared" si="15"/>
        <v/>
      </c>
      <c r="O259" s="6"/>
      <c r="P259" s="6"/>
      <c r="Q259" s="6"/>
      <c r="R259" s="6"/>
      <c r="S259" s="6"/>
      <c r="T259" s="6"/>
      <c r="U259" s="6"/>
      <c r="V259" s="6"/>
      <c r="W259" s="6"/>
      <c r="X259" s="6"/>
      <c r="Y259" s="6"/>
      <c r="Z259" s="6"/>
      <c r="AA259" s="6"/>
      <c r="AB259" s="6"/>
    </row>
    <row r="260" spans="1:28" ht="12.95" customHeight="1" thickBot="1" x14ac:dyDescent="0.25">
      <c r="A260" s="6" t="str">
        <f t="shared" si="16"/>
        <v xml:space="preserve"> UNIT </v>
      </c>
      <c r="B260" s="54">
        <v>226</v>
      </c>
      <c r="C260" s="53"/>
      <c r="D260" s="57"/>
      <c r="E260" s="57"/>
      <c r="F260" s="57"/>
      <c r="G260" s="57"/>
      <c r="H260" s="139"/>
      <c r="I260" s="59"/>
      <c r="J260" s="60"/>
      <c r="K260" s="72" t="str">
        <f>IF(AND(I260="YES", COUNTIFS(F$35:F260,F260,I$35:I260,"YES")=1),1,"")</f>
        <v/>
      </c>
      <c r="L260" s="73" t="str">
        <f>IF(G260="","",VALUE(IFERROR(CHOOSE(MATCH(G260,{0,1,2,3,4,5},0),2.5,3.5,4.5,5.5,6.5,7.5),"")))</f>
        <v/>
      </c>
      <c r="M260" s="52">
        <f t="shared" si="14"/>
        <v>1</v>
      </c>
      <c r="N260" s="52" t="str">
        <f t="shared" si="15"/>
        <v/>
      </c>
      <c r="O260" s="6"/>
      <c r="P260" s="6"/>
      <c r="Q260" s="6"/>
      <c r="R260" s="6"/>
      <c r="S260" s="6"/>
      <c r="T260" s="6"/>
      <c r="U260" s="6"/>
      <c r="V260" s="6"/>
      <c r="W260" s="6"/>
      <c r="X260" s="6"/>
      <c r="Y260" s="6"/>
      <c r="Z260" s="6"/>
      <c r="AA260" s="6"/>
      <c r="AB260" s="6"/>
    </row>
    <row r="261" spans="1:28" ht="12.95" customHeight="1" thickBot="1" x14ac:dyDescent="0.25">
      <c r="A261" s="6" t="str">
        <f t="shared" si="16"/>
        <v xml:space="preserve"> UNIT </v>
      </c>
      <c r="B261" s="54">
        <v>227</v>
      </c>
      <c r="C261" s="53"/>
      <c r="D261" s="57"/>
      <c r="E261" s="57"/>
      <c r="F261" s="57"/>
      <c r="G261" s="57"/>
      <c r="H261" s="139"/>
      <c r="I261" s="59"/>
      <c r="J261" s="60"/>
      <c r="K261" s="72" t="str">
        <f>IF(AND(I261="YES", COUNTIFS(F$35:F261,F261,I$35:I261,"YES")=1),1,"")</f>
        <v/>
      </c>
      <c r="L261" s="73" t="str">
        <f>IF(G261="","",VALUE(IFERROR(CHOOSE(MATCH(G261,{0,1,2,3,4,5},0),2.5,3.5,4.5,5.5,6.5,7.5),"")))</f>
        <v/>
      </c>
      <c r="M261" s="52">
        <f t="shared" si="14"/>
        <v>1</v>
      </c>
      <c r="N261" s="52" t="str">
        <f t="shared" si="15"/>
        <v/>
      </c>
      <c r="O261" s="6"/>
      <c r="P261" s="6"/>
      <c r="Q261" s="6"/>
      <c r="R261" s="6"/>
      <c r="S261" s="6"/>
      <c r="T261" s="6"/>
      <c r="U261" s="6"/>
      <c r="V261" s="6"/>
      <c r="W261" s="6"/>
      <c r="X261" s="6"/>
      <c r="Y261" s="6"/>
      <c r="Z261" s="6"/>
      <c r="AA261" s="6"/>
      <c r="AB261" s="6"/>
    </row>
    <row r="262" spans="1:28" ht="12.95" customHeight="1" thickBot="1" x14ac:dyDescent="0.25">
      <c r="A262" s="6" t="str">
        <f t="shared" si="16"/>
        <v xml:space="preserve"> UNIT </v>
      </c>
      <c r="B262" s="54">
        <v>228</v>
      </c>
      <c r="C262" s="53"/>
      <c r="D262" s="57"/>
      <c r="E262" s="57"/>
      <c r="F262" s="57"/>
      <c r="G262" s="57"/>
      <c r="H262" s="139"/>
      <c r="I262" s="59"/>
      <c r="J262" s="60"/>
      <c r="K262" s="72" t="str">
        <f>IF(AND(I262="YES", COUNTIFS(F$35:F262,F262,I$35:I262,"YES")=1),1,"")</f>
        <v/>
      </c>
      <c r="L262" s="73" t="str">
        <f>IF(G262="","",VALUE(IFERROR(CHOOSE(MATCH(G262,{0,1,2,3,4,5},0),2.5,3.5,4.5,5.5,6.5,7.5),"")))</f>
        <v/>
      </c>
      <c r="M262" s="52">
        <f t="shared" si="14"/>
        <v>1</v>
      </c>
      <c r="N262" s="52" t="str">
        <f t="shared" si="15"/>
        <v/>
      </c>
      <c r="O262" s="6"/>
      <c r="P262" s="6"/>
      <c r="Q262" s="6"/>
      <c r="R262" s="6"/>
      <c r="S262" s="6"/>
      <c r="T262" s="6"/>
      <c r="U262" s="6"/>
      <c r="V262" s="6"/>
      <c r="W262" s="6"/>
      <c r="X262" s="6"/>
      <c r="Y262" s="6"/>
      <c r="Z262" s="6"/>
      <c r="AA262" s="6"/>
      <c r="AB262" s="6"/>
    </row>
    <row r="263" spans="1:28" ht="12.95" customHeight="1" thickBot="1" x14ac:dyDescent="0.25">
      <c r="A263" s="6" t="str">
        <f t="shared" si="16"/>
        <v xml:space="preserve"> UNIT </v>
      </c>
      <c r="B263" s="54">
        <v>229</v>
      </c>
      <c r="C263" s="53"/>
      <c r="D263" s="57"/>
      <c r="E263" s="57"/>
      <c r="F263" s="57"/>
      <c r="G263" s="57"/>
      <c r="H263" s="139"/>
      <c r="I263" s="59"/>
      <c r="J263" s="60"/>
      <c r="K263" s="72" t="str">
        <f>IF(AND(I263="YES", COUNTIFS(F$35:F263,F263,I$35:I263,"YES")=1),1,"")</f>
        <v/>
      </c>
      <c r="L263" s="73" t="str">
        <f>IF(G263="","",VALUE(IFERROR(CHOOSE(MATCH(G263,{0,1,2,3,4,5},0),2.5,3.5,4.5,5.5,6.5,7.5),"")))</f>
        <v/>
      </c>
      <c r="M263" s="52">
        <f t="shared" si="14"/>
        <v>1</v>
      </c>
      <c r="N263" s="52" t="str">
        <f t="shared" si="15"/>
        <v/>
      </c>
      <c r="O263" s="6"/>
      <c r="P263" s="6"/>
      <c r="Q263" s="6"/>
      <c r="R263" s="6"/>
      <c r="S263" s="6"/>
      <c r="T263" s="6"/>
      <c r="U263" s="6"/>
      <c r="V263" s="6"/>
      <c r="W263" s="6"/>
      <c r="X263" s="6"/>
      <c r="Y263" s="6"/>
      <c r="Z263" s="6"/>
      <c r="AA263" s="6"/>
      <c r="AB263" s="6"/>
    </row>
    <row r="264" spans="1:28" ht="12.95" customHeight="1" thickBot="1" x14ac:dyDescent="0.25">
      <c r="A264" s="6" t="str">
        <f t="shared" si="16"/>
        <v xml:space="preserve"> UNIT </v>
      </c>
      <c r="B264" s="54">
        <v>230</v>
      </c>
      <c r="C264" s="53"/>
      <c r="D264" s="57"/>
      <c r="E264" s="57"/>
      <c r="F264" s="57"/>
      <c r="G264" s="57"/>
      <c r="H264" s="139"/>
      <c r="I264" s="59"/>
      <c r="J264" s="60"/>
      <c r="K264" s="72" t="str">
        <f>IF(AND(I264="YES", COUNTIFS(F$35:F264,F264,I$35:I264,"YES")=1),1,"")</f>
        <v/>
      </c>
      <c r="L264" s="73" t="str">
        <f>IF(G264="","",VALUE(IFERROR(CHOOSE(MATCH(G264,{0,1,2,3,4,5},0),2.5,3.5,4.5,5.5,6.5,7.5),"")))</f>
        <v/>
      </c>
      <c r="M264" s="52">
        <f t="shared" si="14"/>
        <v>1</v>
      </c>
      <c r="N264" s="52" t="str">
        <f t="shared" si="15"/>
        <v/>
      </c>
      <c r="O264" s="6"/>
      <c r="P264" s="6"/>
      <c r="Q264" s="6"/>
      <c r="R264" s="6"/>
      <c r="S264" s="6"/>
      <c r="T264" s="6"/>
      <c r="U264" s="6"/>
      <c r="V264" s="6"/>
      <c r="W264" s="6"/>
      <c r="X264" s="6"/>
      <c r="Y264" s="6"/>
      <c r="Z264" s="6"/>
      <c r="AA264" s="6"/>
      <c r="AB264" s="6"/>
    </row>
    <row r="265" spans="1:28" ht="12.95" customHeight="1" thickBot="1" x14ac:dyDescent="0.25">
      <c r="A265" s="6" t="str">
        <f t="shared" si="16"/>
        <v xml:space="preserve"> UNIT </v>
      </c>
      <c r="B265" s="54">
        <v>231</v>
      </c>
      <c r="C265" s="53"/>
      <c r="D265" s="57"/>
      <c r="E265" s="57"/>
      <c r="F265" s="57"/>
      <c r="G265" s="57"/>
      <c r="H265" s="139"/>
      <c r="I265" s="59"/>
      <c r="J265" s="60"/>
      <c r="K265" s="72" t="str">
        <f>IF(AND(I265="YES", COUNTIFS(F$35:F265,F265,I$35:I265,"YES")=1),1,"")</f>
        <v/>
      </c>
      <c r="L265" s="73" t="str">
        <f>IF(G265="","",VALUE(IFERROR(CHOOSE(MATCH(G265,{0,1,2,3,4,5},0),2.5,3.5,4.5,5.5,6.5,7.5),"")))</f>
        <v/>
      </c>
      <c r="M265" s="52">
        <f t="shared" si="14"/>
        <v>1</v>
      </c>
      <c r="N265" s="52" t="str">
        <f t="shared" si="15"/>
        <v/>
      </c>
      <c r="O265" s="6"/>
      <c r="P265" s="6"/>
      <c r="Q265" s="6"/>
      <c r="R265" s="6"/>
      <c r="S265" s="6"/>
      <c r="T265" s="6"/>
      <c r="U265" s="6"/>
      <c r="V265" s="6"/>
      <c r="W265" s="6"/>
      <c r="X265" s="6"/>
      <c r="Y265" s="6"/>
      <c r="Z265" s="6"/>
      <c r="AA265" s="6"/>
      <c r="AB265" s="6"/>
    </row>
    <row r="266" spans="1:28" ht="12.95" customHeight="1" thickBot="1" x14ac:dyDescent="0.25">
      <c r="A266" s="6" t="str">
        <f t="shared" si="16"/>
        <v xml:space="preserve"> UNIT </v>
      </c>
      <c r="B266" s="54">
        <v>232</v>
      </c>
      <c r="C266" s="53"/>
      <c r="D266" s="57"/>
      <c r="E266" s="57"/>
      <c r="F266" s="57"/>
      <c r="G266" s="57"/>
      <c r="H266" s="139"/>
      <c r="I266" s="59"/>
      <c r="J266" s="60"/>
      <c r="K266" s="72" t="str">
        <f>IF(AND(I266="YES", COUNTIFS(F$35:F266,F266,I$35:I266,"YES")=1),1,"")</f>
        <v/>
      </c>
      <c r="L266" s="73" t="str">
        <f>IF(G266="","",VALUE(IFERROR(CHOOSE(MATCH(G266,{0,1,2,3,4,5},0),2.5,3.5,4.5,5.5,6.5,7.5),"")))</f>
        <v/>
      </c>
      <c r="M266" s="52">
        <f t="shared" si="14"/>
        <v>1</v>
      </c>
      <c r="N266" s="52" t="str">
        <f t="shared" si="15"/>
        <v/>
      </c>
      <c r="O266" s="6"/>
      <c r="P266" s="6"/>
      <c r="Q266" s="6"/>
      <c r="R266" s="6"/>
      <c r="S266" s="6"/>
      <c r="T266" s="6"/>
      <c r="U266" s="6"/>
      <c r="V266" s="6"/>
      <c r="W266" s="6"/>
      <c r="X266" s="6"/>
      <c r="Y266" s="6"/>
      <c r="Z266" s="6"/>
      <c r="AA266" s="6"/>
      <c r="AB266" s="6"/>
    </row>
    <row r="267" spans="1:28" ht="12.95" customHeight="1" thickBot="1" x14ac:dyDescent="0.25">
      <c r="A267" s="6" t="str">
        <f t="shared" si="16"/>
        <v xml:space="preserve"> UNIT </v>
      </c>
      <c r="B267" s="54">
        <v>233</v>
      </c>
      <c r="C267" s="53"/>
      <c r="D267" s="57"/>
      <c r="E267" s="57"/>
      <c r="F267" s="57"/>
      <c r="G267" s="57"/>
      <c r="H267" s="139"/>
      <c r="I267" s="59"/>
      <c r="J267" s="60"/>
      <c r="K267" s="72" t="str">
        <f>IF(AND(I267="YES", COUNTIFS(F$35:F267,F267,I$35:I267,"YES")=1),1,"")</f>
        <v/>
      </c>
      <c r="L267" s="73" t="str">
        <f>IF(G267="","",VALUE(IFERROR(CHOOSE(MATCH(G267,{0,1,2,3,4,5},0),2.5,3.5,4.5,5.5,6.5,7.5),"")))</f>
        <v/>
      </c>
      <c r="M267" s="52">
        <f t="shared" si="14"/>
        <v>1</v>
      </c>
      <c r="N267" s="52" t="str">
        <f t="shared" si="15"/>
        <v/>
      </c>
      <c r="O267" s="6"/>
      <c r="P267" s="6"/>
      <c r="Q267" s="6"/>
      <c r="R267" s="6"/>
      <c r="S267" s="6"/>
      <c r="T267" s="6"/>
      <c r="U267" s="6"/>
      <c r="V267" s="6"/>
      <c r="W267" s="6"/>
      <c r="X267" s="6"/>
      <c r="Y267" s="6"/>
      <c r="Z267" s="6"/>
      <c r="AA267" s="6"/>
      <c r="AB267" s="6"/>
    </row>
    <row r="268" spans="1:28" ht="12.95" customHeight="1" thickBot="1" x14ac:dyDescent="0.25">
      <c r="A268" s="6" t="str">
        <f t="shared" si="16"/>
        <v xml:space="preserve"> UNIT </v>
      </c>
      <c r="B268" s="54">
        <v>234</v>
      </c>
      <c r="C268" s="53"/>
      <c r="D268" s="57"/>
      <c r="E268" s="57"/>
      <c r="F268" s="57"/>
      <c r="G268" s="57"/>
      <c r="H268" s="139"/>
      <c r="I268" s="59"/>
      <c r="J268" s="60"/>
      <c r="K268" s="72" t="str">
        <f>IF(AND(I268="YES", COUNTIFS(F$35:F268,F268,I$35:I268,"YES")=1),1,"")</f>
        <v/>
      </c>
      <c r="L268" s="73" t="str">
        <f>IF(G268="","",VALUE(IFERROR(CHOOSE(MATCH(G268,{0,1,2,3,4,5},0),2.5,3.5,4.5,5.5,6.5,7.5),"")))</f>
        <v/>
      </c>
      <c r="M268" s="52">
        <f t="shared" si="14"/>
        <v>1</v>
      </c>
      <c r="N268" s="52" t="str">
        <f t="shared" si="15"/>
        <v/>
      </c>
      <c r="O268" s="6"/>
      <c r="P268" s="6"/>
      <c r="Q268" s="6"/>
      <c r="R268" s="6"/>
      <c r="S268" s="6"/>
      <c r="T268" s="6"/>
      <c r="U268" s="6"/>
      <c r="V268" s="6"/>
      <c r="W268" s="6"/>
      <c r="X268" s="6"/>
      <c r="Y268" s="6"/>
      <c r="Z268" s="6"/>
      <c r="AA268" s="6"/>
      <c r="AB268" s="6"/>
    </row>
    <row r="269" spans="1:28" ht="12.95" customHeight="1" thickBot="1" x14ac:dyDescent="0.25">
      <c r="A269" s="6" t="str">
        <f t="shared" si="16"/>
        <v xml:space="preserve"> UNIT </v>
      </c>
      <c r="B269" s="54">
        <v>235</v>
      </c>
      <c r="C269" s="53"/>
      <c r="D269" s="57"/>
      <c r="E269" s="57"/>
      <c r="F269" s="57"/>
      <c r="G269" s="57"/>
      <c r="H269" s="139"/>
      <c r="I269" s="59"/>
      <c r="J269" s="60"/>
      <c r="K269" s="72" t="str">
        <f>IF(AND(I269="YES", COUNTIFS(F$35:F269,F269,I$35:I269,"YES")=1),1,"")</f>
        <v/>
      </c>
      <c r="L269" s="73" t="str">
        <f>IF(G269="","",VALUE(IFERROR(CHOOSE(MATCH(G269,{0,1,2,3,4,5},0),2.5,3.5,4.5,5.5,6.5,7.5),"")))</f>
        <v/>
      </c>
      <c r="M269" s="52">
        <f t="shared" si="14"/>
        <v>1</v>
      </c>
      <c r="N269" s="52" t="str">
        <f t="shared" si="15"/>
        <v/>
      </c>
      <c r="O269" s="6"/>
      <c r="P269" s="6"/>
      <c r="Q269" s="6"/>
      <c r="R269" s="6"/>
      <c r="S269" s="6"/>
      <c r="T269" s="6"/>
      <c r="U269" s="6"/>
      <c r="V269" s="6"/>
      <c r="W269" s="6"/>
      <c r="X269" s="6"/>
      <c r="Y269" s="6"/>
      <c r="Z269" s="6"/>
      <c r="AA269" s="6"/>
      <c r="AB269" s="6"/>
    </row>
    <row r="270" spans="1:28" ht="12.95" customHeight="1" thickBot="1" x14ac:dyDescent="0.25">
      <c r="A270" s="6" t="str">
        <f t="shared" si="16"/>
        <v xml:space="preserve"> UNIT </v>
      </c>
      <c r="B270" s="54">
        <v>236</v>
      </c>
      <c r="C270" s="53"/>
      <c r="D270" s="57"/>
      <c r="E270" s="57"/>
      <c r="F270" s="57"/>
      <c r="G270" s="57"/>
      <c r="H270" s="139"/>
      <c r="I270" s="59"/>
      <c r="J270" s="60"/>
      <c r="K270" s="72" t="str">
        <f>IF(AND(I270="YES", COUNTIFS(F$35:F270,F270,I$35:I270,"YES")=1),1,"")</f>
        <v/>
      </c>
      <c r="L270" s="73" t="str">
        <f>IF(G270="","",VALUE(IFERROR(CHOOSE(MATCH(G270,{0,1,2,3,4,5},0),2.5,3.5,4.5,5.5,6.5,7.5),"")))</f>
        <v/>
      </c>
      <c r="M270" s="52">
        <f t="shared" si="14"/>
        <v>1</v>
      </c>
      <c r="N270" s="52" t="str">
        <f t="shared" si="15"/>
        <v/>
      </c>
      <c r="O270" s="6"/>
      <c r="P270" s="6"/>
      <c r="Q270" s="6"/>
      <c r="R270" s="6"/>
      <c r="S270" s="6"/>
      <c r="T270" s="6"/>
      <c r="U270" s="6"/>
      <c r="V270" s="6"/>
      <c r="W270" s="6"/>
      <c r="X270" s="6"/>
      <c r="Y270" s="6"/>
      <c r="Z270" s="6"/>
      <c r="AA270" s="6"/>
      <c r="AB270" s="6"/>
    </row>
    <row r="271" spans="1:28" ht="12.95" customHeight="1" thickBot="1" x14ac:dyDescent="0.25">
      <c r="A271" s="6" t="str">
        <f t="shared" si="16"/>
        <v xml:space="preserve"> UNIT </v>
      </c>
      <c r="B271" s="54">
        <v>237</v>
      </c>
      <c r="C271" s="53"/>
      <c r="D271" s="57"/>
      <c r="E271" s="57"/>
      <c r="F271" s="57"/>
      <c r="G271" s="57"/>
      <c r="H271" s="139"/>
      <c r="I271" s="59"/>
      <c r="J271" s="60"/>
      <c r="K271" s="72" t="str">
        <f>IF(AND(I271="YES", COUNTIFS(F$35:F271,F271,I$35:I271,"YES")=1),1,"")</f>
        <v/>
      </c>
      <c r="L271" s="73" t="str">
        <f>IF(G271="","",VALUE(IFERROR(CHOOSE(MATCH(G271,{0,1,2,3,4,5},0),2.5,3.5,4.5,5.5,6.5,7.5),"")))</f>
        <v/>
      </c>
      <c r="M271" s="52">
        <f t="shared" si="14"/>
        <v>1</v>
      </c>
      <c r="N271" s="52" t="str">
        <f t="shared" si="15"/>
        <v/>
      </c>
      <c r="O271" s="6"/>
      <c r="P271" s="6"/>
      <c r="Q271" s="6"/>
      <c r="R271" s="6"/>
      <c r="S271" s="6"/>
      <c r="T271" s="6"/>
      <c r="U271" s="6"/>
      <c r="V271" s="6"/>
      <c r="W271" s="6"/>
      <c r="X271" s="6"/>
      <c r="Y271" s="6"/>
      <c r="Z271" s="6"/>
      <c r="AA271" s="6"/>
      <c r="AB271" s="6"/>
    </row>
    <row r="272" spans="1:28" ht="12.95" customHeight="1" thickBot="1" x14ac:dyDescent="0.25">
      <c r="A272" s="6" t="str">
        <f t="shared" si="16"/>
        <v xml:space="preserve"> UNIT </v>
      </c>
      <c r="B272" s="54">
        <v>238</v>
      </c>
      <c r="C272" s="53"/>
      <c r="D272" s="57"/>
      <c r="E272" s="57"/>
      <c r="F272" s="57"/>
      <c r="G272" s="57"/>
      <c r="H272" s="139"/>
      <c r="I272" s="59"/>
      <c r="J272" s="60"/>
      <c r="K272" s="72" t="str">
        <f>IF(AND(I272="YES", COUNTIFS(F$35:F272,F272,I$35:I272,"YES")=1),1,"")</f>
        <v/>
      </c>
      <c r="L272" s="73" t="str">
        <f>IF(G272="","",VALUE(IFERROR(CHOOSE(MATCH(G272,{0,1,2,3,4,5},0),2.5,3.5,4.5,5.5,6.5,7.5),"")))</f>
        <v/>
      </c>
      <c r="M272" s="52">
        <f t="shared" si="14"/>
        <v>1</v>
      </c>
      <c r="N272" s="52" t="str">
        <f t="shared" si="15"/>
        <v/>
      </c>
      <c r="O272" s="6"/>
      <c r="P272" s="6"/>
      <c r="Q272" s="6"/>
      <c r="R272" s="6"/>
      <c r="S272" s="6"/>
      <c r="T272" s="6"/>
      <c r="U272" s="6"/>
      <c r="V272" s="6"/>
      <c r="W272" s="6"/>
      <c r="X272" s="6"/>
      <c r="Y272" s="6"/>
      <c r="Z272" s="6"/>
      <c r="AA272" s="6"/>
      <c r="AB272" s="6"/>
    </row>
    <row r="273" spans="1:28" ht="12.95" customHeight="1" thickBot="1" x14ac:dyDescent="0.25">
      <c r="A273" s="6" t="str">
        <f t="shared" si="16"/>
        <v xml:space="preserve"> UNIT </v>
      </c>
      <c r="B273" s="54">
        <v>239</v>
      </c>
      <c r="C273" s="53"/>
      <c r="D273" s="57"/>
      <c r="E273" s="57"/>
      <c r="F273" s="57"/>
      <c r="G273" s="57"/>
      <c r="H273" s="139"/>
      <c r="I273" s="59"/>
      <c r="J273" s="60"/>
      <c r="K273" s="72" t="str">
        <f>IF(AND(I273="YES", COUNTIFS(F$35:F273,F273,I$35:I273,"YES")=1),1,"")</f>
        <v/>
      </c>
      <c r="L273" s="73" t="str">
        <f>IF(G273="","",VALUE(IFERROR(CHOOSE(MATCH(G273,{0,1,2,3,4,5},0),2.5,3.5,4.5,5.5,6.5,7.5),"")))</f>
        <v/>
      </c>
      <c r="M273" s="52">
        <f t="shared" si="14"/>
        <v>1</v>
      </c>
      <c r="N273" s="52" t="str">
        <f t="shared" si="15"/>
        <v/>
      </c>
      <c r="O273" s="6"/>
      <c r="P273" s="6"/>
      <c r="Q273" s="6"/>
      <c r="R273" s="6"/>
      <c r="S273" s="6"/>
      <c r="T273" s="6"/>
      <c r="U273" s="6"/>
      <c r="V273" s="6"/>
      <c r="W273" s="6"/>
      <c r="X273" s="6"/>
      <c r="Y273" s="6"/>
      <c r="Z273" s="6"/>
      <c r="AA273" s="6"/>
      <c r="AB273" s="6"/>
    </row>
    <row r="274" spans="1:28" ht="12.95" customHeight="1" thickBot="1" x14ac:dyDescent="0.25">
      <c r="A274" s="6" t="str">
        <f t="shared" si="16"/>
        <v xml:space="preserve"> UNIT </v>
      </c>
      <c r="B274" s="54">
        <v>240</v>
      </c>
      <c r="C274" s="53"/>
      <c r="D274" s="57"/>
      <c r="E274" s="57"/>
      <c r="F274" s="57"/>
      <c r="G274" s="57"/>
      <c r="H274" s="139"/>
      <c r="I274" s="59"/>
      <c r="J274" s="60"/>
      <c r="K274" s="72" t="str">
        <f>IF(AND(I274="YES", COUNTIFS(F$35:F274,F274,I$35:I274,"YES")=1),1,"")</f>
        <v/>
      </c>
      <c r="L274" s="73" t="str">
        <f>IF(G274="","",VALUE(IFERROR(CHOOSE(MATCH(G274,{0,1,2,3,4,5},0),2.5,3.5,4.5,5.5,6.5,7.5),"")))</f>
        <v/>
      </c>
      <c r="M274" s="52">
        <f t="shared" si="14"/>
        <v>1</v>
      </c>
      <c r="N274" s="52" t="str">
        <f t="shared" si="15"/>
        <v/>
      </c>
      <c r="O274" s="6"/>
      <c r="P274" s="6"/>
      <c r="Q274" s="6"/>
      <c r="R274" s="6"/>
      <c r="S274" s="6"/>
      <c r="T274" s="6"/>
      <c r="U274" s="6"/>
      <c r="V274" s="6"/>
      <c r="W274" s="6"/>
      <c r="X274" s="6"/>
      <c r="Y274" s="6"/>
      <c r="Z274" s="6"/>
      <c r="AA274" s="6"/>
      <c r="AB274" s="6"/>
    </row>
    <row r="275" spans="1:28" ht="12.95" customHeight="1" thickBot="1" x14ac:dyDescent="0.25">
      <c r="A275" s="6" t="str">
        <f t="shared" si="16"/>
        <v xml:space="preserve"> UNIT </v>
      </c>
      <c r="B275" s="54">
        <v>241</v>
      </c>
      <c r="C275" s="53"/>
      <c r="D275" s="57"/>
      <c r="E275" s="57"/>
      <c r="F275" s="57"/>
      <c r="G275" s="57"/>
      <c r="H275" s="139"/>
      <c r="I275" s="59"/>
      <c r="J275" s="60"/>
      <c r="K275" s="72" t="str">
        <f>IF(AND(I275="YES", COUNTIFS(F$35:F275,F275,I$35:I275,"YES")=1),1,"")</f>
        <v/>
      </c>
      <c r="L275" s="73" t="str">
        <f>IF(G275="","",VALUE(IFERROR(CHOOSE(MATCH(G275,{0,1,2,3,4,5},0),2.5,3.5,4.5,5.5,6.5,7.5),"")))</f>
        <v/>
      </c>
      <c r="M275" s="52">
        <f t="shared" si="14"/>
        <v>1</v>
      </c>
      <c r="N275" s="52" t="str">
        <f t="shared" si="15"/>
        <v/>
      </c>
      <c r="O275" s="6"/>
      <c r="P275" s="6"/>
      <c r="Q275" s="6"/>
      <c r="R275" s="6"/>
      <c r="S275" s="6"/>
      <c r="T275" s="6"/>
      <c r="U275" s="6"/>
      <c r="V275" s="6"/>
      <c r="W275" s="6"/>
      <c r="X275" s="6"/>
      <c r="Y275" s="6"/>
      <c r="Z275" s="6"/>
      <c r="AA275" s="6"/>
      <c r="AB275" s="6"/>
    </row>
    <row r="276" spans="1:28" ht="12.95" customHeight="1" thickBot="1" x14ac:dyDescent="0.25">
      <c r="A276" s="6" t="str">
        <f t="shared" si="16"/>
        <v xml:space="preserve"> UNIT </v>
      </c>
      <c r="B276" s="54">
        <v>242</v>
      </c>
      <c r="C276" s="53"/>
      <c r="D276" s="57"/>
      <c r="E276" s="57"/>
      <c r="F276" s="57"/>
      <c r="G276" s="57"/>
      <c r="H276" s="139"/>
      <c r="I276" s="59"/>
      <c r="J276" s="60"/>
      <c r="K276" s="72" t="str">
        <f>IF(AND(I276="YES", COUNTIFS(F$35:F276,F276,I$35:I276,"YES")=1),1,"")</f>
        <v/>
      </c>
      <c r="L276" s="73" t="str">
        <f>IF(G276="","",VALUE(IFERROR(CHOOSE(MATCH(G276,{0,1,2,3,4,5},0),2.5,3.5,4.5,5.5,6.5,7.5),"")))</f>
        <v/>
      </c>
      <c r="M276" s="52">
        <f t="shared" si="14"/>
        <v>1</v>
      </c>
      <c r="N276" s="52" t="str">
        <f t="shared" si="15"/>
        <v/>
      </c>
      <c r="O276" s="6"/>
      <c r="P276" s="6"/>
      <c r="Q276" s="6"/>
      <c r="R276" s="6"/>
      <c r="S276" s="6"/>
      <c r="T276" s="6"/>
      <c r="U276" s="6"/>
      <c r="V276" s="6"/>
      <c r="W276" s="6"/>
      <c r="X276" s="6"/>
      <c r="Y276" s="6"/>
      <c r="Z276" s="6"/>
      <c r="AA276" s="6"/>
      <c r="AB276" s="6"/>
    </row>
    <row r="277" spans="1:28" ht="12.95" customHeight="1" thickBot="1" x14ac:dyDescent="0.25">
      <c r="A277" s="6" t="str">
        <f t="shared" si="16"/>
        <v xml:space="preserve"> UNIT </v>
      </c>
      <c r="B277" s="54">
        <v>243</v>
      </c>
      <c r="C277" s="53"/>
      <c r="D277" s="57"/>
      <c r="E277" s="57"/>
      <c r="F277" s="57"/>
      <c r="G277" s="57"/>
      <c r="H277" s="139"/>
      <c r="I277" s="59"/>
      <c r="J277" s="60"/>
      <c r="K277" s="72" t="str">
        <f>IF(AND(I277="YES", COUNTIFS(F$35:F277,F277,I$35:I277,"YES")=1),1,"")</f>
        <v/>
      </c>
      <c r="L277" s="73" t="str">
        <f>IF(G277="","",VALUE(IFERROR(CHOOSE(MATCH(G277,{0,1,2,3,4,5},0),2.5,3.5,4.5,5.5,6.5,7.5),"")))</f>
        <v/>
      </c>
      <c r="M277" s="52">
        <f t="shared" si="14"/>
        <v>1</v>
      </c>
      <c r="N277" s="52" t="str">
        <f t="shared" si="15"/>
        <v/>
      </c>
      <c r="O277" s="6"/>
      <c r="P277" s="6"/>
      <c r="Q277" s="6"/>
      <c r="R277" s="6"/>
      <c r="S277" s="6"/>
      <c r="T277" s="6"/>
      <c r="U277" s="6"/>
      <c r="V277" s="6"/>
      <c r="W277" s="6"/>
      <c r="X277" s="6"/>
      <c r="Y277" s="6"/>
      <c r="Z277" s="6"/>
      <c r="AA277" s="6"/>
      <c r="AB277" s="6"/>
    </row>
    <row r="278" spans="1:28" ht="12.95" customHeight="1" thickBot="1" x14ac:dyDescent="0.25">
      <c r="A278" s="6" t="str">
        <f t="shared" si="16"/>
        <v xml:space="preserve"> UNIT </v>
      </c>
      <c r="B278" s="54">
        <v>244</v>
      </c>
      <c r="C278" s="53"/>
      <c r="D278" s="57"/>
      <c r="E278" s="57"/>
      <c r="F278" s="57"/>
      <c r="G278" s="57"/>
      <c r="H278" s="139"/>
      <c r="I278" s="59"/>
      <c r="J278" s="60"/>
      <c r="K278" s="72" t="str">
        <f>IF(AND(I278="YES", COUNTIFS(F$35:F278,F278,I$35:I278,"YES")=1),1,"")</f>
        <v/>
      </c>
      <c r="L278" s="73" t="str">
        <f>IF(G278="","",VALUE(IFERROR(CHOOSE(MATCH(G278,{0,1,2,3,4,5},0),2.5,3.5,4.5,5.5,6.5,7.5),"")))</f>
        <v/>
      </c>
      <c r="M278" s="52">
        <f t="shared" si="14"/>
        <v>1</v>
      </c>
      <c r="N278" s="52" t="str">
        <f t="shared" si="15"/>
        <v/>
      </c>
      <c r="O278" s="6"/>
      <c r="P278" s="6"/>
      <c r="Q278" s="6"/>
      <c r="R278" s="6"/>
      <c r="S278" s="6"/>
      <c r="T278" s="6"/>
      <c r="U278" s="6"/>
      <c r="V278" s="6"/>
      <c r="W278" s="6"/>
      <c r="X278" s="6"/>
      <c r="Y278" s="6"/>
      <c r="Z278" s="6"/>
      <c r="AA278" s="6"/>
      <c r="AB278" s="6"/>
    </row>
    <row r="279" spans="1:28" ht="12.95" customHeight="1" thickBot="1" x14ac:dyDescent="0.25">
      <c r="A279" s="6" t="str">
        <f t="shared" si="16"/>
        <v xml:space="preserve"> UNIT </v>
      </c>
      <c r="B279" s="54">
        <v>245</v>
      </c>
      <c r="C279" s="53"/>
      <c r="D279" s="57"/>
      <c r="E279" s="57"/>
      <c r="F279" s="57"/>
      <c r="G279" s="57"/>
      <c r="H279" s="139"/>
      <c r="I279" s="59"/>
      <c r="J279" s="60"/>
      <c r="K279" s="72" t="str">
        <f>IF(AND(I279="YES", COUNTIFS(F$35:F279,F279,I$35:I279,"YES")=1),1,"")</f>
        <v/>
      </c>
      <c r="L279" s="73" t="str">
        <f>IF(G279="","",VALUE(IFERROR(CHOOSE(MATCH(G279,{0,1,2,3,4,5},0),2.5,3.5,4.5,5.5,6.5,7.5),"")))</f>
        <v/>
      </c>
      <c r="M279" s="52">
        <f t="shared" si="14"/>
        <v>1</v>
      </c>
      <c r="N279" s="52" t="str">
        <f t="shared" si="15"/>
        <v/>
      </c>
      <c r="O279" s="6"/>
      <c r="P279" s="6"/>
      <c r="Q279" s="6"/>
      <c r="R279" s="6"/>
      <c r="S279" s="6"/>
      <c r="T279" s="6"/>
      <c r="U279" s="6"/>
      <c r="V279" s="6"/>
      <c r="W279" s="6"/>
      <c r="X279" s="6"/>
      <c r="Y279" s="6"/>
      <c r="Z279" s="6"/>
      <c r="AA279" s="6"/>
      <c r="AB279" s="6"/>
    </row>
    <row r="280" spans="1:28" ht="12.95" customHeight="1" thickBot="1" x14ac:dyDescent="0.25">
      <c r="A280" s="6" t="str">
        <f t="shared" si="16"/>
        <v xml:space="preserve"> UNIT </v>
      </c>
      <c r="B280" s="54">
        <v>246</v>
      </c>
      <c r="C280" s="53"/>
      <c r="D280" s="57"/>
      <c r="E280" s="57"/>
      <c r="F280" s="57"/>
      <c r="G280" s="57"/>
      <c r="H280" s="139"/>
      <c r="I280" s="59"/>
      <c r="J280" s="60"/>
      <c r="K280" s="72" t="str">
        <f>IF(AND(I280="YES", COUNTIFS(F$35:F280,F280,I$35:I280,"YES")=1),1,"")</f>
        <v/>
      </c>
      <c r="L280" s="73" t="str">
        <f>IF(G280="","",VALUE(IFERROR(CHOOSE(MATCH(G280,{0,1,2,3,4,5},0),2.5,3.5,4.5,5.5,6.5,7.5),"")))</f>
        <v/>
      </c>
      <c r="M280" s="52">
        <f t="shared" si="14"/>
        <v>1</v>
      </c>
      <c r="N280" s="52" t="str">
        <f t="shared" si="15"/>
        <v/>
      </c>
      <c r="O280" s="6"/>
      <c r="P280" s="6"/>
      <c r="Q280" s="6"/>
      <c r="R280" s="6"/>
      <c r="S280" s="6"/>
      <c r="T280" s="6"/>
      <c r="U280" s="6"/>
      <c r="V280" s="6"/>
      <c r="W280" s="6"/>
      <c r="X280" s="6"/>
      <c r="Y280" s="6"/>
      <c r="Z280" s="6"/>
      <c r="AA280" s="6"/>
      <c r="AB280" s="6"/>
    </row>
    <row r="281" spans="1:28" ht="12.95" customHeight="1" thickBot="1" x14ac:dyDescent="0.25">
      <c r="A281" s="6" t="str">
        <f t="shared" si="16"/>
        <v xml:space="preserve"> UNIT </v>
      </c>
      <c r="B281" s="54">
        <v>247</v>
      </c>
      <c r="C281" s="53"/>
      <c r="D281" s="57"/>
      <c r="E281" s="57"/>
      <c r="F281" s="57"/>
      <c r="G281" s="57"/>
      <c r="H281" s="139"/>
      <c r="I281" s="59"/>
      <c r="J281" s="60"/>
      <c r="K281" s="72" t="str">
        <f>IF(AND(I281="YES", COUNTIFS(F$35:F281,F281,I$35:I281,"YES")=1),1,"")</f>
        <v/>
      </c>
      <c r="L281" s="73" t="str">
        <f>IF(G281="","",VALUE(IFERROR(CHOOSE(MATCH(G281,{0,1,2,3,4,5},0),2.5,3.5,4.5,5.5,6.5,7.5),"")))</f>
        <v/>
      </c>
      <c r="M281" s="52">
        <f t="shared" si="14"/>
        <v>1</v>
      </c>
      <c r="N281" s="52" t="str">
        <f t="shared" si="15"/>
        <v/>
      </c>
      <c r="O281" s="6"/>
      <c r="P281" s="6"/>
      <c r="Q281" s="6"/>
      <c r="R281" s="6"/>
      <c r="S281" s="6"/>
      <c r="T281" s="6"/>
      <c r="U281" s="6"/>
      <c r="V281" s="6"/>
      <c r="W281" s="6"/>
      <c r="X281" s="6"/>
      <c r="Y281" s="6"/>
      <c r="Z281" s="6"/>
      <c r="AA281" s="6"/>
      <c r="AB281" s="6"/>
    </row>
    <row r="282" spans="1:28" ht="12.95" customHeight="1" thickBot="1" x14ac:dyDescent="0.25">
      <c r="A282" s="6" t="str">
        <f t="shared" si="16"/>
        <v xml:space="preserve"> UNIT </v>
      </c>
      <c r="B282" s="54">
        <v>248</v>
      </c>
      <c r="C282" s="53"/>
      <c r="D282" s="57"/>
      <c r="E282" s="57"/>
      <c r="F282" s="57"/>
      <c r="G282" s="57"/>
      <c r="H282" s="139"/>
      <c r="I282" s="59"/>
      <c r="J282" s="60"/>
      <c r="K282" s="72" t="str">
        <f>IF(AND(I282="YES", COUNTIFS(F$35:F282,F282,I$35:I282,"YES")=1),1,"")</f>
        <v/>
      </c>
      <c r="L282" s="73" t="str">
        <f>IF(G282="","",VALUE(IFERROR(CHOOSE(MATCH(G282,{0,1,2,3,4,5},0),2.5,3.5,4.5,5.5,6.5,7.5),"")))</f>
        <v/>
      </c>
      <c r="M282" s="52">
        <f t="shared" si="14"/>
        <v>1</v>
      </c>
      <c r="N282" s="52" t="str">
        <f t="shared" si="15"/>
        <v/>
      </c>
      <c r="O282" s="6"/>
      <c r="P282" s="6"/>
      <c r="Q282" s="6"/>
      <c r="R282" s="6"/>
      <c r="S282" s="6"/>
      <c r="T282" s="6"/>
      <c r="U282" s="6"/>
      <c r="V282" s="6"/>
      <c r="W282" s="6"/>
      <c r="X282" s="6"/>
      <c r="Y282" s="6"/>
      <c r="Z282" s="6"/>
      <c r="AA282" s="6"/>
      <c r="AB282" s="6"/>
    </row>
    <row r="283" spans="1:28" ht="12.95" customHeight="1" thickBot="1" x14ac:dyDescent="0.25">
      <c r="A283" s="6" t="str">
        <f t="shared" si="16"/>
        <v xml:space="preserve"> UNIT </v>
      </c>
      <c r="B283" s="54">
        <v>249</v>
      </c>
      <c r="C283" s="53"/>
      <c r="D283" s="57"/>
      <c r="E283" s="57"/>
      <c r="F283" s="57"/>
      <c r="G283" s="57"/>
      <c r="H283" s="139"/>
      <c r="I283" s="59"/>
      <c r="J283" s="60"/>
      <c r="K283" s="72" t="str">
        <f>IF(AND(I283="YES", COUNTIFS(F$35:F283,F283,I$35:I283,"YES")=1),1,"")</f>
        <v/>
      </c>
      <c r="L283" s="73" t="str">
        <f>IF(G283="","",VALUE(IFERROR(CHOOSE(MATCH(G283,{0,1,2,3,4,5},0),2.5,3.5,4.5,5.5,6.5,7.5),"")))</f>
        <v/>
      </c>
      <c r="M283" s="52">
        <f t="shared" si="14"/>
        <v>1</v>
      </c>
      <c r="N283" s="52" t="str">
        <f t="shared" si="15"/>
        <v/>
      </c>
      <c r="O283" s="6"/>
      <c r="P283" s="6"/>
      <c r="Q283" s="6"/>
      <c r="R283" s="6"/>
      <c r="S283" s="6"/>
      <c r="T283" s="6"/>
      <c r="U283" s="6"/>
      <c r="V283" s="6"/>
      <c r="W283" s="6"/>
      <c r="X283" s="6"/>
      <c r="Y283" s="6"/>
      <c r="Z283" s="6"/>
      <c r="AA283" s="6"/>
      <c r="AB283" s="6"/>
    </row>
    <row r="284" spans="1:28" ht="12.95" customHeight="1" thickBot="1" x14ac:dyDescent="0.25">
      <c r="A284" s="6" t="str">
        <f t="shared" si="16"/>
        <v xml:space="preserve"> UNIT </v>
      </c>
      <c r="B284" s="54">
        <v>250</v>
      </c>
      <c r="C284" s="53"/>
      <c r="D284" s="57"/>
      <c r="E284" s="57"/>
      <c r="F284" s="57"/>
      <c r="G284" s="57"/>
      <c r="H284" s="139"/>
      <c r="I284" s="59"/>
      <c r="J284" s="60"/>
      <c r="K284" s="72" t="str">
        <f>IF(AND(I284="YES", COUNTIFS(F$35:F284,F284,I$35:I284,"YES")=1),1,"")</f>
        <v/>
      </c>
      <c r="L284" s="73" t="str">
        <f>IF(G284="","",VALUE(IFERROR(CHOOSE(MATCH(G284,{0,1,2,3,4,5},0),2.5,3.5,4.5,5.5,6.5,7.5),"")))</f>
        <v/>
      </c>
      <c r="M284" s="52">
        <f t="shared" si="14"/>
        <v>1</v>
      </c>
      <c r="N284" s="52" t="str">
        <f t="shared" si="15"/>
        <v/>
      </c>
      <c r="O284" s="6"/>
      <c r="P284" s="6"/>
      <c r="Q284" s="6"/>
      <c r="R284" s="6"/>
      <c r="S284" s="6"/>
      <c r="T284" s="6"/>
      <c r="U284" s="6"/>
      <c r="V284" s="6"/>
      <c r="W284" s="6"/>
      <c r="X284" s="6"/>
      <c r="Y284" s="6"/>
      <c r="Z284" s="6"/>
      <c r="AA284" s="6"/>
      <c r="AB284" s="6"/>
    </row>
    <row r="285" spans="1:28" ht="12.95" customHeight="1" thickBot="1" x14ac:dyDescent="0.25">
      <c r="A285" s="6" t="str">
        <f t="shared" si="16"/>
        <v xml:space="preserve"> UNIT </v>
      </c>
      <c r="B285" s="54">
        <v>251</v>
      </c>
      <c r="C285" s="53"/>
      <c r="D285" s="57"/>
      <c r="E285" s="57"/>
      <c r="F285" s="57"/>
      <c r="G285" s="57"/>
      <c r="H285" s="139"/>
      <c r="I285" s="59"/>
      <c r="J285" s="60"/>
      <c r="K285" s="72" t="str">
        <f>IF(AND(I285="YES", COUNTIFS(F$35:F285,F285,I$35:I285,"YES")=1),1,"")</f>
        <v/>
      </c>
      <c r="L285" s="73" t="str">
        <f>IF(G285="","",VALUE(IFERROR(CHOOSE(MATCH(G285,{0,1,2,3,4,5},0),2.5,3.5,4.5,5.5,6.5,7.5),"")))</f>
        <v/>
      </c>
      <c r="M285" s="52">
        <f t="shared" si="14"/>
        <v>1</v>
      </c>
      <c r="N285" s="52" t="str">
        <f t="shared" si="15"/>
        <v/>
      </c>
      <c r="O285" s="6"/>
      <c r="P285" s="6"/>
      <c r="Q285" s="6"/>
      <c r="R285" s="6"/>
      <c r="S285" s="6"/>
      <c r="T285" s="6"/>
      <c r="U285" s="6"/>
      <c r="V285" s="6"/>
      <c r="W285" s="6"/>
      <c r="X285" s="6"/>
      <c r="Y285" s="6"/>
      <c r="Z285" s="6"/>
      <c r="AA285" s="6"/>
      <c r="AB285" s="6"/>
    </row>
    <row r="286" spans="1:28" ht="12.95" customHeight="1" thickBot="1" x14ac:dyDescent="0.25">
      <c r="A286" s="6" t="str">
        <f t="shared" si="16"/>
        <v xml:space="preserve"> UNIT </v>
      </c>
      <c r="B286" s="54">
        <v>252</v>
      </c>
      <c r="C286" s="53"/>
      <c r="D286" s="57"/>
      <c r="E286" s="57"/>
      <c r="F286" s="57"/>
      <c r="G286" s="57"/>
      <c r="H286" s="139"/>
      <c r="I286" s="59"/>
      <c r="J286" s="60"/>
      <c r="K286" s="72" t="str">
        <f>IF(AND(I286="YES", COUNTIFS(F$35:F286,F286,I$35:I286,"YES")=1),1,"")</f>
        <v/>
      </c>
      <c r="L286" s="73" t="str">
        <f>IF(G286="","",VALUE(IFERROR(CHOOSE(MATCH(G286,{0,1,2,3,4,5},0),2.5,3.5,4.5,5.5,6.5,7.5),"")))</f>
        <v/>
      </c>
      <c r="M286" s="52">
        <f t="shared" si="14"/>
        <v>1</v>
      </c>
      <c r="N286" s="52" t="str">
        <f t="shared" si="15"/>
        <v/>
      </c>
      <c r="O286" s="6"/>
      <c r="P286" s="6"/>
      <c r="Q286" s="6"/>
      <c r="R286" s="6"/>
      <c r="S286" s="6"/>
      <c r="T286" s="6"/>
      <c r="U286" s="6"/>
      <c r="V286" s="6"/>
      <c r="W286" s="6"/>
      <c r="X286" s="6"/>
      <c r="Y286" s="6"/>
      <c r="Z286" s="6"/>
      <c r="AA286" s="6"/>
      <c r="AB286" s="6"/>
    </row>
    <row r="287" spans="1:28" ht="12.95" customHeight="1" thickBot="1" x14ac:dyDescent="0.25">
      <c r="A287" s="6" t="str">
        <f t="shared" si="16"/>
        <v xml:space="preserve"> UNIT </v>
      </c>
      <c r="B287" s="54">
        <v>253</v>
      </c>
      <c r="C287" s="53"/>
      <c r="D287" s="57"/>
      <c r="E287" s="57"/>
      <c r="F287" s="57"/>
      <c r="G287" s="57"/>
      <c r="H287" s="139"/>
      <c r="I287" s="59"/>
      <c r="J287" s="60"/>
      <c r="K287" s="72" t="str">
        <f>IF(AND(I287="YES", COUNTIFS(F$35:F287,F287,I$35:I287,"YES")=1),1,"")</f>
        <v/>
      </c>
      <c r="L287" s="73" t="str">
        <f>IF(G287="","",VALUE(IFERROR(CHOOSE(MATCH(G287,{0,1,2,3,4,5},0),2.5,3.5,4.5,5.5,6.5,7.5),"")))</f>
        <v/>
      </c>
      <c r="M287" s="52">
        <f t="shared" si="14"/>
        <v>1</v>
      </c>
      <c r="N287" s="52" t="str">
        <f t="shared" si="15"/>
        <v/>
      </c>
      <c r="O287" s="6"/>
      <c r="P287" s="6"/>
      <c r="Q287" s="6"/>
      <c r="R287" s="6"/>
      <c r="S287" s="6"/>
      <c r="T287" s="6"/>
      <c r="U287" s="6"/>
      <c r="V287" s="6"/>
      <c r="W287" s="6"/>
      <c r="X287" s="6"/>
      <c r="Y287" s="6"/>
      <c r="Z287" s="6"/>
      <c r="AA287" s="6"/>
      <c r="AB287" s="6"/>
    </row>
    <row r="288" spans="1:28" ht="12.95" customHeight="1" thickBot="1" x14ac:dyDescent="0.25">
      <c r="A288" s="6" t="str">
        <f t="shared" si="16"/>
        <v xml:space="preserve"> UNIT </v>
      </c>
      <c r="B288" s="54">
        <v>254</v>
      </c>
      <c r="C288" s="53"/>
      <c r="D288" s="57"/>
      <c r="E288" s="57"/>
      <c r="F288" s="57"/>
      <c r="G288" s="57"/>
      <c r="H288" s="139"/>
      <c r="I288" s="59"/>
      <c r="J288" s="60"/>
      <c r="K288" s="72" t="str">
        <f>IF(AND(I288="YES", COUNTIFS(F$35:F288,F288,I$35:I288,"YES")=1),1,"")</f>
        <v/>
      </c>
      <c r="L288" s="73" t="str">
        <f>IF(G288="","",VALUE(IFERROR(CHOOSE(MATCH(G288,{0,1,2,3,4,5},0),2.5,3.5,4.5,5.5,6.5,7.5),"")))</f>
        <v/>
      </c>
      <c r="M288" s="52">
        <f t="shared" si="14"/>
        <v>1</v>
      </c>
      <c r="N288" s="52" t="str">
        <f t="shared" si="15"/>
        <v/>
      </c>
      <c r="O288" s="6"/>
      <c r="P288" s="6"/>
      <c r="Q288" s="6"/>
      <c r="R288" s="6"/>
      <c r="S288" s="6"/>
      <c r="T288" s="6"/>
      <c r="U288" s="6"/>
      <c r="V288" s="6"/>
      <c r="W288" s="6"/>
      <c r="X288" s="6"/>
      <c r="Y288" s="6"/>
      <c r="Z288" s="6"/>
      <c r="AA288" s="6"/>
      <c r="AB288" s="6"/>
    </row>
    <row r="289" spans="1:28" ht="12.95" customHeight="1" thickBot="1" x14ac:dyDescent="0.25">
      <c r="A289" s="6" t="str">
        <f t="shared" si="16"/>
        <v xml:space="preserve"> UNIT </v>
      </c>
      <c r="B289" s="54">
        <v>255</v>
      </c>
      <c r="C289" s="53"/>
      <c r="D289" s="57"/>
      <c r="E289" s="57"/>
      <c r="F289" s="57"/>
      <c r="G289" s="57"/>
      <c r="H289" s="139"/>
      <c r="I289" s="59"/>
      <c r="J289" s="60"/>
      <c r="K289" s="72" t="str">
        <f>IF(AND(I289="YES", COUNTIFS(F$35:F289,F289,I$35:I289,"YES")=1),1,"")</f>
        <v/>
      </c>
      <c r="L289" s="73" t="str">
        <f>IF(G289="","",VALUE(IFERROR(CHOOSE(MATCH(G289,{0,1,2,3,4,5},0),2.5,3.5,4.5,5.5,6.5,7.5),"")))</f>
        <v/>
      </c>
      <c r="M289" s="52">
        <f t="shared" si="14"/>
        <v>1</v>
      </c>
      <c r="N289" s="52" t="str">
        <f t="shared" si="15"/>
        <v/>
      </c>
      <c r="O289" s="6"/>
      <c r="P289" s="6"/>
      <c r="Q289" s="6"/>
      <c r="R289" s="6"/>
      <c r="S289" s="6"/>
      <c r="T289" s="6"/>
      <c r="U289" s="6"/>
      <c r="V289" s="6"/>
      <c r="W289" s="6"/>
      <c r="X289" s="6"/>
      <c r="Y289" s="6"/>
      <c r="Z289" s="6"/>
      <c r="AA289" s="6"/>
      <c r="AB289" s="6"/>
    </row>
    <row r="290" spans="1:28" ht="12.95" customHeight="1" thickBot="1" x14ac:dyDescent="0.25">
      <c r="A290" s="6" t="str">
        <f t="shared" si="16"/>
        <v xml:space="preserve"> UNIT </v>
      </c>
      <c r="B290" s="54">
        <v>256</v>
      </c>
      <c r="C290" s="53"/>
      <c r="D290" s="57"/>
      <c r="E290" s="57"/>
      <c r="F290" s="57"/>
      <c r="G290" s="57"/>
      <c r="H290" s="139"/>
      <c r="I290" s="59"/>
      <c r="J290" s="60"/>
      <c r="K290" s="72" t="str">
        <f>IF(AND(I290="YES", COUNTIFS(F$35:F290,F290,I$35:I290,"YES")=1),1,"")</f>
        <v/>
      </c>
      <c r="L290" s="73" t="str">
        <f>IF(G290="","",VALUE(IFERROR(CHOOSE(MATCH(G290,{0,1,2,3,4,5},0),2.5,3.5,4.5,5.5,6.5,7.5),"")))</f>
        <v/>
      </c>
      <c r="M290" s="52">
        <f t="shared" si="14"/>
        <v>1</v>
      </c>
      <c r="N290" s="52" t="str">
        <f t="shared" si="15"/>
        <v/>
      </c>
      <c r="O290" s="6"/>
      <c r="P290" s="6"/>
      <c r="Q290" s="6"/>
      <c r="R290" s="6"/>
      <c r="S290" s="6"/>
      <c r="T290" s="6"/>
      <c r="U290" s="6"/>
      <c r="V290" s="6"/>
      <c r="W290" s="6"/>
      <c r="X290" s="6"/>
      <c r="Y290" s="6"/>
      <c r="Z290" s="6"/>
      <c r="AA290" s="6"/>
      <c r="AB290" s="6"/>
    </row>
    <row r="291" spans="1:28" ht="12.95" customHeight="1" thickBot="1" x14ac:dyDescent="0.25">
      <c r="A291" s="6" t="str">
        <f t="shared" si="16"/>
        <v xml:space="preserve"> UNIT </v>
      </c>
      <c r="B291" s="54">
        <v>257</v>
      </c>
      <c r="C291" s="53"/>
      <c r="D291" s="57"/>
      <c r="E291" s="57"/>
      <c r="F291" s="57"/>
      <c r="G291" s="57"/>
      <c r="H291" s="139"/>
      <c r="I291" s="59"/>
      <c r="J291" s="60"/>
      <c r="K291" s="72" t="str">
        <f>IF(AND(I291="YES", COUNTIFS(F$35:F291,F291,I$35:I291,"YES")=1),1,"")</f>
        <v/>
      </c>
      <c r="L291" s="73" t="str">
        <f>IF(G291="","",VALUE(IFERROR(CHOOSE(MATCH(G291,{0,1,2,3,4,5},0),2.5,3.5,4.5,5.5,6.5,7.5),"")))</f>
        <v/>
      </c>
      <c r="M291" s="52">
        <f t="shared" ref="M291:M354" si="17">IF(COUNTIF($F$35:$F$1534,F291)&gt;1,0,1)</f>
        <v>1</v>
      </c>
      <c r="N291" s="52" t="str">
        <f t="shared" ref="N291:N354" si="18">IFERROR(1/IF(LEN(F291)&gt;0,COUNTIF($F$35:$F$1534,F291),0),"")</f>
        <v/>
      </c>
      <c r="O291" s="6"/>
      <c r="P291" s="6"/>
      <c r="Q291" s="6"/>
      <c r="R291" s="6"/>
      <c r="S291" s="6"/>
      <c r="T291" s="6"/>
      <c r="U291" s="6"/>
      <c r="V291" s="6"/>
      <c r="W291" s="6"/>
      <c r="X291" s="6"/>
      <c r="Y291" s="6"/>
      <c r="Z291" s="6"/>
      <c r="AA291" s="6"/>
      <c r="AB291" s="6"/>
    </row>
    <row r="292" spans="1:28" ht="12.95" customHeight="1" thickBot="1" x14ac:dyDescent="0.25">
      <c r="A292" s="6" t="str">
        <f t="shared" si="16"/>
        <v xml:space="preserve"> UNIT </v>
      </c>
      <c r="B292" s="54">
        <v>258</v>
      </c>
      <c r="C292" s="53"/>
      <c r="D292" s="57"/>
      <c r="E292" s="57"/>
      <c r="F292" s="57"/>
      <c r="G292" s="57"/>
      <c r="H292" s="139"/>
      <c r="I292" s="59"/>
      <c r="J292" s="60"/>
      <c r="K292" s="72" t="str">
        <f>IF(AND(I292="YES", COUNTIFS(F$35:F292,F292,I$35:I292,"YES")=1),1,"")</f>
        <v/>
      </c>
      <c r="L292" s="73" t="str">
        <f>IF(G292="","",VALUE(IFERROR(CHOOSE(MATCH(G292,{0,1,2,3,4,5},0),2.5,3.5,4.5,5.5,6.5,7.5),"")))</f>
        <v/>
      </c>
      <c r="M292" s="52">
        <f t="shared" si="17"/>
        <v>1</v>
      </c>
      <c r="N292" s="52" t="str">
        <f t="shared" si="18"/>
        <v/>
      </c>
      <c r="O292" s="6"/>
      <c r="P292" s="6"/>
      <c r="Q292" s="6"/>
      <c r="R292" s="6"/>
      <c r="S292" s="6"/>
      <c r="T292" s="6"/>
      <c r="U292" s="6"/>
      <c r="V292" s="6"/>
      <c r="W292" s="6"/>
      <c r="X292" s="6"/>
      <c r="Y292" s="6"/>
      <c r="Z292" s="6"/>
      <c r="AA292" s="6"/>
      <c r="AB292" s="6"/>
    </row>
    <row r="293" spans="1:28" ht="12.95" customHeight="1" thickBot="1" x14ac:dyDescent="0.25">
      <c r="A293" s="6" t="str">
        <f t="shared" ref="A293:A356" si="19">C291&amp;" "&amp;"UNIT"&amp;" "&amp;F291</f>
        <v xml:space="preserve"> UNIT </v>
      </c>
      <c r="B293" s="54">
        <v>259</v>
      </c>
      <c r="C293" s="53"/>
      <c r="D293" s="57"/>
      <c r="E293" s="57"/>
      <c r="F293" s="57"/>
      <c r="G293" s="57"/>
      <c r="H293" s="139"/>
      <c r="I293" s="59"/>
      <c r="J293" s="60"/>
      <c r="K293" s="72" t="str">
        <f>IF(AND(I293="YES", COUNTIFS(F$35:F293,F293,I$35:I293,"YES")=1),1,"")</f>
        <v/>
      </c>
      <c r="L293" s="73" t="str">
        <f>IF(G293="","",VALUE(IFERROR(CHOOSE(MATCH(G293,{0,1,2,3,4,5},0),2.5,3.5,4.5,5.5,6.5,7.5),"")))</f>
        <v/>
      </c>
      <c r="M293" s="52">
        <f t="shared" si="17"/>
        <v>1</v>
      </c>
      <c r="N293" s="52" t="str">
        <f t="shared" si="18"/>
        <v/>
      </c>
      <c r="O293" s="6"/>
      <c r="P293" s="6"/>
      <c r="Q293" s="6"/>
      <c r="R293" s="6"/>
      <c r="S293" s="6"/>
      <c r="T293" s="6"/>
      <c r="U293" s="6"/>
      <c r="V293" s="6"/>
      <c r="W293" s="6"/>
      <c r="X293" s="6"/>
      <c r="Y293" s="6"/>
      <c r="Z293" s="6"/>
      <c r="AA293" s="6"/>
      <c r="AB293" s="6"/>
    </row>
    <row r="294" spans="1:28" ht="12.95" customHeight="1" thickBot="1" x14ac:dyDescent="0.25">
      <c r="A294" s="6" t="str">
        <f t="shared" si="19"/>
        <v xml:space="preserve"> UNIT </v>
      </c>
      <c r="B294" s="54">
        <v>260</v>
      </c>
      <c r="C294" s="53"/>
      <c r="D294" s="57"/>
      <c r="E294" s="57"/>
      <c r="F294" s="57"/>
      <c r="G294" s="57"/>
      <c r="H294" s="139"/>
      <c r="I294" s="59"/>
      <c r="J294" s="60"/>
      <c r="K294" s="72" t="str">
        <f>IF(AND(I294="YES", COUNTIFS(F$35:F294,F294,I$35:I294,"YES")=1),1,"")</f>
        <v/>
      </c>
      <c r="L294" s="73" t="str">
        <f>IF(G294="","",VALUE(IFERROR(CHOOSE(MATCH(G294,{0,1,2,3,4,5},0),2.5,3.5,4.5,5.5,6.5,7.5),"")))</f>
        <v/>
      </c>
      <c r="M294" s="52">
        <f t="shared" si="17"/>
        <v>1</v>
      </c>
      <c r="N294" s="52" t="str">
        <f t="shared" si="18"/>
        <v/>
      </c>
      <c r="O294" s="6"/>
      <c r="P294" s="6"/>
      <c r="Q294" s="6"/>
      <c r="R294" s="6"/>
      <c r="S294" s="6"/>
      <c r="T294" s="6"/>
      <c r="U294" s="6"/>
      <c r="V294" s="6"/>
      <c r="W294" s="6"/>
      <c r="X294" s="6"/>
      <c r="Y294" s="6"/>
      <c r="Z294" s="6"/>
      <c r="AA294" s="6"/>
      <c r="AB294" s="6"/>
    </row>
    <row r="295" spans="1:28" ht="12.95" customHeight="1" thickBot="1" x14ac:dyDescent="0.25">
      <c r="A295" s="6" t="str">
        <f t="shared" si="19"/>
        <v xml:space="preserve"> UNIT </v>
      </c>
      <c r="B295" s="54">
        <v>261</v>
      </c>
      <c r="C295" s="53"/>
      <c r="D295" s="57"/>
      <c r="E295" s="57"/>
      <c r="F295" s="57"/>
      <c r="G295" s="57"/>
      <c r="H295" s="139"/>
      <c r="I295" s="59"/>
      <c r="J295" s="60"/>
      <c r="K295" s="72" t="str">
        <f>IF(AND(I295="YES", COUNTIFS(F$35:F295,F295,I$35:I295,"YES")=1),1,"")</f>
        <v/>
      </c>
      <c r="L295" s="73" t="str">
        <f>IF(G295="","",VALUE(IFERROR(CHOOSE(MATCH(G295,{0,1,2,3,4,5},0),2.5,3.5,4.5,5.5,6.5,7.5),"")))</f>
        <v/>
      </c>
      <c r="M295" s="52">
        <f t="shared" si="17"/>
        <v>1</v>
      </c>
      <c r="N295" s="52" t="str">
        <f t="shared" si="18"/>
        <v/>
      </c>
      <c r="O295" s="6"/>
      <c r="P295" s="6"/>
      <c r="Q295" s="6"/>
      <c r="R295" s="6"/>
      <c r="S295" s="6"/>
      <c r="T295" s="6"/>
      <c r="U295" s="6"/>
      <c r="V295" s="6"/>
      <c r="W295" s="6"/>
      <c r="X295" s="6"/>
      <c r="Y295" s="6"/>
      <c r="Z295" s="6"/>
      <c r="AA295" s="6"/>
      <c r="AB295" s="6"/>
    </row>
    <row r="296" spans="1:28" ht="12.95" customHeight="1" thickBot="1" x14ac:dyDescent="0.25">
      <c r="A296" s="6" t="str">
        <f t="shared" si="19"/>
        <v xml:space="preserve"> UNIT </v>
      </c>
      <c r="B296" s="54">
        <v>262</v>
      </c>
      <c r="C296" s="53"/>
      <c r="D296" s="57"/>
      <c r="E296" s="57"/>
      <c r="F296" s="57"/>
      <c r="G296" s="57"/>
      <c r="H296" s="139"/>
      <c r="I296" s="59"/>
      <c r="J296" s="60"/>
      <c r="K296" s="72" t="str">
        <f>IF(AND(I296="YES", COUNTIFS(F$35:F296,F296,I$35:I296,"YES")=1),1,"")</f>
        <v/>
      </c>
      <c r="L296" s="73" t="str">
        <f>IF(G296="","",VALUE(IFERROR(CHOOSE(MATCH(G296,{0,1,2,3,4,5},0),2.5,3.5,4.5,5.5,6.5,7.5),"")))</f>
        <v/>
      </c>
      <c r="M296" s="52">
        <f t="shared" si="17"/>
        <v>1</v>
      </c>
      <c r="N296" s="52" t="str">
        <f t="shared" si="18"/>
        <v/>
      </c>
      <c r="O296" s="6"/>
      <c r="P296" s="6"/>
      <c r="Q296" s="6"/>
      <c r="R296" s="6"/>
      <c r="S296" s="6"/>
      <c r="T296" s="6"/>
      <c r="U296" s="6"/>
      <c r="V296" s="6"/>
      <c r="W296" s="6"/>
      <c r="X296" s="6"/>
      <c r="Y296" s="6"/>
      <c r="Z296" s="6"/>
      <c r="AA296" s="6"/>
      <c r="AB296" s="6"/>
    </row>
    <row r="297" spans="1:28" ht="12.95" customHeight="1" thickBot="1" x14ac:dyDescent="0.25">
      <c r="A297" s="6" t="str">
        <f t="shared" si="19"/>
        <v xml:space="preserve"> UNIT </v>
      </c>
      <c r="B297" s="54">
        <v>263</v>
      </c>
      <c r="C297" s="53"/>
      <c r="D297" s="57"/>
      <c r="E297" s="57"/>
      <c r="F297" s="57"/>
      <c r="G297" s="57"/>
      <c r="H297" s="139"/>
      <c r="I297" s="59"/>
      <c r="J297" s="60"/>
      <c r="K297" s="72" t="str">
        <f>IF(AND(I297="YES", COUNTIFS(F$35:F297,F297,I$35:I297,"YES")=1),1,"")</f>
        <v/>
      </c>
      <c r="L297" s="73" t="str">
        <f>IF(G297="","",VALUE(IFERROR(CHOOSE(MATCH(G297,{0,1,2,3,4,5},0),2.5,3.5,4.5,5.5,6.5,7.5),"")))</f>
        <v/>
      </c>
      <c r="M297" s="52">
        <f t="shared" si="17"/>
        <v>1</v>
      </c>
      <c r="N297" s="52" t="str">
        <f t="shared" si="18"/>
        <v/>
      </c>
      <c r="O297" s="6"/>
      <c r="P297" s="6"/>
      <c r="Q297" s="6"/>
      <c r="R297" s="6"/>
      <c r="S297" s="6"/>
      <c r="T297" s="6"/>
      <c r="U297" s="6"/>
      <c r="V297" s="6"/>
      <c r="W297" s="6"/>
      <c r="X297" s="6"/>
      <c r="Y297" s="6"/>
      <c r="Z297" s="6"/>
      <c r="AA297" s="6"/>
      <c r="AB297" s="6"/>
    </row>
    <row r="298" spans="1:28" ht="12.95" customHeight="1" thickBot="1" x14ac:dyDescent="0.25">
      <c r="A298" s="6" t="str">
        <f t="shared" si="19"/>
        <v xml:space="preserve"> UNIT </v>
      </c>
      <c r="B298" s="54">
        <v>264</v>
      </c>
      <c r="C298" s="53"/>
      <c r="D298" s="57"/>
      <c r="E298" s="57"/>
      <c r="F298" s="57"/>
      <c r="G298" s="57"/>
      <c r="H298" s="139"/>
      <c r="I298" s="59"/>
      <c r="J298" s="60"/>
      <c r="K298" s="72" t="str">
        <f>IF(AND(I298="YES", COUNTIFS(F$35:F298,F298,I$35:I298,"YES")=1),1,"")</f>
        <v/>
      </c>
      <c r="L298" s="73" t="str">
        <f>IF(G298="","",VALUE(IFERROR(CHOOSE(MATCH(G298,{0,1,2,3,4,5},0),2.5,3.5,4.5,5.5,6.5,7.5),"")))</f>
        <v/>
      </c>
      <c r="M298" s="52">
        <f t="shared" si="17"/>
        <v>1</v>
      </c>
      <c r="N298" s="52" t="str">
        <f t="shared" si="18"/>
        <v/>
      </c>
      <c r="O298" s="6"/>
      <c r="P298" s="6"/>
      <c r="Q298" s="6"/>
      <c r="R298" s="6"/>
      <c r="S298" s="6"/>
      <c r="T298" s="6"/>
      <c r="U298" s="6"/>
      <c r="V298" s="6"/>
      <c r="W298" s="6"/>
      <c r="X298" s="6"/>
      <c r="Y298" s="6"/>
      <c r="Z298" s="6"/>
      <c r="AA298" s="6"/>
      <c r="AB298" s="6"/>
    </row>
    <row r="299" spans="1:28" ht="12.95" customHeight="1" thickBot="1" x14ac:dyDescent="0.25">
      <c r="A299" s="6" t="str">
        <f t="shared" si="19"/>
        <v xml:space="preserve"> UNIT </v>
      </c>
      <c r="B299" s="54">
        <v>265</v>
      </c>
      <c r="C299" s="53"/>
      <c r="D299" s="57"/>
      <c r="E299" s="57"/>
      <c r="F299" s="57"/>
      <c r="G299" s="57"/>
      <c r="H299" s="139"/>
      <c r="I299" s="59"/>
      <c r="J299" s="60"/>
      <c r="K299" s="72" t="str">
        <f>IF(AND(I299="YES", COUNTIFS(F$35:F299,F299,I$35:I299,"YES")=1),1,"")</f>
        <v/>
      </c>
      <c r="L299" s="73" t="str">
        <f>IF(G299="","",VALUE(IFERROR(CHOOSE(MATCH(G299,{0,1,2,3,4,5},0),2.5,3.5,4.5,5.5,6.5,7.5),"")))</f>
        <v/>
      </c>
      <c r="M299" s="52">
        <f t="shared" si="17"/>
        <v>1</v>
      </c>
      <c r="N299" s="52" t="str">
        <f t="shared" si="18"/>
        <v/>
      </c>
      <c r="O299" s="6"/>
      <c r="P299" s="6"/>
      <c r="Q299" s="6"/>
      <c r="R299" s="6"/>
      <c r="S299" s="6"/>
      <c r="T299" s="6"/>
      <c r="U299" s="6"/>
      <c r="V299" s="6"/>
      <c r="W299" s="6"/>
      <c r="X299" s="6"/>
      <c r="Y299" s="6"/>
      <c r="Z299" s="6"/>
      <c r="AA299" s="6"/>
      <c r="AB299" s="6"/>
    </row>
    <row r="300" spans="1:28" ht="12.95" customHeight="1" thickBot="1" x14ac:dyDescent="0.25">
      <c r="A300" s="6" t="str">
        <f t="shared" si="19"/>
        <v xml:space="preserve"> UNIT </v>
      </c>
      <c r="B300" s="54">
        <v>266</v>
      </c>
      <c r="C300" s="53"/>
      <c r="D300" s="57"/>
      <c r="E300" s="57"/>
      <c r="F300" s="57"/>
      <c r="G300" s="57"/>
      <c r="H300" s="139"/>
      <c r="I300" s="59"/>
      <c r="J300" s="60"/>
      <c r="K300" s="72" t="str">
        <f>IF(AND(I300="YES", COUNTIFS(F$35:F300,F300,I$35:I300,"YES")=1),1,"")</f>
        <v/>
      </c>
      <c r="L300" s="73" t="str">
        <f>IF(G300="","",VALUE(IFERROR(CHOOSE(MATCH(G300,{0,1,2,3,4,5},0),2.5,3.5,4.5,5.5,6.5,7.5),"")))</f>
        <v/>
      </c>
      <c r="M300" s="52">
        <f t="shared" si="17"/>
        <v>1</v>
      </c>
      <c r="N300" s="52" t="str">
        <f t="shared" si="18"/>
        <v/>
      </c>
      <c r="O300" s="6"/>
      <c r="P300" s="6"/>
      <c r="Q300" s="6"/>
      <c r="R300" s="6"/>
      <c r="S300" s="6"/>
      <c r="T300" s="6"/>
      <c r="U300" s="6"/>
      <c r="V300" s="6"/>
      <c r="W300" s="6"/>
      <c r="X300" s="6"/>
      <c r="Y300" s="6"/>
      <c r="Z300" s="6"/>
      <c r="AA300" s="6"/>
      <c r="AB300" s="6"/>
    </row>
    <row r="301" spans="1:28" ht="12.95" customHeight="1" thickBot="1" x14ac:dyDescent="0.25">
      <c r="A301" s="6" t="str">
        <f t="shared" si="19"/>
        <v xml:space="preserve"> UNIT </v>
      </c>
      <c r="B301" s="54">
        <v>267</v>
      </c>
      <c r="C301" s="53"/>
      <c r="D301" s="57"/>
      <c r="E301" s="57"/>
      <c r="F301" s="57"/>
      <c r="G301" s="57"/>
      <c r="H301" s="139"/>
      <c r="I301" s="59"/>
      <c r="J301" s="60"/>
      <c r="K301" s="72" t="str">
        <f>IF(AND(I301="YES", COUNTIFS(F$35:F301,F301,I$35:I301,"YES")=1),1,"")</f>
        <v/>
      </c>
      <c r="L301" s="73" t="str">
        <f>IF(G301="","",VALUE(IFERROR(CHOOSE(MATCH(G301,{0,1,2,3,4,5},0),2.5,3.5,4.5,5.5,6.5,7.5),"")))</f>
        <v/>
      </c>
      <c r="M301" s="52">
        <f t="shared" si="17"/>
        <v>1</v>
      </c>
      <c r="N301" s="52" t="str">
        <f t="shared" si="18"/>
        <v/>
      </c>
      <c r="O301" s="6"/>
      <c r="P301" s="6"/>
      <c r="Q301" s="6"/>
      <c r="R301" s="6"/>
      <c r="S301" s="6"/>
      <c r="T301" s="6"/>
      <c r="U301" s="6"/>
      <c r="V301" s="6"/>
      <c r="W301" s="6"/>
      <c r="X301" s="6"/>
      <c r="Y301" s="6"/>
      <c r="Z301" s="6"/>
      <c r="AA301" s="6"/>
      <c r="AB301" s="6"/>
    </row>
    <row r="302" spans="1:28" ht="12.95" customHeight="1" thickBot="1" x14ac:dyDescent="0.25">
      <c r="A302" s="6" t="str">
        <f t="shared" si="19"/>
        <v xml:space="preserve"> UNIT </v>
      </c>
      <c r="B302" s="54">
        <v>268</v>
      </c>
      <c r="C302" s="53"/>
      <c r="D302" s="57"/>
      <c r="E302" s="57"/>
      <c r="F302" s="57"/>
      <c r="G302" s="57"/>
      <c r="H302" s="139"/>
      <c r="I302" s="59"/>
      <c r="J302" s="60"/>
      <c r="K302" s="72" t="str">
        <f>IF(AND(I302="YES", COUNTIFS(F$35:F302,F302,I$35:I302,"YES")=1),1,"")</f>
        <v/>
      </c>
      <c r="L302" s="73" t="str">
        <f>IF(G302="","",VALUE(IFERROR(CHOOSE(MATCH(G302,{0,1,2,3,4,5},0),2.5,3.5,4.5,5.5,6.5,7.5),"")))</f>
        <v/>
      </c>
      <c r="M302" s="52">
        <f t="shared" si="17"/>
        <v>1</v>
      </c>
      <c r="N302" s="52" t="str">
        <f t="shared" si="18"/>
        <v/>
      </c>
      <c r="O302" s="6"/>
      <c r="P302" s="6"/>
      <c r="Q302" s="6"/>
      <c r="R302" s="6"/>
      <c r="S302" s="6"/>
      <c r="T302" s="6"/>
      <c r="U302" s="6"/>
      <c r="V302" s="6"/>
      <c r="W302" s="6"/>
      <c r="X302" s="6"/>
      <c r="Y302" s="6"/>
      <c r="Z302" s="6"/>
      <c r="AA302" s="6"/>
      <c r="AB302" s="6"/>
    </row>
    <row r="303" spans="1:28" ht="12.95" customHeight="1" thickBot="1" x14ac:dyDescent="0.25">
      <c r="A303" s="6" t="str">
        <f t="shared" si="19"/>
        <v xml:space="preserve"> UNIT </v>
      </c>
      <c r="B303" s="54">
        <v>269</v>
      </c>
      <c r="C303" s="53"/>
      <c r="D303" s="57"/>
      <c r="E303" s="57"/>
      <c r="F303" s="57"/>
      <c r="G303" s="57"/>
      <c r="H303" s="139"/>
      <c r="I303" s="59"/>
      <c r="J303" s="60"/>
      <c r="K303" s="72" t="str">
        <f>IF(AND(I303="YES", COUNTIFS(F$35:F303,F303,I$35:I303,"YES")=1),1,"")</f>
        <v/>
      </c>
      <c r="L303" s="73" t="str">
        <f>IF(G303="","",VALUE(IFERROR(CHOOSE(MATCH(G303,{0,1,2,3,4,5},0),2.5,3.5,4.5,5.5,6.5,7.5),"")))</f>
        <v/>
      </c>
      <c r="M303" s="52">
        <f t="shared" si="17"/>
        <v>1</v>
      </c>
      <c r="N303" s="52" t="str">
        <f t="shared" si="18"/>
        <v/>
      </c>
      <c r="O303" s="6"/>
      <c r="P303" s="6"/>
      <c r="Q303" s="6"/>
      <c r="R303" s="6"/>
      <c r="S303" s="6"/>
      <c r="T303" s="6"/>
      <c r="U303" s="6"/>
      <c r="V303" s="6"/>
      <c r="W303" s="6"/>
      <c r="X303" s="6"/>
      <c r="Y303" s="6"/>
      <c r="Z303" s="6"/>
      <c r="AA303" s="6"/>
      <c r="AB303" s="6"/>
    </row>
    <row r="304" spans="1:28" ht="12.95" customHeight="1" thickBot="1" x14ac:dyDescent="0.25">
      <c r="A304" s="6" t="str">
        <f t="shared" si="19"/>
        <v xml:space="preserve"> UNIT </v>
      </c>
      <c r="B304" s="54">
        <v>270</v>
      </c>
      <c r="C304" s="53"/>
      <c r="D304" s="57"/>
      <c r="E304" s="57"/>
      <c r="F304" s="57"/>
      <c r="G304" s="57"/>
      <c r="H304" s="139"/>
      <c r="I304" s="59"/>
      <c r="J304" s="60"/>
      <c r="K304" s="72" t="str">
        <f>IF(AND(I304="YES", COUNTIFS(F$35:F304,F304,I$35:I304,"YES")=1),1,"")</f>
        <v/>
      </c>
      <c r="L304" s="73" t="str">
        <f>IF(G304="","",VALUE(IFERROR(CHOOSE(MATCH(G304,{0,1,2,3,4,5},0),2.5,3.5,4.5,5.5,6.5,7.5),"")))</f>
        <v/>
      </c>
      <c r="M304" s="52">
        <f t="shared" si="17"/>
        <v>1</v>
      </c>
      <c r="N304" s="52" t="str">
        <f t="shared" si="18"/>
        <v/>
      </c>
      <c r="O304" s="6"/>
      <c r="P304" s="6"/>
      <c r="Q304" s="6"/>
      <c r="R304" s="6"/>
      <c r="S304" s="6"/>
      <c r="T304" s="6"/>
      <c r="U304" s="6"/>
      <c r="V304" s="6"/>
      <c r="W304" s="6"/>
      <c r="X304" s="6"/>
      <c r="Y304" s="6"/>
      <c r="Z304" s="6"/>
      <c r="AA304" s="6"/>
      <c r="AB304" s="6"/>
    </row>
    <row r="305" spans="1:28" ht="12.95" customHeight="1" thickBot="1" x14ac:dyDescent="0.25">
      <c r="A305" s="6" t="str">
        <f t="shared" si="19"/>
        <v xml:space="preserve"> UNIT </v>
      </c>
      <c r="B305" s="54">
        <v>271</v>
      </c>
      <c r="C305" s="53"/>
      <c r="D305" s="57"/>
      <c r="E305" s="57"/>
      <c r="F305" s="57"/>
      <c r="G305" s="57"/>
      <c r="H305" s="139"/>
      <c r="I305" s="59"/>
      <c r="J305" s="60"/>
      <c r="K305" s="72" t="str">
        <f>IF(AND(I305="YES", COUNTIFS(F$35:F305,F305,I$35:I305,"YES")=1),1,"")</f>
        <v/>
      </c>
      <c r="L305" s="73" t="str">
        <f>IF(G305="","",VALUE(IFERROR(CHOOSE(MATCH(G305,{0,1,2,3,4,5},0),2.5,3.5,4.5,5.5,6.5,7.5),"")))</f>
        <v/>
      </c>
      <c r="M305" s="52">
        <f t="shared" si="17"/>
        <v>1</v>
      </c>
      <c r="N305" s="52" t="str">
        <f t="shared" si="18"/>
        <v/>
      </c>
      <c r="O305" s="6"/>
      <c r="P305" s="6"/>
      <c r="Q305" s="6"/>
      <c r="R305" s="6"/>
      <c r="S305" s="6"/>
      <c r="T305" s="6"/>
      <c r="U305" s="6"/>
      <c r="V305" s="6"/>
      <c r="W305" s="6"/>
      <c r="X305" s="6"/>
      <c r="Y305" s="6"/>
      <c r="Z305" s="6"/>
      <c r="AA305" s="6"/>
      <c r="AB305" s="6"/>
    </row>
    <row r="306" spans="1:28" ht="12.95" customHeight="1" thickBot="1" x14ac:dyDescent="0.25">
      <c r="A306" s="6" t="str">
        <f t="shared" si="19"/>
        <v xml:space="preserve"> UNIT </v>
      </c>
      <c r="B306" s="54">
        <v>272</v>
      </c>
      <c r="C306" s="53"/>
      <c r="D306" s="57"/>
      <c r="E306" s="57"/>
      <c r="F306" s="57"/>
      <c r="G306" s="57"/>
      <c r="H306" s="139"/>
      <c r="I306" s="59"/>
      <c r="J306" s="60"/>
      <c r="K306" s="72" t="str">
        <f>IF(AND(I306="YES", COUNTIFS(F$35:F306,F306,I$35:I306,"YES")=1),1,"")</f>
        <v/>
      </c>
      <c r="L306" s="73" t="str">
        <f>IF(G306="","",VALUE(IFERROR(CHOOSE(MATCH(G306,{0,1,2,3,4,5},0),2.5,3.5,4.5,5.5,6.5,7.5),"")))</f>
        <v/>
      </c>
      <c r="M306" s="52">
        <f t="shared" si="17"/>
        <v>1</v>
      </c>
      <c r="N306" s="52" t="str">
        <f t="shared" si="18"/>
        <v/>
      </c>
      <c r="O306" s="6"/>
      <c r="P306" s="6"/>
      <c r="Q306" s="6"/>
      <c r="R306" s="6"/>
      <c r="S306" s="6"/>
      <c r="T306" s="6"/>
      <c r="U306" s="6"/>
      <c r="V306" s="6"/>
      <c r="W306" s="6"/>
      <c r="X306" s="6"/>
      <c r="Y306" s="6"/>
      <c r="Z306" s="6"/>
      <c r="AA306" s="6"/>
      <c r="AB306" s="6"/>
    </row>
    <row r="307" spans="1:28" ht="12.95" customHeight="1" thickBot="1" x14ac:dyDescent="0.25">
      <c r="A307" s="6" t="str">
        <f t="shared" si="19"/>
        <v xml:space="preserve"> UNIT </v>
      </c>
      <c r="B307" s="54">
        <v>273</v>
      </c>
      <c r="C307" s="53"/>
      <c r="D307" s="57"/>
      <c r="E307" s="57"/>
      <c r="F307" s="57"/>
      <c r="G307" s="57"/>
      <c r="H307" s="139"/>
      <c r="I307" s="59"/>
      <c r="J307" s="60"/>
      <c r="K307" s="72" t="str">
        <f>IF(AND(I307="YES", COUNTIFS(F$35:F307,F307,I$35:I307,"YES")=1),1,"")</f>
        <v/>
      </c>
      <c r="L307" s="73" t="str">
        <f>IF(G307="","",VALUE(IFERROR(CHOOSE(MATCH(G307,{0,1,2,3,4,5},0),2.5,3.5,4.5,5.5,6.5,7.5),"")))</f>
        <v/>
      </c>
      <c r="M307" s="52">
        <f t="shared" si="17"/>
        <v>1</v>
      </c>
      <c r="N307" s="52" t="str">
        <f t="shared" si="18"/>
        <v/>
      </c>
      <c r="O307" s="6"/>
      <c r="P307" s="6"/>
      <c r="Q307" s="6"/>
      <c r="R307" s="6"/>
      <c r="S307" s="6"/>
      <c r="T307" s="6"/>
      <c r="U307" s="6"/>
      <c r="V307" s="6"/>
      <c r="W307" s="6"/>
      <c r="X307" s="6"/>
      <c r="Y307" s="6"/>
      <c r="Z307" s="6"/>
      <c r="AA307" s="6"/>
      <c r="AB307" s="6"/>
    </row>
    <row r="308" spans="1:28" ht="12.95" customHeight="1" thickBot="1" x14ac:dyDescent="0.25">
      <c r="A308" s="6" t="str">
        <f t="shared" si="19"/>
        <v xml:space="preserve"> UNIT </v>
      </c>
      <c r="B308" s="54">
        <v>274</v>
      </c>
      <c r="C308" s="53"/>
      <c r="D308" s="57"/>
      <c r="E308" s="57"/>
      <c r="F308" s="57"/>
      <c r="G308" s="57"/>
      <c r="H308" s="139"/>
      <c r="I308" s="59"/>
      <c r="J308" s="60"/>
      <c r="K308" s="72" t="str">
        <f>IF(AND(I308="YES", COUNTIFS(F$35:F308,F308,I$35:I308,"YES")=1),1,"")</f>
        <v/>
      </c>
      <c r="L308" s="73" t="str">
        <f>IF(G308="","",VALUE(IFERROR(CHOOSE(MATCH(G308,{0,1,2,3,4,5},0),2.5,3.5,4.5,5.5,6.5,7.5),"")))</f>
        <v/>
      </c>
      <c r="M308" s="52">
        <f t="shared" si="17"/>
        <v>1</v>
      </c>
      <c r="N308" s="52" t="str">
        <f t="shared" si="18"/>
        <v/>
      </c>
      <c r="O308" s="6"/>
      <c r="P308" s="6"/>
      <c r="Q308" s="6"/>
      <c r="R308" s="6"/>
      <c r="S308" s="6"/>
      <c r="T308" s="6"/>
      <c r="U308" s="6"/>
      <c r="V308" s="6"/>
      <c r="W308" s="6"/>
      <c r="X308" s="6"/>
      <c r="Y308" s="6"/>
      <c r="Z308" s="6"/>
      <c r="AA308" s="6"/>
      <c r="AB308" s="6"/>
    </row>
    <row r="309" spans="1:28" ht="12.95" customHeight="1" thickBot="1" x14ac:dyDescent="0.25">
      <c r="A309" s="6" t="str">
        <f t="shared" si="19"/>
        <v xml:space="preserve"> UNIT </v>
      </c>
      <c r="B309" s="54">
        <v>275</v>
      </c>
      <c r="C309" s="53"/>
      <c r="D309" s="57"/>
      <c r="E309" s="57"/>
      <c r="F309" s="57"/>
      <c r="G309" s="57"/>
      <c r="H309" s="139"/>
      <c r="I309" s="59"/>
      <c r="J309" s="60"/>
      <c r="K309" s="72" t="str">
        <f>IF(AND(I309="YES", COUNTIFS(F$35:F309,F309,I$35:I309,"YES")=1),1,"")</f>
        <v/>
      </c>
      <c r="L309" s="73" t="str">
        <f>IF(G309="","",VALUE(IFERROR(CHOOSE(MATCH(G309,{0,1,2,3,4,5},0),2.5,3.5,4.5,5.5,6.5,7.5),"")))</f>
        <v/>
      </c>
      <c r="M309" s="52">
        <f t="shared" si="17"/>
        <v>1</v>
      </c>
      <c r="N309" s="52" t="str">
        <f t="shared" si="18"/>
        <v/>
      </c>
      <c r="O309" s="6"/>
      <c r="P309" s="6"/>
      <c r="Q309" s="6"/>
      <c r="R309" s="6"/>
      <c r="S309" s="6"/>
      <c r="T309" s="6"/>
      <c r="U309" s="6"/>
      <c r="V309" s="6"/>
      <c r="W309" s="6"/>
      <c r="X309" s="6"/>
      <c r="Y309" s="6"/>
      <c r="Z309" s="6"/>
      <c r="AA309" s="6"/>
      <c r="AB309" s="6"/>
    </row>
    <row r="310" spans="1:28" ht="12.95" customHeight="1" thickBot="1" x14ac:dyDescent="0.25">
      <c r="A310" s="6" t="str">
        <f t="shared" si="19"/>
        <v xml:space="preserve"> UNIT </v>
      </c>
      <c r="B310" s="54">
        <v>276</v>
      </c>
      <c r="C310" s="53"/>
      <c r="D310" s="57"/>
      <c r="E310" s="57"/>
      <c r="F310" s="57"/>
      <c r="G310" s="57"/>
      <c r="H310" s="139"/>
      <c r="I310" s="59"/>
      <c r="J310" s="60"/>
      <c r="K310" s="72" t="str">
        <f>IF(AND(I310="YES", COUNTIFS(F$35:F310,F310,I$35:I310,"YES")=1),1,"")</f>
        <v/>
      </c>
      <c r="L310" s="73" t="str">
        <f>IF(G310="","",VALUE(IFERROR(CHOOSE(MATCH(G310,{0,1,2,3,4,5},0),2.5,3.5,4.5,5.5,6.5,7.5),"")))</f>
        <v/>
      </c>
      <c r="M310" s="52">
        <f t="shared" si="17"/>
        <v>1</v>
      </c>
      <c r="N310" s="52" t="str">
        <f t="shared" si="18"/>
        <v/>
      </c>
      <c r="O310" s="6"/>
      <c r="P310" s="6"/>
      <c r="Q310" s="6"/>
      <c r="R310" s="6"/>
      <c r="S310" s="6"/>
      <c r="T310" s="6"/>
      <c r="U310" s="6"/>
      <c r="V310" s="6"/>
      <c r="W310" s="6"/>
      <c r="X310" s="6"/>
      <c r="Y310" s="6"/>
      <c r="Z310" s="6"/>
      <c r="AA310" s="6"/>
      <c r="AB310" s="6"/>
    </row>
    <row r="311" spans="1:28" ht="12.95" customHeight="1" thickBot="1" x14ac:dyDescent="0.25">
      <c r="A311" s="6" t="str">
        <f t="shared" si="19"/>
        <v xml:space="preserve"> UNIT </v>
      </c>
      <c r="B311" s="54">
        <v>277</v>
      </c>
      <c r="C311" s="53"/>
      <c r="D311" s="57"/>
      <c r="E311" s="57"/>
      <c r="F311" s="57"/>
      <c r="G311" s="57"/>
      <c r="H311" s="139"/>
      <c r="I311" s="59"/>
      <c r="J311" s="60"/>
      <c r="K311" s="72" t="str">
        <f>IF(AND(I311="YES", COUNTIFS(F$35:F311,F311,I$35:I311,"YES")=1),1,"")</f>
        <v/>
      </c>
      <c r="L311" s="73" t="str">
        <f>IF(G311="","",VALUE(IFERROR(CHOOSE(MATCH(G311,{0,1,2,3,4,5},0),2.5,3.5,4.5,5.5,6.5,7.5),"")))</f>
        <v/>
      </c>
      <c r="M311" s="52">
        <f t="shared" si="17"/>
        <v>1</v>
      </c>
      <c r="N311" s="52" t="str">
        <f t="shared" si="18"/>
        <v/>
      </c>
      <c r="O311" s="6"/>
      <c r="P311" s="6"/>
      <c r="Q311" s="6"/>
      <c r="R311" s="6"/>
      <c r="S311" s="6"/>
      <c r="T311" s="6"/>
      <c r="U311" s="6"/>
      <c r="V311" s="6"/>
      <c r="W311" s="6"/>
      <c r="X311" s="6"/>
      <c r="Y311" s="6"/>
      <c r="Z311" s="6"/>
      <c r="AA311" s="6"/>
      <c r="AB311" s="6"/>
    </row>
    <row r="312" spans="1:28" ht="12.95" customHeight="1" thickBot="1" x14ac:dyDescent="0.25">
      <c r="A312" s="6" t="str">
        <f t="shared" si="19"/>
        <v xml:space="preserve"> UNIT </v>
      </c>
      <c r="B312" s="54">
        <v>278</v>
      </c>
      <c r="C312" s="53"/>
      <c r="D312" s="57"/>
      <c r="E312" s="57"/>
      <c r="F312" s="57"/>
      <c r="G312" s="57"/>
      <c r="H312" s="139"/>
      <c r="I312" s="59"/>
      <c r="J312" s="60"/>
      <c r="K312" s="72" t="str">
        <f>IF(AND(I312="YES", COUNTIFS(F$35:F312,F312,I$35:I312,"YES")=1),1,"")</f>
        <v/>
      </c>
      <c r="L312" s="73" t="str">
        <f>IF(G312="","",VALUE(IFERROR(CHOOSE(MATCH(G312,{0,1,2,3,4,5},0),2.5,3.5,4.5,5.5,6.5,7.5),"")))</f>
        <v/>
      </c>
      <c r="M312" s="52">
        <f t="shared" si="17"/>
        <v>1</v>
      </c>
      <c r="N312" s="52" t="str">
        <f t="shared" si="18"/>
        <v/>
      </c>
      <c r="O312" s="6"/>
      <c r="P312" s="6"/>
      <c r="Q312" s="6"/>
      <c r="R312" s="6"/>
      <c r="S312" s="6"/>
      <c r="T312" s="6"/>
      <c r="U312" s="6"/>
      <c r="V312" s="6"/>
      <c r="W312" s="6"/>
      <c r="X312" s="6"/>
      <c r="Y312" s="6"/>
      <c r="Z312" s="6"/>
      <c r="AA312" s="6"/>
      <c r="AB312" s="6"/>
    </row>
    <row r="313" spans="1:28" ht="12.95" customHeight="1" thickBot="1" x14ac:dyDescent="0.25">
      <c r="A313" s="6" t="str">
        <f t="shared" si="19"/>
        <v xml:space="preserve"> UNIT </v>
      </c>
      <c r="B313" s="54">
        <v>279</v>
      </c>
      <c r="C313" s="53"/>
      <c r="D313" s="57"/>
      <c r="E313" s="57"/>
      <c r="F313" s="57"/>
      <c r="G313" s="57"/>
      <c r="H313" s="139"/>
      <c r="I313" s="59"/>
      <c r="J313" s="60"/>
      <c r="K313" s="72" t="str">
        <f>IF(AND(I313="YES", COUNTIFS(F$35:F313,F313,I$35:I313,"YES")=1),1,"")</f>
        <v/>
      </c>
      <c r="L313" s="73" t="str">
        <f>IF(G313="","",VALUE(IFERROR(CHOOSE(MATCH(G313,{0,1,2,3,4,5},0),2.5,3.5,4.5,5.5,6.5,7.5),"")))</f>
        <v/>
      </c>
      <c r="M313" s="52">
        <f t="shared" si="17"/>
        <v>1</v>
      </c>
      <c r="N313" s="52" t="str">
        <f t="shared" si="18"/>
        <v/>
      </c>
      <c r="O313" s="6"/>
      <c r="P313" s="6"/>
      <c r="Q313" s="6"/>
      <c r="R313" s="6"/>
      <c r="S313" s="6"/>
      <c r="T313" s="6"/>
      <c r="U313" s="6"/>
      <c r="V313" s="6"/>
      <c r="W313" s="6"/>
      <c r="X313" s="6"/>
      <c r="Y313" s="6"/>
      <c r="Z313" s="6"/>
      <c r="AA313" s="6"/>
      <c r="AB313" s="6"/>
    </row>
    <row r="314" spans="1:28" ht="12.95" customHeight="1" thickBot="1" x14ac:dyDescent="0.25">
      <c r="A314" s="6" t="str">
        <f t="shared" si="19"/>
        <v xml:space="preserve"> UNIT </v>
      </c>
      <c r="B314" s="54">
        <v>280</v>
      </c>
      <c r="C314" s="53"/>
      <c r="D314" s="57"/>
      <c r="E314" s="57"/>
      <c r="F314" s="57"/>
      <c r="G314" s="57"/>
      <c r="H314" s="139"/>
      <c r="I314" s="59"/>
      <c r="J314" s="60"/>
      <c r="K314" s="72" t="str">
        <f>IF(AND(I314="YES", COUNTIFS(F$35:F314,F314,I$35:I314,"YES")=1),1,"")</f>
        <v/>
      </c>
      <c r="L314" s="73" t="str">
        <f>IF(G314="","",VALUE(IFERROR(CHOOSE(MATCH(G314,{0,1,2,3,4,5},0),2.5,3.5,4.5,5.5,6.5,7.5),"")))</f>
        <v/>
      </c>
      <c r="M314" s="52">
        <f t="shared" si="17"/>
        <v>1</v>
      </c>
      <c r="N314" s="52" t="str">
        <f t="shared" si="18"/>
        <v/>
      </c>
      <c r="O314" s="6"/>
      <c r="P314" s="6"/>
      <c r="Q314" s="6"/>
      <c r="R314" s="6"/>
      <c r="S314" s="6"/>
      <c r="T314" s="6"/>
      <c r="U314" s="6"/>
      <c r="V314" s="6"/>
      <c r="W314" s="6"/>
      <c r="X314" s="6"/>
      <c r="Y314" s="6"/>
      <c r="Z314" s="6"/>
      <c r="AA314" s="6"/>
      <c r="AB314" s="6"/>
    </row>
    <row r="315" spans="1:28" ht="12.95" customHeight="1" thickBot="1" x14ac:dyDescent="0.25">
      <c r="A315" s="6" t="str">
        <f t="shared" si="19"/>
        <v xml:space="preserve"> UNIT </v>
      </c>
      <c r="B315" s="54">
        <v>281</v>
      </c>
      <c r="C315" s="53"/>
      <c r="D315" s="57"/>
      <c r="E315" s="57"/>
      <c r="F315" s="57"/>
      <c r="G315" s="57"/>
      <c r="H315" s="139"/>
      <c r="I315" s="59"/>
      <c r="J315" s="60"/>
      <c r="K315" s="72" t="str">
        <f>IF(AND(I315="YES", COUNTIFS(F$35:F315,F315,I$35:I315,"YES")=1),1,"")</f>
        <v/>
      </c>
      <c r="L315" s="73" t="str">
        <f>IF(G315="","",VALUE(IFERROR(CHOOSE(MATCH(G315,{0,1,2,3,4,5},0),2.5,3.5,4.5,5.5,6.5,7.5),"")))</f>
        <v/>
      </c>
      <c r="M315" s="52">
        <f t="shared" si="17"/>
        <v>1</v>
      </c>
      <c r="N315" s="52" t="str">
        <f t="shared" si="18"/>
        <v/>
      </c>
      <c r="O315" s="6"/>
      <c r="P315" s="6"/>
      <c r="Q315" s="6"/>
      <c r="R315" s="6"/>
      <c r="S315" s="6"/>
      <c r="T315" s="6"/>
      <c r="U315" s="6"/>
      <c r="V315" s="6"/>
      <c r="W315" s="6"/>
      <c r="X315" s="6"/>
      <c r="Y315" s="6"/>
      <c r="Z315" s="6"/>
      <c r="AA315" s="6"/>
      <c r="AB315" s="6"/>
    </row>
    <row r="316" spans="1:28" ht="12.95" customHeight="1" thickBot="1" x14ac:dyDescent="0.25">
      <c r="A316" s="6" t="str">
        <f t="shared" si="19"/>
        <v xml:space="preserve"> UNIT </v>
      </c>
      <c r="B316" s="54">
        <v>282</v>
      </c>
      <c r="C316" s="53"/>
      <c r="D316" s="57"/>
      <c r="E316" s="57"/>
      <c r="F316" s="57"/>
      <c r="G316" s="57"/>
      <c r="H316" s="139"/>
      <c r="I316" s="59"/>
      <c r="J316" s="60"/>
      <c r="K316" s="72" t="str">
        <f>IF(AND(I316="YES", COUNTIFS(F$35:F316,F316,I$35:I316,"YES")=1),1,"")</f>
        <v/>
      </c>
      <c r="L316" s="73" t="str">
        <f>IF(G316="","",VALUE(IFERROR(CHOOSE(MATCH(G316,{0,1,2,3,4,5},0),2.5,3.5,4.5,5.5,6.5,7.5),"")))</f>
        <v/>
      </c>
      <c r="M316" s="52">
        <f t="shared" si="17"/>
        <v>1</v>
      </c>
      <c r="N316" s="52" t="str">
        <f t="shared" si="18"/>
        <v/>
      </c>
      <c r="O316" s="6"/>
      <c r="P316" s="6"/>
      <c r="Q316" s="6"/>
      <c r="R316" s="6"/>
      <c r="S316" s="6"/>
      <c r="T316" s="6"/>
      <c r="U316" s="6"/>
      <c r="V316" s="6"/>
      <c r="W316" s="6"/>
      <c r="X316" s="6"/>
      <c r="Y316" s="6"/>
      <c r="Z316" s="6"/>
      <c r="AA316" s="6"/>
      <c r="AB316" s="6"/>
    </row>
    <row r="317" spans="1:28" ht="12.95" customHeight="1" thickBot="1" x14ac:dyDescent="0.25">
      <c r="A317" s="6" t="str">
        <f t="shared" si="19"/>
        <v xml:space="preserve"> UNIT </v>
      </c>
      <c r="B317" s="54">
        <v>283</v>
      </c>
      <c r="C317" s="53"/>
      <c r="D317" s="57"/>
      <c r="E317" s="57"/>
      <c r="F317" s="57"/>
      <c r="G317" s="57"/>
      <c r="H317" s="139"/>
      <c r="I317" s="59"/>
      <c r="J317" s="60"/>
      <c r="K317" s="72" t="str">
        <f>IF(AND(I317="YES", COUNTIFS(F$35:F317,F317,I$35:I317,"YES")=1),1,"")</f>
        <v/>
      </c>
      <c r="L317" s="73" t="str">
        <f>IF(G317="","",VALUE(IFERROR(CHOOSE(MATCH(G317,{0,1,2,3,4,5},0),2.5,3.5,4.5,5.5,6.5,7.5),"")))</f>
        <v/>
      </c>
      <c r="M317" s="52">
        <f t="shared" si="17"/>
        <v>1</v>
      </c>
      <c r="N317" s="52" t="str">
        <f t="shared" si="18"/>
        <v/>
      </c>
      <c r="O317" s="6"/>
      <c r="P317" s="6"/>
      <c r="Q317" s="6"/>
      <c r="R317" s="6"/>
      <c r="S317" s="6"/>
      <c r="T317" s="6"/>
      <c r="U317" s="6"/>
      <c r="V317" s="6"/>
      <c r="W317" s="6"/>
      <c r="X317" s="6"/>
      <c r="Y317" s="6"/>
      <c r="Z317" s="6"/>
      <c r="AA317" s="6"/>
      <c r="AB317" s="6"/>
    </row>
    <row r="318" spans="1:28" ht="12.95" customHeight="1" thickBot="1" x14ac:dyDescent="0.25">
      <c r="A318" s="6" t="str">
        <f t="shared" si="19"/>
        <v xml:space="preserve"> UNIT </v>
      </c>
      <c r="B318" s="54">
        <v>284</v>
      </c>
      <c r="C318" s="53"/>
      <c r="D318" s="57"/>
      <c r="E318" s="57"/>
      <c r="F318" s="57"/>
      <c r="G318" s="57"/>
      <c r="H318" s="139"/>
      <c r="I318" s="59"/>
      <c r="J318" s="60"/>
      <c r="K318" s="72" t="str">
        <f>IF(AND(I318="YES", COUNTIFS(F$35:F318,F318,I$35:I318,"YES")=1),1,"")</f>
        <v/>
      </c>
      <c r="L318" s="73" t="str">
        <f>IF(G318="","",VALUE(IFERROR(CHOOSE(MATCH(G318,{0,1,2,3,4,5},0),2.5,3.5,4.5,5.5,6.5,7.5),"")))</f>
        <v/>
      </c>
      <c r="M318" s="52">
        <f t="shared" si="17"/>
        <v>1</v>
      </c>
      <c r="N318" s="52" t="str">
        <f t="shared" si="18"/>
        <v/>
      </c>
      <c r="O318" s="6"/>
      <c r="P318" s="6"/>
      <c r="Q318" s="6"/>
      <c r="R318" s="6"/>
      <c r="S318" s="6"/>
      <c r="T318" s="6"/>
      <c r="U318" s="6"/>
      <c r="V318" s="6"/>
      <c r="W318" s="6"/>
      <c r="X318" s="6"/>
      <c r="Y318" s="6"/>
      <c r="Z318" s="6"/>
      <c r="AA318" s="6"/>
      <c r="AB318" s="6"/>
    </row>
    <row r="319" spans="1:28" ht="12.95" customHeight="1" thickBot="1" x14ac:dyDescent="0.25">
      <c r="A319" s="6" t="str">
        <f t="shared" si="19"/>
        <v xml:space="preserve"> UNIT </v>
      </c>
      <c r="B319" s="54">
        <v>285</v>
      </c>
      <c r="C319" s="53"/>
      <c r="D319" s="57"/>
      <c r="E319" s="57"/>
      <c r="F319" s="57"/>
      <c r="G319" s="57"/>
      <c r="H319" s="139"/>
      <c r="I319" s="59"/>
      <c r="J319" s="60"/>
      <c r="K319" s="72" t="str">
        <f>IF(AND(I319="YES", COUNTIFS(F$35:F319,F319,I$35:I319,"YES")=1),1,"")</f>
        <v/>
      </c>
      <c r="L319" s="73" t="str">
        <f>IF(G319="","",VALUE(IFERROR(CHOOSE(MATCH(G319,{0,1,2,3,4,5},0),2.5,3.5,4.5,5.5,6.5,7.5),"")))</f>
        <v/>
      </c>
      <c r="M319" s="52">
        <f t="shared" si="17"/>
        <v>1</v>
      </c>
      <c r="N319" s="52" t="str">
        <f t="shared" si="18"/>
        <v/>
      </c>
      <c r="O319" s="6"/>
      <c r="P319" s="6"/>
      <c r="Q319" s="6"/>
      <c r="R319" s="6"/>
      <c r="S319" s="6"/>
      <c r="T319" s="6"/>
      <c r="U319" s="6"/>
      <c r="V319" s="6"/>
      <c r="W319" s="6"/>
      <c r="X319" s="6"/>
      <c r="Y319" s="6"/>
      <c r="Z319" s="6"/>
      <c r="AA319" s="6"/>
      <c r="AB319" s="6"/>
    </row>
    <row r="320" spans="1:28" ht="12.95" customHeight="1" thickBot="1" x14ac:dyDescent="0.25">
      <c r="A320" s="6" t="str">
        <f t="shared" si="19"/>
        <v xml:space="preserve"> UNIT </v>
      </c>
      <c r="B320" s="54">
        <v>286</v>
      </c>
      <c r="C320" s="53"/>
      <c r="D320" s="57"/>
      <c r="E320" s="57"/>
      <c r="F320" s="57"/>
      <c r="G320" s="57"/>
      <c r="H320" s="139"/>
      <c r="I320" s="59"/>
      <c r="J320" s="60"/>
      <c r="K320" s="72" t="str">
        <f>IF(AND(I320="YES", COUNTIFS(F$35:F320,F320,I$35:I320,"YES")=1),1,"")</f>
        <v/>
      </c>
      <c r="L320" s="73" t="str">
        <f>IF(G320="","",VALUE(IFERROR(CHOOSE(MATCH(G320,{0,1,2,3,4,5},0),2.5,3.5,4.5,5.5,6.5,7.5),"")))</f>
        <v/>
      </c>
      <c r="M320" s="52">
        <f t="shared" si="17"/>
        <v>1</v>
      </c>
      <c r="N320" s="52" t="str">
        <f t="shared" si="18"/>
        <v/>
      </c>
      <c r="O320" s="6"/>
      <c r="P320" s="6"/>
      <c r="Q320" s="6"/>
      <c r="R320" s="6"/>
      <c r="S320" s="6"/>
      <c r="T320" s="6"/>
      <c r="U320" s="6"/>
      <c r="V320" s="6"/>
      <c r="W320" s="6"/>
      <c r="X320" s="6"/>
      <c r="Y320" s="6"/>
      <c r="Z320" s="6"/>
      <c r="AA320" s="6"/>
      <c r="AB320" s="6"/>
    </row>
    <row r="321" spans="1:28" ht="12.95" customHeight="1" thickBot="1" x14ac:dyDescent="0.25">
      <c r="A321" s="6" t="str">
        <f t="shared" si="19"/>
        <v xml:space="preserve"> UNIT </v>
      </c>
      <c r="B321" s="54">
        <v>287</v>
      </c>
      <c r="C321" s="53"/>
      <c r="D321" s="57"/>
      <c r="E321" s="57"/>
      <c r="F321" s="57"/>
      <c r="G321" s="57"/>
      <c r="H321" s="139"/>
      <c r="I321" s="59"/>
      <c r="J321" s="60"/>
      <c r="K321" s="72" t="str">
        <f>IF(AND(I321="YES", COUNTIFS(F$35:F321,F321,I$35:I321,"YES")=1),1,"")</f>
        <v/>
      </c>
      <c r="L321" s="73" t="str">
        <f>IF(G321="","",VALUE(IFERROR(CHOOSE(MATCH(G321,{0,1,2,3,4,5},0),2.5,3.5,4.5,5.5,6.5,7.5),"")))</f>
        <v/>
      </c>
      <c r="M321" s="52">
        <f t="shared" si="17"/>
        <v>1</v>
      </c>
      <c r="N321" s="52" t="str">
        <f t="shared" si="18"/>
        <v/>
      </c>
      <c r="O321" s="6"/>
      <c r="P321" s="6"/>
      <c r="Q321" s="6"/>
      <c r="R321" s="6"/>
      <c r="S321" s="6"/>
      <c r="T321" s="6"/>
      <c r="U321" s="6"/>
      <c r="V321" s="6"/>
      <c r="W321" s="6"/>
      <c r="X321" s="6"/>
      <c r="Y321" s="6"/>
      <c r="Z321" s="6"/>
      <c r="AA321" s="6"/>
      <c r="AB321" s="6"/>
    </row>
    <row r="322" spans="1:28" ht="12.95" customHeight="1" thickBot="1" x14ac:dyDescent="0.25">
      <c r="A322" s="6" t="str">
        <f t="shared" si="19"/>
        <v xml:space="preserve"> UNIT </v>
      </c>
      <c r="B322" s="54">
        <v>288</v>
      </c>
      <c r="C322" s="53"/>
      <c r="D322" s="57"/>
      <c r="E322" s="57"/>
      <c r="F322" s="57"/>
      <c r="G322" s="57"/>
      <c r="H322" s="139"/>
      <c r="I322" s="59"/>
      <c r="J322" s="60"/>
      <c r="K322" s="72" t="str">
        <f>IF(AND(I322="YES", COUNTIFS(F$35:F322,F322,I$35:I322,"YES")=1),1,"")</f>
        <v/>
      </c>
      <c r="L322" s="73" t="str">
        <f>IF(G322="","",VALUE(IFERROR(CHOOSE(MATCH(G322,{0,1,2,3,4,5},0),2.5,3.5,4.5,5.5,6.5,7.5),"")))</f>
        <v/>
      </c>
      <c r="M322" s="52">
        <f t="shared" si="17"/>
        <v>1</v>
      </c>
      <c r="N322" s="52" t="str">
        <f t="shared" si="18"/>
        <v/>
      </c>
      <c r="O322" s="6"/>
      <c r="P322" s="6"/>
      <c r="Q322" s="6"/>
      <c r="R322" s="6"/>
      <c r="S322" s="6"/>
      <c r="T322" s="6"/>
      <c r="U322" s="6"/>
      <c r="V322" s="6"/>
      <c r="W322" s="6"/>
      <c r="X322" s="6"/>
      <c r="Y322" s="6"/>
      <c r="Z322" s="6"/>
      <c r="AA322" s="6"/>
      <c r="AB322" s="6"/>
    </row>
    <row r="323" spans="1:28" ht="12.95" customHeight="1" thickBot="1" x14ac:dyDescent="0.25">
      <c r="A323" s="6" t="str">
        <f t="shared" si="19"/>
        <v xml:space="preserve"> UNIT </v>
      </c>
      <c r="B323" s="54">
        <v>289</v>
      </c>
      <c r="C323" s="53"/>
      <c r="D323" s="57"/>
      <c r="E323" s="57"/>
      <c r="F323" s="57"/>
      <c r="G323" s="57"/>
      <c r="H323" s="139"/>
      <c r="I323" s="59"/>
      <c r="J323" s="60"/>
      <c r="K323" s="72" t="str">
        <f>IF(AND(I323="YES", COUNTIFS(F$35:F323,F323,I$35:I323,"YES")=1),1,"")</f>
        <v/>
      </c>
      <c r="L323" s="73" t="str">
        <f>IF(G323="","",VALUE(IFERROR(CHOOSE(MATCH(G323,{0,1,2,3,4,5},0),2.5,3.5,4.5,5.5,6.5,7.5),"")))</f>
        <v/>
      </c>
      <c r="M323" s="52">
        <f t="shared" si="17"/>
        <v>1</v>
      </c>
      <c r="N323" s="52" t="str">
        <f t="shared" si="18"/>
        <v/>
      </c>
      <c r="O323" s="6"/>
      <c r="P323" s="6"/>
      <c r="Q323" s="6"/>
      <c r="R323" s="6"/>
      <c r="S323" s="6"/>
      <c r="T323" s="6"/>
      <c r="U323" s="6"/>
      <c r="V323" s="6"/>
      <c r="W323" s="6"/>
      <c r="X323" s="6"/>
      <c r="Y323" s="6"/>
      <c r="Z323" s="6"/>
      <c r="AA323" s="6"/>
      <c r="AB323" s="6"/>
    </row>
    <row r="324" spans="1:28" ht="12.95" customHeight="1" thickBot="1" x14ac:dyDescent="0.25">
      <c r="A324" s="6" t="str">
        <f t="shared" si="19"/>
        <v xml:space="preserve"> UNIT </v>
      </c>
      <c r="B324" s="54">
        <v>290</v>
      </c>
      <c r="C324" s="53"/>
      <c r="D324" s="57"/>
      <c r="E324" s="57"/>
      <c r="F324" s="57"/>
      <c r="G324" s="57"/>
      <c r="H324" s="139"/>
      <c r="I324" s="59"/>
      <c r="J324" s="60"/>
      <c r="K324" s="72" t="str">
        <f>IF(AND(I324="YES", COUNTIFS(F$35:F324,F324,I$35:I324,"YES")=1),1,"")</f>
        <v/>
      </c>
      <c r="L324" s="73" t="str">
        <f>IF(G324="","",VALUE(IFERROR(CHOOSE(MATCH(G324,{0,1,2,3,4,5},0),2.5,3.5,4.5,5.5,6.5,7.5),"")))</f>
        <v/>
      </c>
      <c r="M324" s="52">
        <f t="shared" si="17"/>
        <v>1</v>
      </c>
      <c r="N324" s="52" t="str">
        <f t="shared" si="18"/>
        <v/>
      </c>
      <c r="O324" s="6"/>
      <c r="P324" s="6"/>
      <c r="Q324" s="6"/>
      <c r="R324" s="6"/>
      <c r="S324" s="6"/>
      <c r="T324" s="6"/>
      <c r="U324" s="6"/>
      <c r="V324" s="6"/>
      <c r="W324" s="6"/>
      <c r="X324" s="6"/>
      <c r="Y324" s="6"/>
      <c r="Z324" s="6"/>
      <c r="AA324" s="6"/>
      <c r="AB324" s="6"/>
    </row>
    <row r="325" spans="1:28" ht="12.95" customHeight="1" thickBot="1" x14ac:dyDescent="0.25">
      <c r="A325" s="6" t="str">
        <f t="shared" si="19"/>
        <v xml:space="preserve"> UNIT </v>
      </c>
      <c r="B325" s="54">
        <v>291</v>
      </c>
      <c r="C325" s="53"/>
      <c r="D325" s="57"/>
      <c r="E325" s="57"/>
      <c r="F325" s="57"/>
      <c r="G325" s="57"/>
      <c r="H325" s="139"/>
      <c r="I325" s="59"/>
      <c r="J325" s="60"/>
      <c r="K325" s="72" t="str">
        <f>IF(AND(I325="YES", COUNTIFS(F$35:F325,F325,I$35:I325,"YES")=1),1,"")</f>
        <v/>
      </c>
      <c r="L325" s="73" t="str">
        <f>IF(G325="","",VALUE(IFERROR(CHOOSE(MATCH(G325,{0,1,2,3,4,5},0),2.5,3.5,4.5,5.5,6.5,7.5),"")))</f>
        <v/>
      </c>
      <c r="M325" s="52">
        <f t="shared" si="17"/>
        <v>1</v>
      </c>
      <c r="N325" s="52" t="str">
        <f t="shared" si="18"/>
        <v/>
      </c>
      <c r="O325" s="6"/>
      <c r="P325" s="6"/>
      <c r="Q325" s="6"/>
      <c r="R325" s="6"/>
      <c r="S325" s="6"/>
      <c r="T325" s="6"/>
      <c r="U325" s="6"/>
      <c r="V325" s="6"/>
      <c r="W325" s="6"/>
      <c r="X325" s="6"/>
      <c r="Y325" s="6"/>
      <c r="Z325" s="6"/>
      <c r="AA325" s="6"/>
      <c r="AB325" s="6"/>
    </row>
    <row r="326" spans="1:28" ht="12.95" customHeight="1" thickBot="1" x14ac:dyDescent="0.25">
      <c r="A326" s="6" t="str">
        <f t="shared" si="19"/>
        <v xml:space="preserve"> UNIT </v>
      </c>
      <c r="B326" s="54">
        <v>292</v>
      </c>
      <c r="C326" s="53"/>
      <c r="D326" s="57"/>
      <c r="E326" s="57"/>
      <c r="F326" s="57"/>
      <c r="G326" s="57"/>
      <c r="H326" s="139"/>
      <c r="I326" s="59"/>
      <c r="J326" s="60"/>
      <c r="K326" s="72" t="str">
        <f>IF(AND(I326="YES", COUNTIFS(F$35:F326,F326,I$35:I326,"YES")=1),1,"")</f>
        <v/>
      </c>
      <c r="L326" s="73" t="str">
        <f>IF(G326="","",VALUE(IFERROR(CHOOSE(MATCH(G326,{0,1,2,3,4,5},0),2.5,3.5,4.5,5.5,6.5,7.5),"")))</f>
        <v/>
      </c>
      <c r="M326" s="52">
        <f t="shared" si="17"/>
        <v>1</v>
      </c>
      <c r="N326" s="52" t="str">
        <f t="shared" si="18"/>
        <v/>
      </c>
      <c r="O326" s="6"/>
      <c r="P326" s="6"/>
      <c r="Q326" s="6"/>
      <c r="R326" s="6"/>
      <c r="S326" s="6"/>
      <c r="T326" s="6"/>
      <c r="U326" s="6"/>
      <c r="V326" s="6"/>
      <c r="W326" s="6"/>
      <c r="X326" s="6"/>
      <c r="Y326" s="6"/>
      <c r="Z326" s="6"/>
      <c r="AA326" s="6"/>
      <c r="AB326" s="6"/>
    </row>
    <row r="327" spans="1:28" ht="12.95" customHeight="1" thickBot="1" x14ac:dyDescent="0.25">
      <c r="A327" s="6" t="str">
        <f t="shared" si="19"/>
        <v xml:space="preserve"> UNIT </v>
      </c>
      <c r="B327" s="54">
        <v>293</v>
      </c>
      <c r="C327" s="53"/>
      <c r="D327" s="57"/>
      <c r="E327" s="57"/>
      <c r="F327" s="57"/>
      <c r="G327" s="57"/>
      <c r="H327" s="139"/>
      <c r="I327" s="59"/>
      <c r="J327" s="60"/>
      <c r="K327" s="72" t="str">
        <f>IF(AND(I327="YES", COUNTIFS(F$35:F327,F327,I$35:I327,"YES")=1),1,"")</f>
        <v/>
      </c>
      <c r="L327" s="73" t="str">
        <f>IF(G327="","",VALUE(IFERROR(CHOOSE(MATCH(G327,{0,1,2,3,4,5},0),2.5,3.5,4.5,5.5,6.5,7.5),"")))</f>
        <v/>
      </c>
      <c r="M327" s="52">
        <f t="shared" si="17"/>
        <v>1</v>
      </c>
      <c r="N327" s="52" t="str">
        <f t="shared" si="18"/>
        <v/>
      </c>
      <c r="O327" s="6"/>
      <c r="P327" s="6"/>
      <c r="Q327" s="6"/>
      <c r="R327" s="6"/>
      <c r="S327" s="6"/>
      <c r="T327" s="6"/>
      <c r="U327" s="6"/>
      <c r="V327" s="6"/>
      <c r="W327" s="6"/>
      <c r="X327" s="6"/>
      <c r="Y327" s="6"/>
      <c r="Z327" s="6"/>
      <c r="AA327" s="6"/>
      <c r="AB327" s="6"/>
    </row>
    <row r="328" spans="1:28" ht="12.95" customHeight="1" thickBot="1" x14ac:dyDescent="0.25">
      <c r="A328" s="6" t="str">
        <f t="shared" si="19"/>
        <v xml:space="preserve"> UNIT </v>
      </c>
      <c r="B328" s="54">
        <v>294</v>
      </c>
      <c r="C328" s="53"/>
      <c r="D328" s="57"/>
      <c r="E328" s="57"/>
      <c r="F328" s="57"/>
      <c r="G328" s="57"/>
      <c r="H328" s="139"/>
      <c r="I328" s="59"/>
      <c r="J328" s="60"/>
      <c r="K328" s="72" t="str">
        <f>IF(AND(I328="YES", COUNTIFS(F$35:F328,F328,I$35:I328,"YES")=1),1,"")</f>
        <v/>
      </c>
      <c r="L328" s="73" t="str">
        <f>IF(G328="","",VALUE(IFERROR(CHOOSE(MATCH(G328,{0,1,2,3,4,5},0),2.5,3.5,4.5,5.5,6.5,7.5),"")))</f>
        <v/>
      </c>
      <c r="M328" s="52">
        <f t="shared" si="17"/>
        <v>1</v>
      </c>
      <c r="N328" s="52" t="str">
        <f t="shared" si="18"/>
        <v/>
      </c>
      <c r="O328" s="6"/>
      <c r="P328" s="6"/>
      <c r="Q328" s="6"/>
      <c r="R328" s="6"/>
      <c r="S328" s="6"/>
      <c r="T328" s="6"/>
      <c r="U328" s="6"/>
      <c r="V328" s="6"/>
      <c r="W328" s="6"/>
      <c r="X328" s="6"/>
      <c r="Y328" s="6"/>
      <c r="Z328" s="6"/>
      <c r="AA328" s="6"/>
      <c r="AB328" s="6"/>
    </row>
    <row r="329" spans="1:28" ht="12.95" customHeight="1" thickBot="1" x14ac:dyDescent="0.25">
      <c r="A329" s="6" t="str">
        <f t="shared" si="19"/>
        <v xml:space="preserve"> UNIT </v>
      </c>
      <c r="B329" s="54">
        <v>295</v>
      </c>
      <c r="C329" s="53"/>
      <c r="D329" s="57"/>
      <c r="E329" s="57"/>
      <c r="F329" s="57"/>
      <c r="G329" s="57"/>
      <c r="H329" s="139"/>
      <c r="I329" s="59"/>
      <c r="J329" s="60"/>
      <c r="K329" s="72" t="str">
        <f>IF(AND(I329="YES", COUNTIFS(F$35:F329,F329,I$35:I329,"YES")=1),1,"")</f>
        <v/>
      </c>
      <c r="L329" s="73" t="str">
        <f>IF(G329="","",VALUE(IFERROR(CHOOSE(MATCH(G329,{0,1,2,3,4,5},0),2.5,3.5,4.5,5.5,6.5,7.5),"")))</f>
        <v/>
      </c>
      <c r="M329" s="52">
        <f t="shared" si="17"/>
        <v>1</v>
      </c>
      <c r="N329" s="52" t="str">
        <f t="shared" si="18"/>
        <v/>
      </c>
      <c r="O329" s="6"/>
      <c r="P329" s="6"/>
      <c r="Q329" s="6"/>
      <c r="R329" s="6"/>
      <c r="S329" s="6"/>
      <c r="T329" s="6"/>
      <c r="U329" s="6"/>
      <c r="V329" s="6"/>
      <c r="W329" s="6"/>
      <c r="X329" s="6"/>
      <c r="Y329" s="6"/>
      <c r="Z329" s="6"/>
      <c r="AA329" s="6"/>
      <c r="AB329" s="6"/>
    </row>
    <row r="330" spans="1:28" ht="12.95" customHeight="1" thickBot="1" x14ac:dyDescent="0.25">
      <c r="A330" s="6" t="str">
        <f t="shared" si="19"/>
        <v xml:space="preserve"> UNIT </v>
      </c>
      <c r="B330" s="54">
        <v>296</v>
      </c>
      <c r="C330" s="53"/>
      <c r="D330" s="57"/>
      <c r="E330" s="57"/>
      <c r="F330" s="57"/>
      <c r="G330" s="57"/>
      <c r="H330" s="139"/>
      <c r="I330" s="59"/>
      <c r="J330" s="60"/>
      <c r="K330" s="72" t="str">
        <f>IF(AND(I330="YES", COUNTIFS(F$35:F330,F330,I$35:I330,"YES")=1),1,"")</f>
        <v/>
      </c>
      <c r="L330" s="73" t="str">
        <f>IF(G330="","",VALUE(IFERROR(CHOOSE(MATCH(G330,{0,1,2,3,4,5},0),2.5,3.5,4.5,5.5,6.5,7.5),"")))</f>
        <v/>
      </c>
      <c r="M330" s="52">
        <f t="shared" si="17"/>
        <v>1</v>
      </c>
      <c r="N330" s="52" t="str">
        <f t="shared" si="18"/>
        <v/>
      </c>
      <c r="O330" s="6"/>
      <c r="P330" s="6"/>
      <c r="Q330" s="6"/>
      <c r="R330" s="6"/>
      <c r="S330" s="6"/>
      <c r="T330" s="6"/>
      <c r="U330" s="6"/>
      <c r="V330" s="6"/>
      <c r="W330" s="6"/>
      <c r="X330" s="6"/>
      <c r="Y330" s="6"/>
      <c r="Z330" s="6"/>
      <c r="AA330" s="6"/>
      <c r="AB330" s="6"/>
    </row>
    <row r="331" spans="1:28" ht="12.95" customHeight="1" thickBot="1" x14ac:dyDescent="0.25">
      <c r="A331" s="6" t="str">
        <f t="shared" si="19"/>
        <v xml:space="preserve"> UNIT </v>
      </c>
      <c r="B331" s="54">
        <v>297</v>
      </c>
      <c r="C331" s="53"/>
      <c r="D331" s="57"/>
      <c r="E331" s="57"/>
      <c r="F331" s="57"/>
      <c r="G331" s="57"/>
      <c r="H331" s="139"/>
      <c r="I331" s="59"/>
      <c r="J331" s="60"/>
      <c r="K331" s="72" t="str">
        <f>IF(AND(I331="YES", COUNTIFS(F$35:F331,F331,I$35:I331,"YES")=1),1,"")</f>
        <v/>
      </c>
      <c r="L331" s="73" t="str">
        <f>IF(G331="","",VALUE(IFERROR(CHOOSE(MATCH(G331,{0,1,2,3,4,5},0),2.5,3.5,4.5,5.5,6.5,7.5),"")))</f>
        <v/>
      </c>
      <c r="M331" s="52">
        <f t="shared" si="17"/>
        <v>1</v>
      </c>
      <c r="N331" s="52" t="str">
        <f t="shared" si="18"/>
        <v/>
      </c>
      <c r="O331" s="6"/>
      <c r="P331" s="6"/>
      <c r="Q331" s="6"/>
      <c r="R331" s="6"/>
      <c r="S331" s="6"/>
      <c r="T331" s="6"/>
      <c r="U331" s="6"/>
      <c r="V331" s="6"/>
      <c r="W331" s="6"/>
      <c r="X331" s="6"/>
      <c r="Y331" s="6"/>
      <c r="Z331" s="6"/>
      <c r="AA331" s="6"/>
      <c r="AB331" s="6"/>
    </row>
    <row r="332" spans="1:28" ht="12.95" customHeight="1" thickBot="1" x14ac:dyDescent="0.25">
      <c r="A332" s="6" t="str">
        <f t="shared" si="19"/>
        <v xml:space="preserve"> UNIT </v>
      </c>
      <c r="B332" s="54">
        <v>298</v>
      </c>
      <c r="C332" s="53"/>
      <c r="D332" s="57"/>
      <c r="E332" s="57"/>
      <c r="F332" s="57"/>
      <c r="G332" s="57"/>
      <c r="H332" s="139"/>
      <c r="I332" s="59"/>
      <c r="J332" s="60"/>
      <c r="K332" s="72" t="str">
        <f>IF(AND(I332="YES", COUNTIFS(F$35:F332,F332,I$35:I332,"YES")=1),1,"")</f>
        <v/>
      </c>
      <c r="L332" s="73" t="str">
        <f>IF(G332="","",VALUE(IFERROR(CHOOSE(MATCH(G332,{0,1,2,3,4,5},0),2.5,3.5,4.5,5.5,6.5,7.5),"")))</f>
        <v/>
      </c>
      <c r="M332" s="52">
        <f t="shared" si="17"/>
        <v>1</v>
      </c>
      <c r="N332" s="52" t="str">
        <f t="shared" si="18"/>
        <v/>
      </c>
      <c r="O332" s="6"/>
      <c r="P332" s="6"/>
      <c r="Q332" s="6"/>
      <c r="R332" s="6"/>
      <c r="S332" s="6"/>
      <c r="T332" s="6"/>
      <c r="U332" s="6"/>
      <c r="V332" s="6"/>
      <c r="W332" s="6"/>
      <c r="X332" s="6"/>
      <c r="Y332" s="6"/>
      <c r="Z332" s="6"/>
      <c r="AA332" s="6"/>
      <c r="AB332" s="6"/>
    </row>
    <row r="333" spans="1:28" ht="12.95" customHeight="1" thickBot="1" x14ac:dyDescent="0.25">
      <c r="A333" s="6" t="str">
        <f t="shared" si="19"/>
        <v xml:space="preserve"> UNIT </v>
      </c>
      <c r="B333" s="54">
        <v>299</v>
      </c>
      <c r="C333" s="53"/>
      <c r="D333" s="57"/>
      <c r="E333" s="57"/>
      <c r="F333" s="57"/>
      <c r="G333" s="57"/>
      <c r="H333" s="139"/>
      <c r="I333" s="59"/>
      <c r="J333" s="60"/>
      <c r="K333" s="72" t="str">
        <f>IF(AND(I333="YES", COUNTIFS(F$35:F333,F333,I$35:I333,"YES")=1),1,"")</f>
        <v/>
      </c>
      <c r="L333" s="73" t="str">
        <f>IF(G333="","",VALUE(IFERROR(CHOOSE(MATCH(G333,{0,1,2,3,4,5},0),2.5,3.5,4.5,5.5,6.5,7.5),"")))</f>
        <v/>
      </c>
      <c r="M333" s="52">
        <f t="shared" si="17"/>
        <v>1</v>
      </c>
      <c r="N333" s="52" t="str">
        <f t="shared" si="18"/>
        <v/>
      </c>
      <c r="O333" s="6"/>
      <c r="P333" s="6"/>
      <c r="Q333" s="6"/>
      <c r="R333" s="6"/>
      <c r="S333" s="6"/>
      <c r="T333" s="6"/>
      <c r="U333" s="6"/>
      <c r="V333" s="6"/>
      <c r="W333" s="6"/>
      <c r="X333" s="6"/>
      <c r="Y333" s="6"/>
      <c r="Z333" s="6"/>
      <c r="AA333" s="6"/>
      <c r="AB333" s="6"/>
    </row>
    <row r="334" spans="1:28" ht="12.95" customHeight="1" thickBot="1" x14ac:dyDescent="0.25">
      <c r="A334" s="6" t="str">
        <f t="shared" si="19"/>
        <v xml:space="preserve"> UNIT </v>
      </c>
      <c r="B334" s="54">
        <v>300</v>
      </c>
      <c r="C334" s="53"/>
      <c r="D334" s="57"/>
      <c r="E334" s="57"/>
      <c r="F334" s="57"/>
      <c r="G334" s="57"/>
      <c r="H334" s="139"/>
      <c r="I334" s="59"/>
      <c r="J334" s="60"/>
      <c r="K334" s="72" t="str">
        <f>IF(AND(I334="YES", COUNTIFS(F$35:F334,F334,I$35:I334,"YES")=1),1,"")</f>
        <v/>
      </c>
      <c r="L334" s="73" t="str">
        <f>IF(G334="","",VALUE(IFERROR(CHOOSE(MATCH(G334,{0,1,2,3,4,5},0),2.5,3.5,4.5,5.5,6.5,7.5),"")))</f>
        <v/>
      </c>
      <c r="M334" s="52">
        <f t="shared" si="17"/>
        <v>1</v>
      </c>
      <c r="N334" s="52" t="str">
        <f t="shared" si="18"/>
        <v/>
      </c>
      <c r="O334" s="6"/>
      <c r="P334" s="6"/>
      <c r="Q334" s="6"/>
      <c r="R334" s="6"/>
      <c r="S334" s="6"/>
      <c r="T334" s="6"/>
      <c r="U334" s="6"/>
      <c r="V334" s="6"/>
      <c r="W334" s="6"/>
      <c r="X334" s="6"/>
      <c r="Y334" s="6"/>
      <c r="Z334" s="6"/>
      <c r="AA334" s="6"/>
      <c r="AB334" s="6"/>
    </row>
    <row r="335" spans="1:28" ht="12.95" customHeight="1" thickBot="1" x14ac:dyDescent="0.25">
      <c r="A335" s="6" t="str">
        <f t="shared" si="19"/>
        <v xml:space="preserve"> UNIT </v>
      </c>
      <c r="B335" s="54">
        <v>301</v>
      </c>
      <c r="C335" s="53"/>
      <c r="D335" s="57"/>
      <c r="E335" s="57"/>
      <c r="F335" s="57"/>
      <c r="G335" s="57"/>
      <c r="H335" s="139"/>
      <c r="I335" s="59"/>
      <c r="J335" s="60"/>
      <c r="K335" s="72" t="str">
        <f>IF(AND(I335="YES", COUNTIFS(F$35:F335,F335,I$35:I335,"YES")=1),1,"")</f>
        <v/>
      </c>
      <c r="L335" s="73" t="str">
        <f>IF(G335="","",VALUE(IFERROR(CHOOSE(MATCH(G335,{0,1,2,3,4,5},0),2.5,3.5,4.5,5.5,6.5,7.5),"")))</f>
        <v/>
      </c>
      <c r="M335" s="52">
        <f t="shared" si="17"/>
        <v>1</v>
      </c>
      <c r="N335" s="52" t="str">
        <f t="shared" si="18"/>
        <v/>
      </c>
      <c r="O335" s="6"/>
      <c r="P335" s="6"/>
      <c r="Q335" s="6"/>
      <c r="R335" s="6"/>
      <c r="S335" s="6"/>
      <c r="T335" s="6"/>
      <c r="U335" s="6"/>
      <c r="V335" s="6"/>
      <c r="W335" s="6"/>
      <c r="X335" s="6"/>
      <c r="Y335" s="6"/>
      <c r="Z335" s="6"/>
      <c r="AA335" s="6"/>
      <c r="AB335" s="6"/>
    </row>
    <row r="336" spans="1:28" ht="12.95" customHeight="1" thickBot="1" x14ac:dyDescent="0.25">
      <c r="A336" s="6" t="str">
        <f t="shared" si="19"/>
        <v xml:space="preserve"> UNIT </v>
      </c>
      <c r="B336" s="54">
        <v>302</v>
      </c>
      <c r="C336" s="53"/>
      <c r="D336" s="57"/>
      <c r="E336" s="57"/>
      <c r="F336" s="57"/>
      <c r="G336" s="57"/>
      <c r="H336" s="139"/>
      <c r="I336" s="59"/>
      <c r="J336" s="60"/>
      <c r="K336" s="72" t="str">
        <f>IF(AND(I336="YES", COUNTIFS(F$35:F336,F336,I$35:I336,"YES")=1),1,"")</f>
        <v/>
      </c>
      <c r="L336" s="73" t="str">
        <f>IF(G336="","",VALUE(IFERROR(CHOOSE(MATCH(G336,{0,1,2,3,4,5},0),2.5,3.5,4.5,5.5,6.5,7.5),"")))</f>
        <v/>
      </c>
      <c r="M336" s="52">
        <f t="shared" si="17"/>
        <v>1</v>
      </c>
      <c r="N336" s="52" t="str">
        <f t="shared" si="18"/>
        <v/>
      </c>
      <c r="O336" s="6"/>
      <c r="P336" s="6"/>
      <c r="Q336" s="6"/>
      <c r="R336" s="6"/>
      <c r="S336" s="6"/>
      <c r="T336" s="6"/>
      <c r="U336" s="6"/>
      <c r="V336" s="6"/>
      <c r="W336" s="6"/>
      <c r="X336" s="6"/>
      <c r="Y336" s="6"/>
      <c r="Z336" s="6"/>
      <c r="AA336" s="6"/>
      <c r="AB336" s="6"/>
    </row>
    <row r="337" spans="1:28" ht="12.95" customHeight="1" thickBot="1" x14ac:dyDescent="0.25">
      <c r="A337" s="6" t="str">
        <f t="shared" si="19"/>
        <v xml:space="preserve"> UNIT </v>
      </c>
      <c r="B337" s="54">
        <v>303</v>
      </c>
      <c r="C337" s="53"/>
      <c r="D337" s="57"/>
      <c r="E337" s="57"/>
      <c r="F337" s="57"/>
      <c r="G337" s="57"/>
      <c r="H337" s="139"/>
      <c r="I337" s="59"/>
      <c r="J337" s="60"/>
      <c r="K337" s="72" t="str">
        <f>IF(AND(I337="YES", COUNTIFS(F$35:F337,F337,I$35:I337,"YES")=1),1,"")</f>
        <v/>
      </c>
      <c r="L337" s="73" t="str">
        <f>IF(G337="","",VALUE(IFERROR(CHOOSE(MATCH(G337,{0,1,2,3,4,5},0),2.5,3.5,4.5,5.5,6.5,7.5),"")))</f>
        <v/>
      </c>
      <c r="M337" s="52">
        <f t="shared" si="17"/>
        <v>1</v>
      </c>
      <c r="N337" s="52" t="str">
        <f t="shared" si="18"/>
        <v/>
      </c>
      <c r="O337" s="6"/>
      <c r="P337" s="6"/>
      <c r="Q337" s="6"/>
      <c r="R337" s="6"/>
      <c r="S337" s="6"/>
      <c r="T337" s="6"/>
      <c r="U337" s="6"/>
      <c r="V337" s="6"/>
      <c r="W337" s="6"/>
      <c r="X337" s="6"/>
      <c r="Y337" s="6"/>
      <c r="Z337" s="6"/>
      <c r="AA337" s="6"/>
      <c r="AB337" s="6"/>
    </row>
    <row r="338" spans="1:28" ht="12.95" customHeight="1" thickBot="1" x14ac:dyDescent="0.25">
      <c r="A338" s="6" t="str">
        <f t="shared" si="19"/>
        <v xml:space="preserve"> UNIT </v>
      </c>
      <c r="B338" s="54">
        <v>304</v>
      </c>
      <c r="C338" s="53"/>
      <c r="D338" s="57"/>
      <c r="E338" s="57"/>
      <c r="F338" s="57"/>
      <c r="G338" s="57"/>
      <c r="H338" s="139"/>
      <c r="I338" s="59"/>
      <c r="J338" s="60"/>
      <c r="K338" s="72" t="str">
        <f>IF(AND(I338="YES", COUNTIFS(F$35:F338,F338,I$35:I338,"YES")=1),1,"")</f>
        <v/>
      </c>
      <c r="L338" s="73" t="str">
        <f>IF(G338="","",VALUE(IFERROR(CHOOSE(MATCH(G338,{0,1,2,3,4,5},0),2.5,3.5,4.5,5.5,6.5,7.5),"")))</f>
        <v/>
      </c>
      <c r="M338" s="52">
        <f t="shared" si="17"/>
        <v>1</v>
      </c>
      <c r="N338" s="52" t="str">
        <f t="shared" si="18"/>
        <v/>
      </c>
      <c r="O338" s="6"/>
      <c r="P338" s="6"/>
      <c r="Q338" s="6"/>
      <c r="R338" s="6"/>
      <c r="S338" s="6"/>
      <c r="T338" s="6"/>
      <c r="U338" s="6"/>
      <c r="V338" s="6"/>
      <c r="W338" s="6"/>
      <c r="X338" s="6"/>
      <c r="Y338" s="6"/>
      <c r="Z338" s="6"/>
      <c r="AA338" s="6"/>
      <c r="AB338" s="6"/>
    </row>
    <row r="339" spans="1:28" ht="12.95" customHeight="1" thickBot="1" x14ac:dyDescent="0.25">
      <c r="A339" s="6" t="str">
        <f t="shared" si="19"/>
        <v xml:space="preserve"> UNIT </v>
      </c>
      <c r="B339" s="54">
        <v>305</v>
      </c>
      <c r="C339" s="53"/>
      <c r="D339" s="57"/>
      <c r="E339" s="57"/>
      <c r="F339" s="57"/>
      <c r="G339" s="57"/>
      <c r="H339" s="139"/>
      <c r="I339" s="59"/>
      <c r="J339" s="60"/>
      <c r="K339" s="72" t="str">
        <f>IF(AND(I339="YES", COUNTIFS(F$35:F339,F339,I$35:I339,"YES")=1),1,"")</f>
        <v/>
      </c>
      <c r="L339" s="73" t="str">
        <f>IF(G339="","",VALUE(IFERROR(CHOOSE(MATCH(G339,{0,1,2,3,4,5},0),2.5,3.5,4.5,5.5,6.5,7.5),"")))</f>
        <v/>
      </c>
      <c r="M339" s="52">
        <f t="shared" si="17"/>
        <v>1</v>
      </c>
      <c r="N339" s="52" t="str">
        <f t="shared" si="18"/>
        <v/>
      </c>
      <c r="O339" s="6"/>
      <c r="P339" s="6"/>
      <c r="Q339" s="6"/>
      <c r="R339" s="6"/>
      <c r="S339" s="6"/>
      <c r="T339" s="6"/>
      <c r="U339" s="6"/>
      <c r="V339" s="6"/>
      <c r="W339" s="6"/>
      <c r="X339" s="6"/>
      <c r="Y339" s="6"/>
      <c r="Z339" s="6"/>
      <c r="AA339" s="6"/>
      <c r="AB339" s="6"/>
    </row>
    <row r="340" spans="1:28" ht="12.95" customHeight="1" thickBot="1" x14ac:dyDescent="0.25">
      <c r="A340" s="6" t="str">
        <f t="shared" si="19"/>
        <v xml:space="preserve"> UNIT </v>
      </c>
      <c r="B340" s="54">
        <v>306</v>
      </c>
      <c r="C340" s="53"/>
      <c r="D340" s="57"/>
      <c r="E340" s="57"/>
      <c r="F340" s="57"/>
      <c r="G340" s="57"/>
      <c r="H340" s="139"/>
      <c r="I340" s="59"/>
      <c r="J340" s="60"/>
      <c r="K340" s="72" t="str">
        <f>IF(AND(I340="YES", COUNTIFS(F$35:F340,F340,I$35:I340,"YES")=1),1,"")</f>
        <v/>
      </c>
      <c r="L340" s="73" t="str">
        <f>IF(G340="","",VALUE(IFERROR(CHOOSE(MATCH(G340,{0,1,2,3,4,5},0),2.5,3.5,4.5,5.5,6.5,7.5),"")))</f>
        <v/>
      </c>
      <c r="M340" s="52">
        <f t="shared" si="17"/>
        <v>1</v>
      </c>
      <c r="N340" s="52" t="str">
        <f t="shared" si="18"/>
        <v/>
      </c>
      <c r="O340" s="6"/>
      <c r="P340" s="6"/>
      <c r="Q340" s="6"/>
      <c r="R340" s="6"/>
      <c r="S340" s="6"/>
      <c r="T340" s="6"/>
      <c r="U340" s="6"/>
      <c r="V340" s="6"/>
      <c r="W340" s="6"/>
      <c r="X340" s="6"/>
      <c r="Y340" s="6"/>
      <c r="Z340" s="6"/>
      <c r="AA340" s="6"/>
      <c r="AB340" s="6"/>
    </row>
    <row r="341" spans="1:28" ht="12.95" customHeight="1" thickBot="1" x14ac:dyDescent="0.25">
      <c r="A341" s="6" t="str">
        <f t="shared" si="19"/>
        <v xml:space="preserve"> UNIT </v>
      </c>
      <c r="B341" s="54">
        <v>307</v>
      </c>
      <c r="C341" s="53"/>
      <c r="D341" s="57"/>
      <c r="E341" s="57"/>
      <c r="F341" s="57"/>
      <c r="G341" s="57"/>
      <c r="H341" s="139"/>
      <c r="I341" s="59"/>
      <c r="J341" s="60"/>
      <c r="K341" s="72" t="str">
        <f>IF(AND(I341="YES", COUNTIFS(F$35:F341,F341,I$35:I341,"YES")=1),1,"")</f>
        <v/>
      </c>
      <c r="L341" s="73" t="str">
        <f>IF(G341="","",VALUE(IFERROR(CHOOSE(MATCH(G341,{0,1,2,3,4,5},0),2.5,3.5,4.5,5.5,6.5,7.5),"")))</f>
        <v/>
      </c>
      <c r="M341" s="52">
        <f t="shared" si="17"/>
        <v>1</v>
      </c>
      <c r="N341" s="52" t="str">
        <f t="shared" si="18"/>
        <v/>
      </c>
      <c r="O341" s="6"/>
      <c r="P341" s="6"/>
      <c r="Q341" s="6"/>
      <c r="R341" s="6"/>
      <c r="S341" s="6"/>
      <c r="T341" s="6"/>
      <c r="U341" s="6"/>
      <c r="V341" s="6"/>
      <c r="W341" s="6"/>
      <c r="X341" s="6"/>
      <c r="Y341" s="6"/>
      <c r="Z341" s="6"/>
      <c r="AA341" s="6"/>
      <c r="AB341" s="6"/>
    </row>
    <row r="342" spans="1:28" ht="12.95" customHeight="1" thickBot="1" x14ac:dyDescent="0.25">
      <c r="A342" s="6" t="str">
        <f t="shared" si="19"/>
        <v xml:space="preserve"> UNIT </v>
      </c>
      <c r="B342" s="54">
        <v>308</v>
      </c>
      <c r="C342" s="53"/>
      <c r="D342" s="57"/>
      <c r="E342" s="57"/>
      <c r="F342" s="57"/>
      <c r="G342" s="57"/>
      <c r="H342" s="139"/>
      <c r="I342" s="59"/>
      <c r="J342" s="60"/>
      <c r="K342" s="72" t="str">
        <f>IF(AND(I342="YES", COUNTIFS(F$35:F342,F342,I$35:I342,"YES")=1),1,"")</f>
        <v/>
      </c>
      <c r="L342" s="73" t="str">
        <f>IF(G342="","",VALUE(IFERROR(CHOOSE(MATCH(G342,{0,1,2,3,4,5},0),2.5,3.5,4.5,5.5,6.5,7.5),"")))</f>
        <v/>
      </c>
      <c r="M342" s="52">
        <f t="shared" si="17"/>
        <v>1</v>
      </c>
      <c r="N342" s="52" t="str">
        <f t="shared" si="18"/>
        <v/>
      </c>
      <c r="O342" s="6"/>
      <c r="P342" s="6"/>
      <c r="Q342" s="6"/>
      <c r="R342" s="6"/>
      <c r="S342" s="6"/>
      <c r="T342" s="6"/>
      <c r="U342" s="6"/>
      <c r="V342" s="6"/>
      <c r="W342" s="6"/>
      <c r="X342" s="6"/>
      <c r="Y342" s="6"/>
      <c r="Z342" s="6"/>
      <c r="AA342" s="6"/>
      <c r="AB342" s="6"/>
    </row>
    <row r="343" spans="1:28" ht="12.95" customHeight="1" thickBot="1" x14ac:dyDescent="0.25">
      <c r="A343" s="6" t="str">
        <f t="shared" si="19"/>
        <v xml:space="preserve"> UNIT </v>
      </c>
      <c r="B343" s="54">
        <v>309</v>
      </c>
      <c r="C343" s="53"/>
      <c r="D343" s="57"/>
      <c r="E343" s="57"/>
      <c r="F343" s="57"/>
      <c r="G343" s="57"/>
      <c r="H343" s="139"/>
      <c r="I343" s="59"/>
      <c r="J343" s="60"/>
      <c r="K343" s="72" t="str">
        <f>IF(AND(I343="YES", COUNTIFS(F$35:F343,F343,I$35:I343,"YES")=1),1,"")</f>
        <v/>
      </c>
      <c r="L343" s="73" t="str">
        <f>IF(G343="","",VALUE(IFERROR(CHOOSE(MATCH(G343,{0,1,2,3,4,5},0),2.5,3.5,4.5,5.5,6.5,7.5),"")))</f>
        <v/>
      </c>
      <c r="M343" s="52">
        <f t="shared" si="17"/>
        <v>1</v>
      </c>
      <c r="N343" s="52" t="str">
        <f t="shared" si="18"/>
        <v/>
      </c>
      <c r="O343" s="6"/>
      <c r="P343" s="6"/>
      <c r="Q343" s="6"/>
      <c r="R343" s="6"/>
      <c r="S343" s="6"/>
      <c r="T343" s="6"/>
      <c r="U343" s="6"/>
      <c r="V343" s="6"/>
      <c r="W343" s="6"/>
      <c r="X343" s="6"/>
      <c r="Y343" s="6"/>
      <c r="Z343" s="6"/>
      <c r="AA343" s="6"/>
      <c r="AB343" s="6"/>
    </row>
    <row r="344" spans="1:28" ht="12.95" customHeight="1" thickBot="1" x14ac:dyDescent="0.25">
      <c r="A344" s="6" t="str">
        <f t="shared" si="19"/>
        <v xml:space="preserve"> UNIT </v>
      </c>
      <c r="B344" s="54">
        <v>310</v>
      </c>
      <c r="C344" s="53"/>
      <c r="D344" s="57"/>
      <c r="E344" s="57"/>
      <c r="F344" s="57"/>
      <c r="G344" s="57"/>
      <c r="H344" s="139"/>
      <c r="I344" s="59"/>
      <c r="J344" s="60"/>
      <c r="K344" s="72" t="str">
        <f>IF(AND(I344="YES", COUNTIFS(F$35:F344,F344,I$35:I344,"YES")=1),1,"")</f>
        <v/>
      </c>
      <c r="L344" s="73" t="str">
        <f>IF(G344="","",VALUE(IFERROR(CHOOSE(MATCH(G344,{0,1,2,3,4,5},0),2.5,3.5,4.5,5.5,6.5,7.5),"")))</f>
        <v/>
      </c>
      <c r="M344" s="52">
        <f t="shared" si="17"/>
        <v>1</v>
      </c>
      <c r="N344" s="52" t="str">
        <f t="shared" si="18"/>
        <v/>
      </c>
      <c r="O344" s="6"/>
      <c r="P344" s="6"/>
      <c r="Q344" s="6"/>
      <c r="R344" s="6"/>
      <c r="S344" s="6"/>
      <c r="T344" s="6"/>
      <c r="U344" s="6"/>
      <c r="V344" s="6"/>
      <c r="W344" s="6"/>
      <c r="X344" s="6"/>
      <c r="Y344" s="6"/>
      <c r="Z344" s="6"/>
      <c r="AA344" s="6"/>
      <c r="AB344" s="6"/>
    </row>
    <row r="345" spans="1:28" ht="12.95" customHeight="1" thickBot="1" x14ac:dyDescent="0.25">
      <c r="A345" s="6" t="str">
        <f t="shared" si="19"/>
        <v xml:space="preserve"> UNIT </v>
      </c>
      <c r="B345" s="54">
        <v>311</v>
      </c>
      <c r="C345" s="53"/>
      <c r="D345" s="57"/>
      <c r="E345" s="57"/>
      <c r="F345" s="57"/>
      <c r="G345" s="57"/>
      <c r="H345" s="139"/>
      <c r="I345" s="59"/>
      <c r="J345" s="60"/>
      <c r="K345" s="72" t="str">
        <f>IF(AND(I345="YES", COUNTIFS(F$35:F345,F345,I$35:I345,"YES")=1),1,"")</f>
        <v/>
      </c>
      <c r="L345" s="73" t="str">
        <f>IF(G345="","",VALUE(IFERROR(CHOOSE(MATCH(G345,{0,1,2,3,4,5},0),2.5,3.5,4.5,5.5,6.5,7.5),"")))</f>
        <v/>
      </c>
      <c r="M345" s="52">
        <f t="shared" si="17"/>
        <v>1</v>
      </c>
      <c r="N345" s="52" t="str">
        <f t="shared" si="18"/>
        <v/>
      </c>
      <c r="O345" s="6"/>
      <c r="P345" s="6"/>
      <c r="Q345" s="6"/>
      <c r="R345" s="6"/>
      <c r="S345" s="6"/>
      <c r="T345" s="6"/>
      <c r="U345" s="6"/>
      <c r="V345" s="6"/>
      <c r="W345" s="6"/>
      <c r="X345" s="6"/>
      <c r="Y345" s="6"/>
      <c r="Z345" s="6"/>
      <c r="AA345" s="6"/>
      <c r="AB345" s="6"/>
    </row>
    <row r="346" spans="1:28" ht="12.95" customHeight="1" thickBot="1" x14ac:dyDescent="0.25">
      <c r="A346" s="6" t="str">
        <f t="shared" si="19"/>
        <v xml:space="preserve"> UNIT </v>
      </c>
      <c r="B346" s="54">
        <v>312</v>
      </c>
      <c r="C346" s="53"/>
      <c r="D346" s="57"/>
      <c r="E346" s="57"/>
      <c r="F346" s="57"/>
      <c r="G346" s="57"/>
      <c r="H346" s="139"/>
      <c r="I346" s="59"/>
      <c r="J346" s="60"/>
      <c r="K346" s="72" t="str">
        <f>IF(AND(I346="YES", COUNTIFS(F$35:F346,F346,I$35:I346,"YES")=1),1,"")</f>
        <v/>
      </c>
      <c r="L346" s="73" t="str">
        <f>IF(G346="","",VALUE(IFERROR(CHOOSE(MATCH(G346,{0,1,2,3,4,5},0),2.5,3.5,4.5,5.5,6.5,7.5),"")))</f>
        <v/>
      </c>
      <c r="M346" s="52">
        <f t="shared" si="17"/>
        <v>1</v>
      </c>
      <c r="N346" s="52" t="str">
        <f t="shared" si="18"/>
        <v/>
      </c>
      <c r="O346" s="6"/>
      <c r="P346" s="6"/>
      <c r="Q346" s="6"/>
      <c r="R346" s="6"/>
      <c r="S346" s="6"/>
      <c r="T346" s="6"/>
      <c r="U346" s="6"/>
      <c r="V346" s="6"/>
      <c r="W346" s="6"/>
      <c r="X346" s="6"/>
      <c r="Y346" s="6"/>
      <c r="Z346" s="6"/>
      <c r="AA346" s="6"/>
      <c r="AB346" s="6"/>
    </row>
    <row r="347" spans="1:28" ht="12.95" customHeight="1" thickBot="1" x14ac:dyDescent="0.25">
      <c r="A347" s="6" t="str">
        <f t="shared" si="19"/>
        <v xml:space="preserve"> UNIT </v>
      </c>
      <c r="B347" s="54">
        <v>313</v>
      </c>
      <c r="C347" s="53"/>
      <c r="D347" s="57"/>
      <c r="E347" s="57"/>
      <c r="F347" s="57"/>
      <c r="G347" s="57"/>
      <c r="H347" s="139"/>
      <c r="I347" s="59"/>
      <c r="J347" s="60"/>
      <c r="K347" s="72" t="str">
        <f>IF(AND(I347="YES", COUNTIFS(F$35:F347,F347,I$35:I347,"YES")=1),1,"")</f>
        <v/>
      </c>
      <c r="L347" s="73" t="str">
        <f>IF(G347="","",VALUE(IFERROR(CHOOSE(MATCH(G347,{0,1,2,3,4,5},0),2.5,3.5,4.5,5.5,6.5,7.5),"")))</f>
        <v/>
      </c>
      <c r="M347" s="52">
        <f t="shared" si="17"/>
        <v>1</v>
      </c>
      <c r="N347" s="52" t="str">
        <f t="shared" si="18"/>
        <v/>
      </c>
      <c r="O347" s="6"/>
      <c r="P347" s="6"/>
      <c r="Q347" s="6"/>
      <c r="R347" s="6"/>
      <c r="S347" s="6"/>
      <c r="T347" s="6"/>
      <c r="U347" s="6"/>
      <c r="V347" s="6"/>
      <c r="W347" s="6"/>
      <c r="X347" s="6"/>
      <c r="Y347" s="6"/>
      <c r="Z347" s="6"/>
      <c r="AA347" s="6"/>
      <c r="AB347" s="6"/>
    </row>
    <row r="348" spans="1:28" ht="12.95" customHeight="1" thickBot="1" x14ac:dyDescent="0.25">
      <c r="A348" s="6" t="str">
        <f t="shared" si="19"/>
        <v xml:space="preserve"> UNIT </v>
      </c>
      <c r="B348" s="54">
        <v>314</v>
      </c>
      <c r="C348" s="53"/>
      <c r="D348" s="57"/>
      <c r="E348" s="57"/>
      <c r="F348" s="57"/>
      <c r="G348" s="57"/>
      <c r="H348" s="139"/>
      <c r="I348" s="59"/>
      <c r="J348" s="60"/>
      <c r="K348" s="72" t="str">
        <f>IF(AND(I348="YES", COUNTIFS(F$35:F348,F348,I$35:I348,"YES")=1),1,"")</f>
        <v/>
      </c>
      <c r="L348" s="73" t="str">
        <f>IF(G348="","",VALUE(IFERROR(CHOOSE(MATCH(G348,{0,1,2,3,4,5},0),2.5,3.5,4.5,5.5,6.5,7.5),"")))</f>
        <v/>
      </c>
      <c r="M348" s="52">
        <f t="shared" si="17"/>
        <v>1</v>
      </c>
      <c r="N348" s="52" t="str">
        <f t="shared" si="18"/>
        <v/>
      </c>
      <c r="O348" s="6"/>
      <c r="P348" s="6"/>
      <c r="Q348" s="6"/>
      <c r="R348" s="6"/>
      <c r="S348" s="6"/>
      <c r="T348" s="6"/>
      <c r="U348" s="6"/>
      <c r="V348" s="6"/>
      <c r="W348" s="6"/>
      <c r="X348" s="6"/>
      <c r="Y348" s="6"/>
      <c r="Z348" s="6"/>
      <c r="AA348" s="6"/>
      <c r="AB348" s="6"/>
    </row>
    <row r="349" spans="1:28" ht="12.95" customHeight="1" thickBot="1" x14ac:dyDescent="0.25">
      <c r="A349" s="6" t="str">
        <f t="shared" si="19"/>
        <v xml:space="preserve"> UNIT </v>
      </c>
      <c r="B349" s="54">
        <v>315</v>
      </c>
      <c r="C349" s="53"/>
      <c r="D349" s="57"/>
      <c r="E349" s="57"/>
      <c r="F349" s="57"/>
      <c r="G349" s="57"/>
      <c r="H349" s="139"/>
      <c r="I349" s="59"/>
      <c r="J349" s="60"/>
      <c r="K349" s="72" t="str">
        <f>IF(AND(I349="YES", COUNTIFS(F$35:F349,F349,I$35:I349,"YES")=1),1,"")</f>
        <v/>
      </c>
      <c r="L349" s="73" t="str">
        <f>IF(G349="","",VALUE(IFERROR(CHOOSE(MATCH(G349,{0,1,2,3,4,5},0),2.5,3.5,4.5,5.5,6.5,7.5),"")))</f>
        <v/>
      </c>
      <c r="M349" s="52">
        <f t="shared" si="17"/>
        <v>1</v>
      </c>
      <c r="N349" s="52" t="str">
        <f t="shared" si="18"/>
        <v/>
      </c>
      <c r="O349" s="6"/>
      <c r="P349" s="6"/>
      <c r="Q349" s="6"/>
      <c r="R349" s="6"/>
      <c r="S349" s="6"/>
      <c r="T349" s="6"/>
      <c r="U349" s="6"/>
      <c r="V349" s="6"/>
      <c r="W349" s="6"/>
      <c r="X349" s="6"/>
      <c r="Y349" s="6"/>
      <c r="Z349" s="6"/>
      <c r="AA349" s="6"/>
      <c r="AB349" s="6"/>
    </row>
    <row r="350" spans="1:28" ht="12.95" customHeight="1" thickBot="1" x14ac:dyDescent="0.25">
      <c r="A350" s="6" t="str">
        <f t="shared" si="19"/>
        <v xml:space="preserve"> UNIT </v>
      </c>
      <c r="B350" s="54">
        <v>316</v>
      </c>
      <c r="C350" s="53"/>
      <c r="D350" s="57"/>
      <c r="E350" s="57"/>
      <c r="F350" s="57"/>
      <c r="G350" s="57"/>
      <c r="H350" s="139"/>
      <c r="I350" s="59"/>
      <c r="J350" s="60"/>
      <c r="K350" s="72" t="str">
        <f>IF(AND(I350="YES", COUNTIFS(F$35:F350,F350,I$35:I350,"YES")=1),1,"")</f>
        <v/>
      </c>
      <c r="L350" s="73" t="str">
        <f>IF(G350="","",VALUE(IFERROR(CHOOSE(MATCH(G350,{0,1,2,3,4,5},0),2.5,3.5,4.5,5.5,6.5,7.5),"")))</f>
        <v/>
      </c>
      <c r="M350" s="52">
        <f t="shared" si="17"/>
        <v>1</v>
      </c>
      <c r="N350" s="52" t="str">
        <f t="shared" si="18"/>
        <v/>
      </c>
      <c r="O350" s="6"/>
      <c r="P350" s="6"/>
      <c r="Q350" s="6"/>
      <c r="R350" s="6"/>
      <c r="S350" s="6"/>
      <c r="T350" s="6"/>
      <c r="U350" s="6"/>
      <c r="V350" s="6"/>
      <c r="W350" s="6"/>
      <c r="X350" s="6"/>
      <c r="Y350" s="6"/>
      <c r="Z350" s="6"/>
      <c r="AA350" s="6"/>
      <c r="AB350" s="6"/>
    </row>
    <row r="351" spans="1:28" ht="12.95" customHeight="1" thickBot="1" x14ac:dyDescent="0.25">
      <c r="A351" s="6" t="str">
        <f t="shared" si="19"/>
        <v xml:space="preserve"> UNIT </v>
      </c>
      <c r="B351" s="54">
        <v>317</v>
      </c>
      <c r="C351" s="53"/>
      <c r="D351" s="57"/>
      <c r="E351" s="57"/>
      <c r="F351" s="57"/>
      <c r="G351" s="57"/>
      <c r="H351" s="139"/>
      <c r="I351" s="59"/>
      <c r="J351" s="60"/>
      <c r="K351" s="72" t="str">
        <f>IF(AND(I351="YES", COUNTIFS(F$35:F351,F351,I$35:I351,"YES")=1),1,"")</f>
        <v/>
      </c>
      <c r="L351" s="73" t="str">
        <f>IF(G351="","",VALUE(IFERROR(CHOOSE(MATCH(G351,{0,1,2,3,4,5},0),2.5,3.5,4.5,5.5,6.5,7.5),"")))</f>
        <v/>
      </c>
      <c r="M351" s="52">
        <f t="shared" si="17"/>
        <v>1</v>
      </c>
      <c r="N351" s="52" t="str">
        <f t="shared" si="18"/>
        <v/>
      </c>
      <c r="O351" s="6"/>
      <c r="P351" s="6"/>
      <c r="Q351" s="6"/>
      <c r="R351" s="6"/>
      <c r="S351" s="6"/>
      <c r="T351" s="6"/>
      <c r="U351" s="6"/>
      <c r="V351" s="6"/>
      <c r="W351" s="6"/>
      <c r="X351" s="6"/>
      <c r="Y351" s="6"/>
      <c r="Z351" s="6"/>
      <c r="AA351" s="6"/>
      <c r="AB351" s="6"/>
    </row>
    <row r="352" spans="1:28" ht="12.95" customHeight="1" thickBot="1" x14ac:dyDescent="0.25">
      <c r="A352" s="6" t="str">
        <f t="shared" si="19"/>
        <v xml:space="preserve"> UNIT </v>
      </c>
      <c r="B352" s="54">
        <v>318</v>
      </c>
      <c r="C352" s="53"/>
      <c r="D352" s="57"/>
      <c r="E352" s="57"/>
      <c r="F352" s="57"/>
      <c r="G352" s="57"/>
      <c r="H352" s="139"/>
      <c r="I352" s="59"/>
      <c r="J352" s="60"/>
      <c r="K352" s="72" t="str">
        <f>IF(AND(I352="YES", COUNTIFS(F$35:F352,F352,I$35:I352,"YES")=1),1,"")</f>
        <v/>
      </c>
      <c r="L352" s="73" t="str">
        <f>IF(G352="","",VALUE(IFERROR(CHOOSE(MATCH(G352,{0,1,2,3,4,5},0),2.5,3.5,4.5,5.5,6.5,7.5),"")))</f>
        <v/>
      </c>
      <c r="M352" s="52">
        <f t="shared" si="17"/>
        <v>1</v>
      </c>
      <c r="N352" s="52" t="str">
        <f t="shared" si="18"/>
        <v/>
      </c>
      <c r="O352" s="6"/>
      <c r="P352" s="6"/>
      <c r="Q352" s="6"/>
      <c r="R352" s="6"/>
      <c r="S352" s="6"/>
      <c r="T352" s="6"/>
      <c r="U352" s="6"/>
      <c r="V352" s="6"/>
      <c r="W352" s="6"/>
      <c r="X352" s="6"/>
      <c r="Y352" s="6"/>
      <c r="Z352" s="6"/>
      <c r="AA352" s="6"/>
      <c r="AB352" s="6"/>
    </row>
    <row r="353" spans="1:28" ht="12.95" customHeight="1" thickBot="1" x14ac:dyDescent="0.25">
      <c r="A353" s="6" t="str">
        <f t="shared" si="19"/>
        <v xml:space="preserve"> UNIT </v>
      </c>
      <c r="B353" s="54">
        <v>319</v>
      </c>
      <c r="C353" s="53"/>
      <c r="D353" s="57"/>
      <c r="E353" s="57"/>
      <c r="F353" s="57"/>
      <c r="G353" s="57"/>
      <c r="H353" s="139"/>
      <c r="I353" s="59"/>
      <c r="J353" s="60"/>
      <c r="K353" s="72" t="str">
        <f>IF(AND(I353="YES", COUNTIFS(F$35:F353,F353,I$35:I353,"YES")=1),1,"")</f>
        <v/>
      </c>
      <c r="L353" s="73" t="str">
        <f>IF(G353="","",VALUE(IFERROR(CHOOSE(MATCH(G353,{0,1,2,3,4,5},0),2.5,3.5,4.5,5.5,6.5,7.5),"")))</f>
        <v/>
      </c>
      <c r="M353" s="52">
        <f t="shared" si="17"/>
        <v>1</v>
      </c>
      <c r="N353" s="52" t="str">
        <f t="shared" si="18"/>
        <v/>
      </c>
      <c r="O353" s="6"/>
      <c r="P353" s="6"/>
      <c r="Q353" s="6"/>
      <c r="R353" s="6"/>
      <c r="S353" s="6"/>
      <c r="T353" s="6"/>
      <c r="U353" s="6"/>
      <c r="V353" s="6"/>
      <c r="W353" s="6"/>
      <c r="X353" s="6"/>
      <c r="Y353" s="6"/>
      <c r="Z353" s="6"/>
      <c r="AA353" s="6"/>
      <c r="AB353" s="6"/>
    </row>
    <row r="354" spans="1:28" ht="12.95" customHeight="1" thickBot="1" x14ac:dyDescent="0.25">
      <c r="A354" s="6" t="str">
        <f t="shared" si="19"/>
        <v xml:space="preserve"> UNIT </v>
      </c>
      <c r="B354" s="54">
        <v>320</v>
      </c>
      <c r="C354" s="53"/>
      <c r="D354" s="57"/>
      <c r="E354" s="57"/>
      <c r="F354" s="57"/>
      <c r="G354" s="57"/>
      <c r="H354" s="139"/>
      <c r="I354" s="59"/>
      <c r="J354" s="60"/>
      <c r="K354" s="72" t="str">
        <f>IF(AND(I354="YES", COUNTIFS(F$35:F354,F354,I$35:I354,"YES")=1),1,"")</f>
        <v/>
      </c>
      <c r="L354" s="73" t="str">
        <f>IF(G354="","",VALUE(IFERROR(CHOOSE(MATCH(G354,{0,1,2,3,4,5},0),2.5,3.5,4.5,5.5,6.5,7.5),"")))</f>
        <v/>
      </c>
      <c r="M354" s="52">
        <f t="shared" si="17"/>
        <v>1</v>
      </c>
      <c r="N354" s="52" t="str">
        <f t="shared" si="18"/>
        <v/>
      </c>
      <c r="O354" s="6"/>
      <c r="P354" s="6"/>
      <c r="Q354" s="6"/>
      <c r="R354" s="6"/>
      <c r="S354" s="6"/>
      <c r="T354" s="6"/>
      <c r="U354" s="6"/>
      <c r="V354" s="6"/>
      <c r="W354" s="6"/>
      <c r="X354" s="6"/>
      <c r="Y354" s="6"/>
      <c r="Z354" s="6"/>
      <c r="AA354" s="6"/>
      <c r="AB354" s="6"/>
    </row>
    <row r="355" spans="1:28" ht="12.95" customHeight="1" thickBot="1" x14ac:dyDescent="0.25">
      <c r="A355" s="6" t="str">
        <f t="shared" si="19"/>
        <v xml:space="preserve"> UNIT </v>
      </c>
      <c r="B355" s="54">
        <v>321</v>
      </c>
      <c r="C355" s="53"/>
      <c r="D355" s="57"/>
      <c r="E355" s="57"/>
      <c r="F355" s="57"/>
      <c r="G355" s="57"/>
      <c r="H355" s="139"/>
      <c r="I355" s="59"/>
      <c r="J355" s="60"/>
      <c r="K355" s="72" t="str">
        <f>IF(AND(I355="YES", COUNTIFS(F$35:F355,F355,I$35:I355,"YES")=1),1,"")</f>
        <v/>
      </c>
      <c r="L355" s="73" t="str">
        <f>IF(G355="","",VALUE(IFERROR(CHOOSE(MATCH(G355,{0,1,2,3,4,5},0),2.5,3.5,4.5,5.5,6.5,7.5),"")))</f>
        <v/>
      </c>
      <c r="M355" s="52">
        <f t="shared" ref="M355:M418" si="20">IF(COUNTIF($F$35:$F$1534,F355)&gt;1,0,1)</f>
        <v>1</v>
      </c>
      <c r="N355" s="52" t="str">
        <f t="shared" ref="N355:N418" si="21">IFERROR(1/IF(LEN(F355)&gt;0,COUNTIF($F$35:$F$1534,F355),0),"")</f>
        <v/>
      </c>
      <c r="O355" s="6"/>
      <c r="P355" s="6"/>
      <c r="Q355" s="6"/>
      <c r="R355" s="6"/>
      <c r="S355" s="6"/>
      <c r="T355" s="6"/>
      <c r="U355" s="6"/>
      <c r="V355" s="6"/>
      <c r="W355" s="6"/>
      <c r="X355" s="6"/>
      <c r="Y355" s="6"/>
      <c r="Z355" s="6"/>
      <c r="AA355" s="6"/>
      <c r="AB355" s="6"/>
    </row>
    <row r="356" spans="1:28" ht="12.95" customHeight="1" thickBot="1" x14ac:dyDescent="0.25">
      <c r="A356" s="6" t="str">
        <f t="shared" si="19"/>
        <v xml:space="preserve"> UNIT </v>
      </c>
      <c r="B356" s="54">
        <v>322</v>
      </c>
      <c r="C356" s="53"/>
      <c r="D356" s="57"/>
      <c r="E356" s="57"/>
      <c r="F356" s="57"/>
      <c r="G356" s="57"/>
      <c r="H356" s="139"/>
      <c r="I356" s="59"/>
      <c r="J356" s="60"/>
      <c r="K356" s="72" t="str">
        <f>IF(AND(I356="YES", COUNTIFS(F$35:F356,F356,I$35:I356,"YES")=1),1,"")</f>
        <v/>
      </c>
      <c r="L356" s="73" t="str">
        <f>IF(G356="","",VALUE(IFERROR(CHOOSE(MATCH(G356,{0,1,2,3,4,5},0),2.5,3.5,4.5,5.5,6.5,7.5),"")))</f>
        <v/>
      </c>
      <c r="M356" s="52">
        <f t="shared" si="20"/>
        <v>1</v>
      </c>
      <c r="N356" s="52" t="str">
        <f t="shared" si="21"/>
        <v/>
      </c>
      <c r="O356" s="6"/>
      <c r="P356" s="6"/>
      <c r="Q356" s="6"/>
      <c r="R356" s="6"/>
      <c r="S356" s="6"/>
      <c r="T356" s="6"/>
      <c r="U356" s="6"/>
      <c r="V356" s="6"/>
      <c r="W356" s="6"/>
      <c r="X356" s="6"/>
      <c r="Y356" s="6"/>
      <c r="Z356" s="6"/>
      <c r="AA356" s="6"/>
      <c r="AB356" s="6"/>
    </row>
    <row r="357" spans="1:28" ht="12.95" customHeight="1" thickBot="1" x14ac:dyDescent="0.25">
      <c r="A357" s="6" t="str">
        <f t="shared" ref="A357:A420" si="22">C355&amp;" "&amp;"UNIT"&amp;" "&amp;F355</f>
        <v xml:space="preserve"> UNIT </v>
      </c>
      <c r="B357" s="54">
        <v>323</v>
      </c>
      <c r="C357" s="53"/>
      <c r="D357" s="57"/>
      <c r="E357" s="57"/>
      <c r="F357" s="57"/>
      <c r="G357" s="57"/>
      <c r="H357" s="139"/>
      <c r="I357" s="59"/>
      <c r="J357" s="60"/>
      <c r="K357" s="72" t="str">
        <f>IF(AND(I357="YES", COUNTIFS(F$35:F357,F357,I$35:I357,"YES")=1),1,"")</f>
        <v/>
      </c>
      <c r="L357" s="73" t="str">
        <f>IF(G357="","",VALUE(IFERROR(CHOOSE(MATCH(G357,{0,1,2,3,4,5},0),2.5,3.5,4.5,5.5,6.5,7.5),"")))</f>
        <v/>
      </c>
      <c r="M357" s="52">
        <f t="shared" si="20"/>
        <v>1</v>
      </c>
      <c r="N357" s="52" t="str">
        <f t="shared" si="21"/>
        <v/>
      </c>
      <c r="O357" s="6"/>
      <c r="P357" s="6"/>
      <c r="Q357" s="6"/>
      <c r="R357" s="6"/>
      <c r="S357" s="6"/>
      <c r="T357" s="6"/>
      <c r="U357" s="6"/>
      <c r="V357" s="6"/>
      <c r="W357" s="6"/>
      <c r="X357" s="6"/>
      <c r="Y357" s="6"/>
      <c r="Z357" s="6"/>
      <c r="AA357" s="6"/>
      <c r="AB357" s="6"/>
    </row>
    <row r="358" spans="1:28" ht="12.95" customHeight="1" thickBot="1" x14ac:dyDescent="0.25">
      <c r="A358" s="6" t="str">
        <f t="shared" si="22"/>
        <v xml:space="preserve"> UNIT </v>
      </c>
      <c r="B358" s="54">
        <v>324</v>
      </c>
      <c r="C358" s="53"/>
      <c r="D358" s="57"/>
      <c r="E358" s="57"/>
      <c r="F358" s="57"/>
      <c r="G358" s="57"/>
      <c r="H358" s="139"/>
      <c r="I358" s="59"/>
      <c r="J358" s="60"/>
      <c r="K358" s="72" t="str">
        <f>IF(AND(I358="YES", COUNTIFS(F$35:F358,F358,I$35:I358,"YES")=1),1,"")</f>
        <v/>
      </c>
      <c r="L358" s="73" t="str">
        <f>IF(G358="","",VALUE(IFERROR(CHOOSE(MATCH(G358,{0,1,2,3,4,5},0),2.5,3.5,4.5,5.5,6.5,7.5),"")))</f>
        <v/>
      </c>
      <c r="M358" s="52">
        <f t="shared" si="20"/>
        <v>1</v>
      </c>
      <c r="N358" s="52" t="str">
        <f t="shared" si="21"/>
        <v/>
      </c>
      <c r="O358" s="6"/>
      <c r="P358" s="6"/>
      <c r="Q358" s="6"/>
      <c r="R358" s="6"/>
      <c r="S358" s="6"/>
      <c r="T358" s="6"/>
      <c r="U358" s="6"/>
      <c r="V358" s="6"/>
      <c r="W358" s="6"/>
      <c r="X358" s="6"/>
      <c r="Y358" s="6"/>
      <c r="Z358" s="6"/>
      <c r="AA358" s="6"/>
      <c r="AB358" s="6"/>
    </row>
    <row r="359" spans="1:28" ht="12.95" customHeight="1" thickBot="1" x14ac:dyDescent="0.25">
      <c r="A359" s="6" t="str">
        <f t="shared" si="22"/>
        <v xml:space="preserve"> UNIT </v>
      </c>
      <c r="B359" s="54">
        <v>325</v>
      </c>
      <c r="C359" s="53"/>
      <c r="D359" s="57"/>
      <c r="E359" s="57"/>
      <c r="F359" s="57"/>
      <c r="G359" s="57"/>
      <c r="H359" s="139"/>
      <c r="I359" s="59"/>
      <c r="J359" s="60"/>
      <c r="K359" s="72" t="str">
        <f>IF(AND(I359="YES", COUNTIFS(F$35:F359,F359,I$35:I359,"YES")=1),1,"")</f>
        <v/>
      </c>
      <c r="L359" s="73" t="str">
        <f>IF(G359="","",VALUE(IFERROR(CHOOSE(MATCH(G359,{0,1,2,3,4,5},0),2.5,3.5,4.5,5.5,6.5,7.5),"")))</f>
        <v/>
      </c>
      <c r="M359" s="52">
        <f t="shared" si="20"/>
        <v>1</v>
      </c>
      <c r="N359" s="52" t="str">
        <f t="shared" si="21"/>
        <v/>
      </c>
      <c r="O359" s="6"/>
      <c r="P359" s="6"/>
      <c r="Q359" s="6"/>
      <c r="R359" s="6"/>
      <c r="S359" s="6"/>
      <c r="T359" s="6"/>
      <c r="U359" s="6"/>
      <c r="V359" s="6"/>
      <c r="W359" s="6"/>
      <c r="X359" s="6"/>
      <c r="Y359" s="6"/>
      <c r="Z359" s="6"/>
      <c r="AA359" s="6"/>
      <c r="AB359" s="6"/>
    </row>
    <row r="360" spans="1:28" ht="12.95" customHeight="1" thickBot="1" x14ac:dyDescent="0.25">
      <c r="A360" s="6" t="str">
        <f t="shared" si="22"/>
        <v xml:space="preserve"> UNIT </v>
      </c>
      <c r="B360" s="54">
        <v>326</v>
      </c>
      <c r="C360" s="53"/>
      <c r="D360" s="57"/>
      <c r="E360" s="57"/>
      <c r="F360" s="57"/>
      <c r="G360" s="57"/>
      <c r="H360" s="139"/>
      <c r="I360" s="57"/>
      <c r="J360" s="60"/>
      <c r="K360" s="72" t="str">
        <f>IF(AND(I360="YES", COUNTIFS(F$35:F360,F360,I$35:I360,"YES")=1),1,"")</f>
        <v/>
      </c>
      <c r="L360" s="73" t="str">
        <f>IF(G360="","",VALUE(IFERROR(CHOOSE(MATCH(G360,{0,1,2,3,4,5},0),2.5,3.5,4.5,5.5,6.5,7.5),"")))</f>
        <v/>
      </c>
      <c r="M360" s="52">
        <f t="shared" si="20"/>
        <v>1</v>
      </c>
      <c r="N360" s="52" t="str">
        <f t="shared" si="21"/>
        <v/>
      </c>
      <c r="O360" s="6"/>
      <c r="P360" s="6"/>
      <c r="Q360" s="6"/>
      <c r="R360" s="6"/>
      <c r="S360" s="6"/>
      <c r="T360" s="6"/>
      <c r="U360" s="6"/>
      <c r="V360" s="6"/>
      <c r="W360" s="6"/>
      <c r="X360" s="6"/>
      <c r="Y360" s="6"/>
      <c r="Z360" s="6"/>
      <c r="AA360" s="6"/>
      <c r="AB360" s="6"/>
    </row>
    <row r="361" spans="1:28" ht="12.95" customHeight="1" thickBot="1" x14ac:dyDescent="0.25">
      <c r="A361" s="6" t="str">
        <f t="shared" si="22"/>
        <v xml:space="preserve"> UNIT </v>
      </c>
      <c r="B361" s="54">
        <v>327</v>
      </c>
      <c r="C361" s="53"/>
      <c r="D361" s="57"/>
      <c r="E361" s="57"/>
      <c r="F361" s="57"/>
      <c r="G361" s="57"/>
      <c r="H361" s="139"/>
      <c r="I361" s="57"/>
      <c r="J361" s="60"/>
      <c r="K361" s="72" t="str">
        <f>IF(AND(I361="YES", COUNTIFS(F$35:F361,F361,I$35:I361,"YES")=1),1,"")</f>
        <v/>
      </c>
      <c r="L361" s="73" t="str">
        <f>IF(G361="","",VALUE(IFERROR(CHOOSE(MATCH(G361,{0,1,2,3,4,5},0),2.5,3.5,4.5,5.5,6.5,7.5),"")))</f>
        <v/>
      </c>
      <c r="M361" s="52">
        <f t="shared" si="20"/>
        <v>1</v>
      </c>
      <c r="N361" s="52" t="str">
        <f t="shared" si="21"/>
        <v/>
      </c>
      <c r="O361" s="6"/>
      <c r="P361" s="6"/>
      <c r="Q361" s="6"/>
      <c r="R361" s="6"/>
      <c r="S361" s="6"/>
      <c r="T361" s="6"/>
      <c r="U361" s="6"/>
      <c r="V361" s="6"/>
      <c r="W361" s="6"/>
      <c r="X361" s="6"/>
      <c r="Y361" s="6"/>
      <c r="Z361" s="6"/>
      <c r="AA361" s="6"/>
      <c r="AB361" s="6"/>
    </row>
    <row r="362" spans="1:28" ht="12.95" customHeight="1" thickBot="1" x14ac:dyDescent="0.25">
      <c r="A362" s="6" t="str">
        <f t="shared" si="22"/>
        <v xml:space="preserve"> UNIT </v>
      </c>
      <c r="B362" s="54">
        <v>328</v>
      </c>
      <c r="C362" s="53"/>
      <c r="D362" s="57"/>
      <c r="E362" s="57"/>
      <c r="F362" s="57"/>
      <c r="G362" s="57"/>
      <c r="H362" s="139"/>
      <c r="I362" s="57"/>
      <c r="J362" s="60"/>
      <c r="K362" s="72" t="str">
        <f>IF(AND(I362="YES", COUNTIFS(F$35:F362,F362,I$35:I362,"YES")=1),1,"")</f>
        <v/>
      </c>
      <c r="L362" s="73" t="str">
        <f>IF(G362="","",VALUE(IFERROR(CHOOSE(MATCH(G362,{0,1,2,3,4,5},0),2.5,3.5,4.5,5.5,6.5,7.5),"")))</f>
        <v/>
      </c>
      <c r="M362" s="52">
        <f t="shared" si="20"/>
        <v>1</v>
      </c>
      <c r="N362" s="52" t="str">
        <f t="shared" si="21"/>
        <v/>
      </c>
      <c r="O362" s="6"/>
      <c r="P362" s="6"/>
      <c r="Q362" s="6"/>
      <c r="R362" s="6"/>
      <c r="S362" s="6"/>
      <c r="T362" s="6"/>
      <c r="U362" s="6"/>
      <c r="V362" s="6"/>
      <c r="W362" s="6"/>
      <c r="X362" s="6"/>
      <c r="Y362" s="6"/>
      <c r="Z362" s="6"/>
      <c r="AA362" s="6"/>
      <c r="AB362" s="6"/>
    </row>
    <row r="363" spans="1:28" ht="12.95" customHeight="1" thickBot="1" x14ac:dyDescent="0.25">
      <c r="A363" s="6" t="str">
        <f t="shared" si="22"/>
        <v xml:space="preserve"> UNIT </v>
      </c>
      <c r="B363" s="54">
        <v>329</v>
      </c>
      <c r="C363" s="53"/>
      <c r="D363" s="57"/>
      <c r="E363" s="57"/>
      <c r="F363" s="57"/>
      <c r="G363" s="57"/>
      <c r="H363" s="139"/>
      <c r="I363" s="57"/>
      <c r="J363" s="60"/>
      <c r="K363" s="72" t="str">
        <f>IF(AND(I363="YES", COUNTIFS(F$35:F363,F363,I$35:I363,"YES")=1),1,"")</f>
        <v/>
      </c>
      <c r="L363" s="73" t="str">
        <f>IF(G363="","",VALUE(IFERROR(CHOOSE(MATCH(G363,{0,1,2,3,4,5},0),2.5,3.5,4.5,5.5,6.5,7.5),"")))</f>
        <v/>
      </c>
      <c r="M363" s="52">
        <f t="shared" si="20"/>
        <v>1</v>
      </c>
      <c r="N363" s="52" t="str">
        <f t="shared" si="21"/>
        <v/>
      </c>
      <c r="O363" s="6"/>
      <c r="P363" s="6"/>
      <c r="Q363" s="6"/>
      <c r="R363" s="6"/>
      <c r="S363" s="6"/>
      <c r="T363" s="6"/>
      <c r="U363" s="6"/>
      <c r="V363" s="6"/>
      <c r="W363" s="6"/>
      <c r="X363" s="6"/>
      <c r="Y363" s="6"/>
      <c r="Z363" s="6"/>
      <c r="AA363" s="6"/>
      <c r="AB363" s="6"/>
    </row>
    <row r="364" spans="1:28" ht="12.95" customHeight="1" thickBot="1" x14ac:dyDescent="0.25">
      <c r="A364" s="6" t="str">
        <f t="shared" si="22"/>
        <v xml:space="preserve"> UNIT </v>
      </c>
      <c r="B364" s="54">
        <v>330</v>
      </c>
      <c r="C364" s="53"/>
      <c r="D364" s="57"/>
      <c r="E364" s="57"/>
      <c r="F364" s="57"/>
      <c r="G364" s="57"/>
      <c r="H364" s="139"/>
      <c r="I364" s="57"/>
      <c r="J364" s="60"/>
      <c r="K364" s="72" t="str">
        <f>IF(AND(I364="YES", COUNTIFS(F$35:F364,F364,I$35:I364,"YES")=1),1,"")</f>
        <v/>
      </c>
      <c r="L364" s="73" t="str">
        <f>IF(G364="","",VALUE(IFERROR(CHOOSE(MATCH(G364,{0,1,2,3,4,5},0),2.5,3.5,4.5,5.5,6.5,7.5),"")))</f>
        <v/>
      </c>
      <c r="M364" s="52">
        <f t="shared" si="20"/>
        <v>1</v>
      </c>
      <c r="N364" s="52" t="str">
        <f t="shared" si="21"/>
        <v/>
      </c>
      <c r="O364" s="6"/>
      <c r="P364" s="6"/>
      <c r="Q364" s="6"/>
      <c r="R364" s="6"/>
      <c r="S364" s="6"/>
      <c r="T364" s="6"/>
      <c r="U364" s="6"/>
      <c r="V364" s="6"/>
      <c r="W364" s="6"/>
      <c r="X364" s="6"/>
      <c r="Y364" s="6"/>
      <c r="Z364" s="6"/>
      <c r="AA364" s="6"/>
      <c r="AB364" s="6"/>
    </row>
    <row r="365" spans="1:28" ht="12.95" customHeight="1" thickBot="1" x14ac:dyDescent="0.25">
      <c r="A365" s="6" t="str">
        <f t="shared" si="22"/>
        <v xml:space="preserve"> UNIT </v>
      </c>
      <c r="B365" s="54">
        <v>331</v>
      </c>
      <c r="C365" s="53"/>
      <c r="D365" s="57"/>
      <c r="E365" s="57"/>
      <c r="F365" s="57"/>
      <c r="G365" s="57"/>
      <c r="H365" s="139"/>
      <c r="I365" s="57"/>
      <c r="J365" s="60"/>
      <c r="K365" s="72" t="str">
        <f>IF(AND(I365="YES", COUNTIFS(F$35:F365,F365,I$35:I365,"YES")=1),1,"")</f>
        <v/>
      </c>
      <c r="L365" s="73" t="str">
        <f>IF(G365="","",VALUE(IFERROR(CHOOSE(MATCH(G365,{0,1,2,3,4,5},0),2.5,3.5,4.5,5.5,6.5,7.5),"")))</f>
        <v/>
      </c>
      <c r="M365" s="52">
        <f t="shared" si="20"/>
        <v>1</v>
      </c>
      <c r="N365" s="52" t="str">
        <f t="shared" si="21"/>
        <v/>
      </c>
      <c r="O365" s="6"/>
      <c r="P365" s="6"/>
      <c r="Q365" s="6"/>
      <c r="R365" s="6"/>
      <c r="S365" s="6"/>
      <c r="T365" s="6"/>
      <c r="U365" s="6"/>
      <c r="V365" s="6"/>
      <c r="W365" s="6"/>
      <c r="X365" s="6"/>
      <c r="Y365" s="6"/>
      <c r="Z365" s="6"/>
      <c r="AA365" s="6"/>
      <c r="AB365" s="6"/>
    </row>
    <row r="366" spans="1:28" ht="12.95" customHeight="1" thickBot="1" x14ac:dyDescent="0.25">
      <c r="A366" s="6" t="str">
        <f t="shared" si="22"/>
        <v xml:space="preserve"> UNIT </v>
      </c>
      <c r="B366" s="54">
        <v>332</v>
      </c>
      <c r="C366" s="53"/>
      <c r="D366" s="57"/>
      <c r="E366" s="57"/>
      <c r="F366" s="57"/>
      <c r="G366" s="57"/>
      <c r="H366" s="139"/>
      <c r="I366" s="57"/>
      <c r="J366" s="60"/>
      <c r="K366" s="72" t="str">
        <f>IF(AND(I366="YES", COUNTIFS(F$35:F366,F366,I$35:I366,"YES")=1),1,"")</f>
        <v/>
      </c>
      <c r="L366" s="73" t="str">
        <f>IF(G366="","",VALUE(IFERROR(CHOOSE(MATCH(G366,{0,1,2,3,4,5},0),2.5,3.5,4.5,5.5,6.5,7.5),"")))</f>
        <v/>
      </c>
      <c r="M366" s="52">
        <f t="shared" si="20"/>
        <v>1</v>
      </c>
      <c r="N366" s="52" t="str">
        <f t="shared" si="21"/>
        <v/>
      </c>
      <c r="O366" s="6"/>
      <c r="P366" s="6"/>
      <c r="Q366" s="6"/>
      <c r="R366" s="6"/>
      <c r="S366" s="6"/>
      <c r="T366" s="6"/>
      <c r="U366" s="6"/>
      <c r="V366" s="6"/>
      <c r="W366" s="6"/>
      <c r="X366" s="6"/>
      <c r="Y366" s="6"/>
      <c r="Z366" s="6"/>
      <c r="AA366" s="6"/>
      <c r="AB366" s="6"/>
    </row>
    <row r="367" spans="1:28" ht="12.95" customHeight="1" thickBot="1" x14ac:dyDescent="0.25">
      <c r="A367" s="6" t="str">
        <f t="shared" si="22"/>
        <v xml:space="preserve"> UNIT </v>
      </c>
      <c r="B367" s="54">
        <v>333</v>
      </c>
      <c r="C367" s="53"/>
      <c r="D367" s="57"/>
      <c r="E367" s="57"/>
      <c r="F367" s="57"/>
      <c r="G367" s="57"/>
      <c r="H367" s="139"/>
      <c r="I367" s="57"/>
      <c r="J367" s="60"/>
      <c r="K367" s="72" t="str">
        <f>IF(AND(I367="YES", COUNTIFS(F$35:F367,F367,I$35:I367,"YES")=1),1,"")</f>
        <v/>
      </c>
      <c r="L367" s="73" t="str">
        <f>IF(G367="","",VALUE(IFERROR(CHOOSE(MATCH(G367,{0,1,2,3,4,5},0),2.5,3.5,4.5,5.5,6.5,7.5),"")))</f>
        <v/>
      </c>
      <c r="M367" s="52">
        <f t="shared" si="20"/>
        <v>1</v>
      </c>
      <c r="N367" s="52" t="str">
        <f t="shared" si="21"/>
        <v/>
      </c>
      <c r="O367" s="6"/>
      <c r="P367" s="6"/>
      <c r="Q367" s="6"/>
      <c r="R367" s="6"/>
      <c r="S367" s="6"/>
      <c r="T367" s="6"/>
      <c r="U367" s="6"/>
      <c r="V367" s="6"/>
      <c r="W367" s="6"/>
      <c r="X367" s="6"/>
      <c r="Y367" s="6"/>
      <c r="Z367" s="6"/>
      <c r="AA367" s="6"/>
      <c r="AB367" s="6"/>
    </row>
    <row r="368" spans="1:28" ht="12.95" customHeight="1" thickBot="1" x14ac:dyDescent="0.25">
      <c r="A368" s="6" t="str">
        <f t="shared" si="22"/>
        <v xml:space="preserve"> UNIT </v>
      </c>
      <c r="B368" s="54">
        <v>334</v>
      </c>
      <c r="C368" s="53"/>
      <c r="D368" s="57"/>
      <c r="E368" s="57"/>
      <c r="F368" s="57"/>
      <c r="G368" s="57"/>
      <c r="H368" s="139"/>
      <c r="I368" s="57"/>
      <c r="J368" s="60"/>
      <c r="K368" s="72" t="str">
        <f>IF(AND(I368="YES", COUNTIFS(F$35:F368,F368,I$35:I368,"YES")=1),1,"")</f>
        <v/>
      </c>
      <c r="L368" s="73" t="str">
        <f>IF(G368="","",VALUE(IFERROR(CHOOSE(MATCH(G368,{0,1,2,3,4,5},0),2.5,3.5,4.5,5.5,6.5,7.5),"")))</f>
        <v/>
      </c>
      <c r="M368" s="52">
        <f t="shared" si="20"/>
        <v>1</v>
      </c>
      <c r="N368" s="52" t="str">
        <f t="shared" si="21"/>
        <v/>
      </c>
      <c r="O368" s="6"/>
      <c r="P368" s="6"/>
      <c r="Q368" s="6"/>
      <c r="R368" s="6"/>
      <c r="S368" s="6"/>
      <c r="T368" s="6"/>
      <c r="U368" s="6"/>
      <c r="V368" s="6"/>
      <c r="W368" s="6"/>
      <c r="X368" s="6"/>
      <c r="Y368" s="6"/>
      <c r="Z368" s="6"/>
      <c r="AA368" s="6"/>
      <c r="AB368" s="6"/>
    </row>
    <row r="369" spans="1:28" ht="12.95" customHeight="1" thickBot="1" x14ac:dyDescent="0.25">
      <c r="A369" s="6" t="str">
        <f t="shared" si="22"/>
        <v xml:space="preserve"> UNIT </v>
      </c>
      <c r="B369" s="54">
        <v>335</v>
      </c>
      <c r="C369" s="53"/>
      <c r="D369" s="57"/>
      <c r="E369" s="57"/>
      <c r="F369" s="57"/>
      <c r="G369" s="57"/>
      <c r="H369" s="139"/>
      <c r="I369" s="57"/>
      <c r="J369" s="60"/>
      <c r="K369" s="72" t="str">
        <f>IF(AND(I369="YES", COUNTIFS(F$35:F369,F369,I$35:I369,"YES")=1),1,"")</f>
        <v/>
      </c>
      <c r="L369" s="73" t="str">
        <f>IF(G369="","",VALUE(IFERROR(CHOOSE(MATCH(G369,{0,1,2,3,4,5},0),2.5,3.5,4.5,5.5,6.5,7.5),"")))</f>
        <v/>
      </c>
      <c r="M369" s="52">
        <f t="shared" si="20"/>
        <v>1</v>
      </c>
      <c r="N369" s="52" t="str">
        <f t="shared" si="21"/>
        <v/>
      </c>
      <c r="O369" s="6"/>
      <c r="P369" s="6"/>
      <c r="Q369" s="6"/>
      <c r="R369" s="6"/>
      <c r="S369" s="6"/>
      <c r="T369" s="6"/>
      <c r="U369" s="6"/>
      <c r="V369" s="6"/>
      <c r="W369" s="6"/>
      <c r="X369" s="6"/>
      <c r="Y369" s="6"/>
      <c r="Z369" s="6"/>
      <c r="AA369" s="6"/>
      <c r="AB369" s="6"/>
    </row>
    <row r="370" spans="1:28" ht="12.95" customHeight="1" thickBot="1" x14ac:dyDescent="0.25">
      <c r="A370" s="6" t="str">
        <f t="shared" si="22"/>
        <v xml:space="preserve"> UNIT </v>
      </c>
      <c r="B370" s="54">
        <v>336</v>
      </c>
      <c r="C370" s="53"/>
      <c r="D370" s="57"/>
      <c r="E370" s="57"/>
      <c r="F370" s="57"/>
      <c r="G370" s="57"/>
      <c r="H370" s="139"/>
      <c r="I370" s="57"/>
      <c r="J370" s="60"/>
      <c r="K370" s="72" t="str">
        <f>IF(AND(I370="YES", COUNTIFS(F$35:F370,F370,I$35:I370,"YES")=1),1,"")</f>
        <v/>
      </c>
      <c r="L370" s="73" t="str">
        <f>IF(G370="","",VALUE(IFERROR(CHOOSE(MATCH(G370,{0,1,2,3,4,5},0),2.5,3.5,4.5,5.5,6.5,7.5),"")))</f>
        <v/>
      </c>
      <c r="M370" s="52">
        <f t="shared" si="20"/>
        <v>1</v>
      </c>
      <c r="N370" s="52" t="str">
        <f t="shared" si="21"/>
        <v/>
      </c>
      <c r="O370" s="6"/>
      <c r="P370" s="6"/>
      <c r="Q370" s="6"/>
      <c r="R370" s="6"/>
      <c r="S370" s="6"/>
      <c r="T370" s="6"/>
      <c r="U370" s="6"/>
      <c r="V370" s="6"/>
      <c r="W370" s="6"/>
      <c r="X370" s="6"/>
      <c r="Y370" s="6"/>
      <c r="Z370" s="6"/>
      <c r="AA370" s="6"/>
      <c r="AB370" s="6"/>
    </row>
    <row r="371" spans="1:28" ht="12.95" customHeight="1" thickBot="1" x14ac:dyDescent="0.25">
      <c r="A371" s="6" t="str">
        <f t="shared" si="22"/>
        <v xml:space="preserve"> UNIT </v>
      </c>
      <c r="B371" s="54">
        <v>337</v>
      </c>
      <c r="C371" s="53"/>
      <c r="D371" s="57"/>
      <c r="E371" s="57"/>
      <c r="F371" s="57"/>
      <c r="G371" s="57"/>
      <c r="H371" s="139"/>
      <c r="I371" s="57"/>
      <c r="J371" s="60"/>
      <c r="K371" s="72" t="str">
        <f>IF(AND(I371="YES", COUNTIFS(F$35:F371,F371,I$35:I371,"YES")=1),1,"")</f>
        <v/>
      </c>
      <c r="L371" s="73" t="str">
        <f>IF(G371="","",VALUE(IFERROR(CHOOSE(MATCH(G371,{0,1,2,3,4,5},0),2.5,3.5,4.5,5.5,6.5,7.5),"")))</f>
        <v/>
      </c>
      <c r="M371" s="52">
        <f t="shared" si="20"/>
        <v>1</v>
      </c>
      <c r="N371" s="52" t="str">
        <f t="shared" si="21"/>
        <v/>
      </c>
      <c r="O371" s="6"/>
      <c r="P371" s="6"/>
      <c r="Q371" s="6"/>
      <c r="R371" s="6"/>
      <c r="S371" s="6"/>
      <c r="T371" s="6"/>
      <c r="U371" s="6"/>
      <c r="V371" s="6"/>
      <c r="W371" s="6"/>
      <c r="X371" s="6"/>
      <c r="Y371" s="6"/>
      <c r="Z371" s="6"/>
      <c r="AA371" s="6"/>
      <c r="AB371" s="6"/>
    </row>
    <row r="372" spans="1:28" ht="12.95" customHeight="1" thickBot="1" x14ac:dyDescent="0.25">
      <c r="A372" s="6" t="str">
        <f t="shared" si="22"/>
        <v xml:space="preserve"> UNIT </v>
      </c>
      <c r="B372" s="54">
        <v>338</v>
      </c>
      <c r="C372" s="53"/>
      <c r="D372" s="57"/>
      <c r="E372" s="57"/>
      <c r="F372" s="57"/>
      <c r="G372" s="57"/>
      <c r="H372" s="139"/>
      <c r="I372" s="57"/>
      <c r="J372" s="60"/>
      <c r="K372" s="72" t="str">
        <f>IF(AND(I372="YES", COUNTIFS(F$35:F372,F372,I$35:I372,"YES")=1),1,"")</f>
        <v/>
      </c>
      <c r="L372" s="73" t="str">
        <f>IF(G372="","",VALUE(IFERROR(CHOOSE(MATCH(G372,{0,1,2,3,4,5},0),2.5,3.5,4.5,5.5,6.5,7.5),"")))</f>
        <v/>
      </c>
      <c r="M372" s="52">
        <f t="shared" si="20"/>
        <v>1</v>
      </c>
      <c r="N372" s="52" t="str">
        <f t="shared" si="21"/>
        <v/>
      </c>
      <c r="O372" s="6"/>
      <c r="P372" s="6"/>
      <c r="Q372" s="6"/>
      <c r="R372" s="6"/>
      <c r="S372" s="6"/>
      <c r="T372" s="6"/>
      <c r="U372" s="6"/>
      <c r="V372" s="6"/>
      <c r="W372" s="6"/>
      <c r="X372" s="6"/>
      <c r="Y372" s="6"/>
      <c r="Z372" s="6"/>
      <c r="AA372" s="6"/>
      <c r="AB372" s="6"/>
    </row>
    <row r="373" spans="1:28" ht="12.95" customHeight="1" thickBot="1" x14ac:dyDescent="0.25">
      <c r="A373" s="6" t="str">
        <f t="shared" si="22"/>
        <v xml:space="preserve"> UNIT </v>
      </c>
      <c r="B373" s="54">
        <v>339</v>
      </c>
      <c r="C373" s="53"/>
      <c r="D373" s="57"/>
      <c r="E373" s="57"/>
      <c r="F373" s="57"/>
      <c r="G373" s="57"/>
      <c r="H373" s="139"/>
      <c r="I373" s="57"/>
      <c r="J373" s="60"/>
      <c r="K373" s="72" t="str">
        <f>IF(AND(I373="YES", COUNTIFS(F$35:F373,F373,I$35:I373,"YES")=1),1,"")</f>
        <v/>
      </c>
      <c r="L373" s="73" t="str">
        <f>IF(G373="","",VALUE(IFERROR(CHOOSE(MATCH(G373,{0,1,2,3,4,5},0),2.5,3.5,4.5,5.5,6.5,7.5),"")))</f>
        <v/>
      </c>
      <c r="M373" s="52">
        <f t="shared" si="20"/>
        <v>1</v>
      </c>
      <c r="N373" s="52" t="str">
        <f t="shared" si="21"/>
        <v/>
      </c>
      <c r="O373" s="6"/>
      <c r="P373" s="6"/>
      <c r="Q373" s="6"/>
      <c r="R373" s="6"/>
      <c r="S373" s="6"/>
      <c r="T373" s="6"/>
      <c r="U373" s="6"/>
      <c r="V373" s="6"/>
      <c r="W373" s="6"/>
      <c r="X373" s="6"/>
      <c r="Y373" s="6"/>
      <c r="Z373" s="6"/>
      <c r="AA373" s="6"/>
      <c r="AB373" s="6"/>
    </row>
    <row r="374" spans="1:28" ht="12.95" customHeight="1" thickBot="1" x14ac:dyDescent="0.25">
      <c r="A374" s="6" t="str">
        <f t="shared" si="22"/>
        <v xml:space="preserve"> UNIT </v>
      </c>
      <c r="B374" s="54">
        <v>340</v>
      </c>
      <c r="C374" s="53"/>
      <c r="D374" s="57"/>
      <c r="E374" s="57"/>
      <c r="F374" s="57"/>
      <c r="G374" s="57"/>
      <c r="H374" s="139"/>
      <c r="I374" s="57"/>
      <c r="J374" s="60"/>
      <c r="K374" s="72" t="str">
        <f>IF(AND(I374="YES", COUNTIFS(F$35:F374,F374,I$35:I374,"YES")=1),1,"")</f>
        <v/>
      </c>
      <c r="L374" s="73" t="str">
        <f>IF(G374="","",VALUE(IFERROR(CHOOSE(MATCH(G374,{0,1,2,3,4,5},0),2.5,3.5,4.5,5.5,6.5,7.5),"")))</f>
        <v/>
      </c>
      <c r="M374" s="52">
        <f t="shared" si="20"/>
        <v>1</v>
      </c>
      <c r="N374" s="52" t="str">
        <f t="shared" si="21"/>
        <v/>
      </c>
      <c r="O374" s="6"/>
      <c r="P374" s="6"/>
      <c r="Q374" s="6"/>
      <c r="R374" s="6"/>
      <c r="S374" s="6"/>
      <c r="T374" s="6"/>
      <c r="U374" s="6"/>
      <c r="V374" s="6"/>
      <c r="W374" s="6"/>
      <c r="X374" s="6"/>
      <c r="Y374" s="6"/>
      <c r="Z374" s="6"/>
      <c r="AA374" s="6"/>
      <c r="AB374" s="6"/>
    </row>
    <row r="375" spans="1:28" ht="12.95" customHeight="1" thickBot="1" x14ac:dyDescent="0.25">
      <c r="A375" s="6" t="str">
        <f t="shared" si="22"/>
        <v xml:space="preserve"> UNIT </v>
      </c>
      <c r="B375" s="54">
        <v>341</v>
      </c>
      <c r="C375" s="53"/>
      <c r="D375" s="57"/>
      <c r="E375" s="57"/>
      <c r="F375" s="57"/>
      <c r="G375" s="57"/>
      <c r="H375" s="139"/>
      <c r="I375" s="57"/>
      <c r="J375" s="60"/>
      <c r="K375" s="72" t="str">
        <f>IF(AND(I375="YES", COUNTIFS(F$35:F375,F375,I$35:I375,"YES")=1),1,"")</f>
        <v/>
      </c>
      <c r="L375" s="73" t="str">
        <f>IF(G375="","",VALUE(IFERROR(CHOOSE(MATCH(G375,{0,1,2,3,4,5},0),2.5,3.5,4.5,5.5,6.5,7.5),"")))</f>
        <v/>
      </c>
      <c r="M375" s="52">
        <f t="shared" si="20"/>
        <v>1</v>
      </c>
      <c r="N375" s="52" t="str">
        <f t="shared" si="21"/>
        <v/>
      </c>
      <c r="O375" s="6"/>
      <c r="P375" s="6"/>
      <c r="Q375" s="6"/>
      <c r="R375" s="6"/>
      <c r="S375" s="6"/>
      <c r="T375" s="6"/>
      <c r="U375" s="6"/>
      <c r="V375" s="6"/>
      <c r="W375" s="6"/>
      <c r="X375" s="6"/>
      <c r="Y375" s="6"/>
      <c r="Z375" s="6"/>
      <c r="AA375" s="6"/>
      <c r="AB375" s="6"/>
    </row>
    <row r="376" spans="1:28" ht="12.95" customHeight="1" thickBot="1" x14ac:dyDescent="0.25">
      <c r="A376" s="6" t="str">
        <f t="shared" si="22"/>
        <v xml:space="preserve"> UNIT </v>
      </c>
      <c r="B376" s="54">
        <v>342</v>
      </c>
      <c r="C376" s="53"/>
      <c r="D376" s="57"/>
      <c r="E376" s="57"/>
      <c r="F376" s="57"/>
      <c r="G376" s="57"/>
      <c r="H376" s="139"/>
      <c r="I376" s="57"/>
      <c r="J376" s="60"/>
      <c r="K376" s="72" t="str">
        <f>IF(AND(I376="YES", COUNTIFS(F$35:F376,F376,I$35:I376,"YES")=1),1,"")</f>
        <v/>
      </c>
      <c r="L376" s="73" t="str">
        <f>IF(G376="","",VALUE(IFERROR(CHOOSE(MATCH(G376,{0,1,2,3,4,5},0),2.5,3.5,4.5,5.5,6.5,7.5),"")))</f>
        <v/>
      </c>
      <c r="M376" s="52">
        <f t="shared" si="20"/>
        <v>1</v>
      </c>
      <c r="N376" s="52" t="str">
        <f t="shared" si="21"/>
        <v/>
      </c>
      <c r="O376" s="6"/>
      <c r="P376" s="6"/>
      <c r="Q376" s="6"/>
      <c r="R376" s="6"/>
      <c r="S376" s="6"/>
      <c r="T376" s="6"/>
      <c r="U376" s="6"/>
      <c r="V376" s="6"/>
      <c r="W376" s="6"/>
      <c r="X376" s="6"/>
      <c r="Y376" s="6"/>
      <c r="Z376" s="6"/>
      <c r="AA376" s="6"/>
      <c r="AB376" s="6"/>
    </row>
    <row r="377" spans="1:28" ht="12.95" customHeight="1" thickBot="1" x14ac:dyDescent="0.25">
      <c r="A377" s="6" t="str">
        <f t="shared" si="22"/>
        <v xml:space="preserve"> UNIT </v>
      </c>
      <c r="B377" s="54">
        <v>343</v>
      </c>
      <c r="C377" s="53"/>
      <c r="D377" s="57"/>
      <c r="E377" s="57"/>
      <c r="F377" s="57"/>
      <c r="G377" s="57"/>
      <c r="H377" s="139"/>
      <c r="I377" s="57"/>
      <c r="J377" s="60"/>
      <c r="K377" s="72" t="str">
        <f>IF(AND(I377="YES", COUNTIFS(F$35:F377,F377,I$35:I377,"YES")=1),1,"")</f>
        <v/>
      </c>
      <c r="L377" s="73" t="str">
        <f>IF(G377="","",VALUE(IFERROR(CHOOSE(MATCH(G377,{0,1,2,3,4,5},0),2.5,3.5,4.5,5.5,6.5,7.5),"")))</f>
        <v/>
      </c>
      <c r="M377" s="52">
        <f t="shared" si="20"/>
        <v>1</v>
      </c>
      <c r="N377" s="52" t="str">
        <f t="shared" si="21"/>
        <v/>
      </c>
      <c r="O377" s="6"/>
      <c r="P377" s="6"/>
      <c r="Q377" s="6"/>
      <c r="R377" s="6"/>
      <c r="S377" s="6"/>
      <c r="T377" s="6"/>
      <c r="U377" s="6"/>
      <c r="V377" s="6"/>
      <c r="W377" s="6"/>
      <c r="X377" s="6"/>
      <c r="Y377" s="6"/>
      <c r="Z377" s="6"/>
      <c r="AA377" s="6"/>
      <c r="AB377" s="6"/>
    </row>
    <row r="378" spans="1:28" ht="12.95" customHeight="1" thickBot="1" x14ac:dyDescent="0.25">
      <c r="A378" s="6" t="str">
        <f t="shared" si="22"/>
        <v xml:space="preserve"> UNIT </v>
      </c>
      <c r="B378" s="54">
        <v>344</v>
      </c>
      <c r="C378" s="53"/>
      <c r="D378" s="57"/>
      <c r="E378" s="57"/>
      <c r="F378" s="57"/>
      <c r="G378" s="57"/>
      <c r="H378" s="139"/>
      <c r="I378" s="57"/>
      <c r="J378" s="60"/>
      <c r="K378" s="72" t="str">
        <f>IF(AND(I378="YES", COUNTIFS(F$35:F378,F378,I$35:I378,"YES")=1),1,"")</f>
        <v/>
      </c>
      <c r="L378" s="73" t="str">
        <f>IF(G378="","",VALUE(IFERROR(CHOOSE(MATCH(G378,{0,1,2,3,4,5},0),2.5,3.5,4.5,5.5,6.5,7.5),"")))</f>
        <v/>
      </c>
      <c r="M378" s="52">
        <f t="shared" si="20"/>
        <v>1</v>
      </c>
      <c r="N378" s="52" t="str">
        <f t="shared" si="21"/>
        <v/>
      </c>
      <c r="O378" s="6"/>
      <c r="P378" s="6"/>
      <c r="Q378" s="6"/>
      <c r="R378" s="6"/>
      <c r="S378" s="6"/>
      <c r="T378" s="6"/>
      <c r="U378" s="6"/>
      <c r="V378" s="6"/>
      <c r="W378" s="6"/>
      <c r="X378" s="6"/>
      <c r="Y378" s="6"/>
      <c r="Z378" s="6"/>
      <c r="AA378" s="6"/>
      <c r="AB378" s="6"/>
    </row>
    <row r="379" spans="1:28" ht="12.95" customHeight="1" thickBot="1" x14ac:dyDescent="0.25">
      <c r="A379" s="6" t="str">
        <f t="shared" si="22"/>
        <v xml:space="preserve"> UNIT </v>
      </c>
      <c r="B379" s="54">
        <v>345</v>
      </c>
      <c r="C379" s="53"/>
      <c r="D379" s="57"/>
      <c r="E379" s="57"/>
      <c r="F379" s="57"/>
      <c r="G379" s="57"/>
      <c r="H379" s="139"/>
      <c r="I379" s="57"/>
      <c r="J379" s="60"/>
      <c r="K379" s="72" t="str">
        <f>IF(AND(I379="YES", COUNTIFS(F$35:F379,F379,I$35:I379,"YES")=1),1,"")</f>
        <v/>
      </c>
      <c r="L379" s="73" t="str">
        <f>IF(G379="","",VALUE(IFERROR(CHOOSE(MATCH(G379,{0,1,2,3,4,5},0),2.5,3.5,4.5,5.5,6.5,7.5),"")))</f>
        <v/>
      </c>
      <c r="M379" s="52">
        <f t="shared" si="20"/>
        <v>1</v>
      </c>
      <c r="N379" s="52" t="str">
        <f t="shared" si="21"/>
        <v/>
      </c>
      <c r="O379" s="6"/>
      <c r="P379" s="6"/>
      <c r="Q379" s="6"/>
      <c r="R379" s="6"/>
      <c r="S379" s="6"/>
      <c r="T379" s="6"/>
      <c r="U379" s="6"/>
      <c r="V379" s="6"/>
      <c r="W379" s="6"/>
      <c r="X379" s="6"/>
      <c r="Y379" s="6"/>
      <c r="Z379" s="6"/>
      <c r="AA379" s="6"/>
      <c r="AB379" s="6"/>
    </row>
    <row r="380" spans="1:28" ht="12.95" customHeight="1" thickBot="1" x14ac:dyDescent="0.25">
      <c r="A380" s="6" t="str">
        <f t="shared" si="22"/>
        <v xml:space="preserve"> UNIT </v>
      </c>
      <c r="B380" s="54">
        <v>346</v>
      </c>
      <c r="C380" s="53"/>
      <c r="D380" s="57"/>
      <c r="E380" s="57"/>
      <c r="F380" s="57"/>
      <c r="G380" s="57"/>
      <c r="H380" s="139"/>
      <c r="I380" s="57"/>
      <c r="J380" s="60"/>
      <c r="K380" s="72" t="str">
        <f>IF(AND(I380="YES", COUNTIFS(F$35:F380,F380,I$35:I380,"YES")=1),1,"")</f>
        <v/>
      </c>
      <c r="L380" s="73" t="str">
        <f>IF(G380="","",VALUE(IFERROR(CHOOSE(MATCH(G380,{0,1,2,3,4,5},0),2.5,3.5,4.5,5.5,6.5,7.5),"")))</f>
        <v/>
      </c>
      <c r="M380" s="52">
        <f t="shared" si="20"/>
        <v>1</v>
      </c>
      <c r="N380" s="52" t="str">
        <f t="shared" si="21"/>
        <v/>
      </c>
      <c r="O380" s="6"/>
      <c r="P380" s="6"/>
      <c r="Q380" s="6"/>
      <c r="R380" s="6"/>
      <c r="S380" s="6"/>
      <c r="T380" s="6"/>
      <c r="U380" s="6"/>
      <c r="V380" s="6"/>
      <c r="W380" s="6"/>
      <c r="X380" s="6"/>
      <c r="Y380" s="6"/>
      <c r="Z380" s="6"/>
      <c r="AA380" s="6"/>
      <c r="AB380" s="6"/>
    </row>
    <row r="381" spans="1:28" ht="12.95" customHeight="1" thickBot="1" x14ac:dyDescent="0.25">
      <c r="A381" s="6" t="str">
        <f t="shared" si="22"/>
        <v xml:space="preserve"> UNIT </v>
      </c>
      <c r="B381" s="54">
        <v>347</v>
      </c>
      <c r="C381" s="53"/>
      <c r="D381" s="57"/>
      <c r="E381" s="57"/>
      <c r="F381" s="57"/>
      <c r="G381" s="57"/>
      <c r="H381" s="139"/>
      <c r="I381" s="57"/>
      <c r="J381" s="60"/>
      <c r="K381" s="72" t="str">
        <f>IF(AND(I381="YES", COUNTIFS(F$35:F381,F381,I$35:I381,"YES")=1),1,"")</f>
        <v/>
      </c>
      <c r="L381" s="73" t="str">
        <f>IF(G381="","",VALUE(IFERROR(CHOOSE(MATCH(G381,{0,1,2,3,4,5},0),2.5,3.5,4.5,5.5,6.5,7.5),"")))</f>
        <v/>
      </c>
      <c r="M381" s="52">
        <f t="shared" si="20"/>
        <v>1</v>
      </c>
      <c r="N381" s="52" t="str">
        <f t="shared" si="21"/>
        <v/>
      </c>
      <c r="O381" s="6"/>
      <c r="P381" s="6"/>
      <c r="Q381" s="6"/>
      <c r="R381" s="6"/>
      <c r="S381" s="6"/>
      <c r="T381" s="6"/>
      <c r="U381" s="6"/>
      <c r="V381" s="6"/>
      <c r="W381" s="6"/>
      <c r="X381" s="6"/>
      <c r="Y381" s="6"/>
      <c r="Z381" s="6"/>
      <c r="AA381" s="6"/>
      <c r="AB381" s="6"/>
    </row>
    <row r="382" spans="1:28" ht="12.95" customHeight="1" thickBot="1" x14ac:dyDescent="0.25">
      <c r="A382" s="6" t="str">
        <f t="shared" si="22"/>
        <v xml:space="preserve"> UNIT </v>
      </c>
      <c r="B382" s="54">
        <v>348</v>
      </c>
      <c r="C382" s="53"/>
      <c r="D382" s="57"/>
      <c r="E382" s="57"/>
      <c r="F382" s="57"/>
      <c r="G382" s="57"/>
      <c r="H382" s="139"/>
      <c r="I382" s="57"/>
      <c r="J382" s="60"/>
      <c r="K382" s="72" t="str">
        <f>IF(AND(I382="YES", COUNTIFS(F$35:F382,F382,I$35:I382,"YES")=1),1,"")</f>
        <v/>
      </c>
      <c r="L382" s="73" t="str">
        <f>IF(G382="","",VALUE(IFERROR(CHOOSE(MATCH(G382,{0,1,2,3,4,5},0),2.5,3.5,4.5,5.5,6.5,7.5),"")))</f>
        <v/>
      </c>
      <c r="M382" s="52">
        <f t="shared" si="20"/>
        <v>1</v>
      </c>
      <c r="N382" s="52" t="str">
        <f t="shared" si="21"/>
        <v/>
      </c>
      <c r="O382" s="6"/>
      <c r="P382" s="6"/>
      <c r="Q382" s="6"/>
      <c r="R382" s="6"/>
      <c r="S382" s="6"/>
      <c r="T382" s="6"/>
      <c r="U382" s="6"/>
      <c r="V382" s="6"/>
      <c r="W382" s="6"/>
      <c r="X382" s="6"/>
      <c r="Y382" s="6"/>
      <c r="Z382" s="6"/>
      <c r="AA382" s="6"/>
      <c r="AB382" s="6"/>
    </row>
    <row r="383" spans="1:28" ht="12.95" customHeight="1" thickBot="1" x14ac:dyDescent="0.25">
      <c r="A383" s="6" t="str">
        <f t="shared" si="22"/>
        <v xml:space="preserve"> UNIT </v>
      </c>
      <c r="B383" s="54">
        <v>349</v>
      </c>
      <c r="C383" s="53"/>
      <c r="D383" s="57"/>
      <c r="E383" s="57"/>
      <c r="F383" s="57"/>
      <c r="G383" s="57"/>
      <c r="H383" s="139"/>
      <c r="I383" s="57"/>
      <c r="J383" s="60"/>
      <c r="K383" s="72" t="str">
        <f>IF(AND(I383="YES", COUNTIFS(F$35:F383,F383,I$35:I383,"YES")=1),1,"")</f>
        <v/>
      </c>
      <c r="L383" s="73" t="str">
        <f>IF(G383="","",VALUE(IFERROR(CHOOSE(MATCH(G383,{0,1,2,3,4,5},0),2.5,3.5,4.5,5.5,6.5,7.5),"")))</f>
        <v/>
      </c>
      <c r="M383" s="52">
        <f t="shared" si="20"/>
        <v>1</v>
      </c>
      <c r="N383" s="52" t="str">
        <f t="shared" si="21"/>
        <v/>
      </c>
      <c r="O383" s="6"/>
      <c r="P383" s="6"/>
      <c r="Q383" s="6"/>
      <c r="R383" s="6"/>
      <c r="S383" s="6"/>
      <c r="T383" s="6"/>
      <c r="U383" s="6"/>
      <c r="V383" s="6"/>
      <c r="W383" s="6"/>
      <c r="X383" s="6"/>
      <c r="Y383" s="6"/>
      <c r="Z383" s="6"/>
      <c r="AA383" s="6"/>
      <c r="AB383" s="6"/>
    </row>
    <row r="384" spans="1:28" ht="12.95" customHeight="1" thickBot="1" x14ac:dyDescent="0.25">
      <c r="A384" s="6" t="str">
        <f t="shared" si="22"/>
        <v xml:space="preserve"> UNIT </v>
      </c>
      <c r="B384" s="54">
        <v>350</v>
      </c>
      <c r="C384" s="53"/>
      <c r="D384" s="57"/>
      <c r="E384" s="57"/>
      <c r="F384" s="57"/>
      <c r="G384" s="57"/>
      <c r="H384" s="139"/>
      <c r="I384" s="57"/>
      <c r="J384" s="60"/>
      <c r="K384" s="72" t="str">
        <f>IF(AND(I384="YES", COUNTIFS(F$35:F384,F384,I$35:I384,"YES")=1),1,"")</f>
        <v/>
      </c>
      <c r="L384" s="73" t="str">
        <f>IF(G384="","",VALUE(IFERROR(CHOOSE(MATCH(G384,{0,1,2,3,4,5},0),2.5,3.5,4.5,5.5,6.5,7.5),"")))</f>
        <v/>
      </c>
      <c r="M384" s="52">
        <f t="shared" si="20"/>
        <v>1</v>
      </c>
      <c r="N384" s="52" t="str">
        <f t="shared" si="21"/>
        <v/>
      </c>
      <c r="O384" s="6"/>
      <c r="P384" s="6"/>
      <c r="Q384" s="6"/>
      <c r="R384" s="6"/>
      <c r="S384" s="6"/>
      <c r="T384" s="6"/>
      <c r="U384" s="6"/>
      <c r="V384" s="6"/>
      <c r="W384" s="6"/>
      <c r="X384" s="6"/>
      <c r="Y384" s="6"/>
      <c r="Z384" s="6"/>
      <c r="AA384" s="6"/>
      <c r="AB384" s="6"/>
    </row>
    <row r="385" spans="1:28" ht="12.95" customHeight="1" thickBot="1" x14ac:dyDescent="0.25">
      <c r="A385" s="6" t="str">
        <f t="shared" si="22"/>
        <v xml:space="preserve"> UNIT </v>
      </c>
      <c r="B385" s="54">
        <v>351</v>
      </c>
      <c r="C385" s="53"/>
      <c r="D385" s="57"/>
      <c r="E385" s="57"/>
      <c r="F385" s="57"/>
      <c r="G385" s="57"/>
      <c r="H385" s="139"/>
      <c r="I385" s="57"/>
      <c r="J385" s="60"/>
      <c r="K385" s="72" t="str">
        <f>IF(AND(I385="YES", COUNTIFS(F$35:F385,F385,I$35:I385,"YES")=1),1,"")</f>
        <v/>
      </c>
      <c r="L385" s="73" t="str">
        <f>IF(G385="","",VALUE(IFERROR(CHOOSE(MATCH(G385,{0,1,2,3,4,5},0),2.5,3.5,4.5,5.5,6.5,7.5),"")))</f>
        <v/>
      </c>
      <c r="M385" s="52">
        <f t="shared" si="20"/>
        <v>1</v>
      </c>
      <c r="N385" s="52" t="str">
        <f t="shared" si="21"/>
        <v/>
      </c>
      <c r="O385" s="6"/>
      <c r="P385" s="6"/>
      <c r="Q385" s="6"/>
      <c r="R385" s="6"/>
      <c r="S385" s="6"/>
      <c r="T385" s="6"/>
      <c r="U385" s="6"/>
      <c r="V385" s="6"/>
      <c r="W385" s="6"/>
      <c r="X385" s="6"/>
      <c r="Y385" s="6"/>
      <c r="Z385" s="6"/>
      <c r="AA385" s="6"/>
      <c r="AB385" s="6"/>
    </row>
    <row r="386" spans="1:28" ht="12.95" customHeight="1" thickBot="1" x14ac:dyDescent="0.25">
      <c r="A386" s="6" t="str">
        <f t="shared" si="22"/>
        <v xml:space="preserve"> UNIT </v>
      </c>
      <c r="B386" s="54">
        <v>352</v>
      </c>
      <c r="C386" s="53"/>
      <c r="D386" s="57"/>
      <c r="E386" s="57"/>
      <c r="F386" s="57"/>
      <c r="G386" s="57"/>
      <c r="H386" s="139"/>
      <c r="I386" s="57"/>
      <c r="J386" s="60"/>
      <c r="K386" s="72" t="str">
        <f>IF(AND(I386="YES", COUNTIFS(F$35:F386,F386,I$35:I386,"YES")=1),1,"")</f>
        <v/>
      </c>
      <c r="L386" s="73" t="str">
        <f>IF(G386="","",VALUE(IFERROR(CHOOSE(MATCH(G386,{0,1,2,3,4,5},0),2.5,3.5,4.5,5.5,6.5,7.5),"")))</f>
        <v/>
      </c>
      <c r="M386" s="52">
        <f t="shared" si="20"/>
        <v>1</v>
      </c>
      <c r="N386" s="52" t="str">
        <f t="shared" si="21"/>
        <v/>
      </c>
      <c r="O386" s="6"/>
      <c r="P386" s="6"/>
      <c r="Q386" s="6"/>
      <c r="R386" s="6"/>
      <c r="S386" s="6"/>
      <c r="T386" s="6"/>
      <c r="U386" s="6"/>
      <c r="V386" s="6"/>
      <c r="W386" s="6"/>
      <c r="X386" s="6"/>
      <c r="Y386" s="6"/>
      <c r="Z386" s="6"/>
      <c r="AA386" s="6"/>
      <c r="AB386" s="6"/>
    </row>
    <row r="387" spans="1:28" ht="12.95" customHeight="1" thickBot="1" x14ac:dyDescent="0.25">
      <c r="A387" s="6" t="str">
        <f t="shared" si="22"/>
        <v xml:space="preserve"> UNIT </v>
      </c>
      <c r="B387" s="54">
        <v>353</v>
      </c>
      <c r="C387" s="53"/>
      <c r="D387" s="57"/>
      <c r="E387" s="57"/>
      <c r="F387" s="57"/>
      <c r="G387" s="57"/>
      <c r="H387" s="139"/>
      <c r="I387" s="57"/>
      <c r="J387" s="60"/>
      <c r="K387" s="72" t="str">
        <f>IF(AND(I387="YES", COUNTIFS(F$35:F387,F387,I$35:I387,"YES")=1),1,"")</f>
        <v/>
      </c>
      <c r="L387" s="73" t="str">
        <f>IF(G387="","",VALUE(IFERROR(CHOOSE(MATCH(G387,{0,1,2,3,4,5},0),2.5,3.5,4.5,5.5,6.5,7.5),"")))</f>
        <v/>
      </c>
      <c r="M387" s="52">
        <f t="shared" si="20"/>
        <v>1</v>
      </c>
      <c r="N387" s="52" t="str">
        <f t="shared" si="21"/>
        <v/>
      </c>
      <c r="O387" s="6"/>
      <c r="P387" s="6"/>
      <c r="Q387" s="6"/>
      <c r="R387" s="6"/>
      <c r="S387" s="6"/>
      <c r="T387" s="6"/>
      <c r="U387" s="6"/>
      <c r="V387" s="6"/>
      <c r="W387" s="6"/>
      <c r="X387" s="6"/>
      <c r="Y387" s="6"/>
      <c r="Z387" s="6"/>
      <c r="AA387" s="6"/>
      <c r="AB387" s="6"/>
    </row>
    <row r="388" spans="1:28" ht="12.95" customHeight="1" thickBot="1" x14ac:dyDescent="0.25">
      <c r="A388" s="6" t="str">
        <f t="shared" si="22"/>
        <v xml:space="preserve"> UNIT </v>
      </c>
      <c r="B388" s="54">
        <v>354</v>
      </c>
      <c r="C388" s="53"/>
      <c r="D388" s="57"/>
      <c r="E388" s="57"/>
      <c r="F388" s="57"/>
      <c r="G388" s="57"/>
      <c r="H388" s="139"/>
      <c r="I388" s="57"/>
      <c r="J388" s="60"/>
      <c r="K388" s="72" t="str">
        <f>IF(AND(I388="YES", COUNTIFS(F$35:F388,F388,I$35:I388,"YES")=1),1,"")</f>
        <v/>
      </c>
      <c r="L388" s="73" t="str">
        <f>IF(G388="","",VALUE(IFERROR(CHOOSE(MATCH(G388,{0,1,2,3,4,5},0),2.5,3.5,4.5,5.5,6.5,7.5),"")))</f>
        <v/>
      </c>
      <c r="M388" s="52">
        <f t="shared" si="20"/>
        <v>1</v>
      </c>
      <c r="N388" s="52" t="str">
        <f t="shared" si="21"/>
        <v/>
      </c>
      <c r="O388" s="6"/>
      <c r="P388" s="6"/>
      <c r="Q388" s="6"/>
      <c r="R388" s="6"/>
      <c r="S388" s="6"/>
      <c r="T388" s="6"/>
      <c r="U388" s="6"/>
      <c r="V388" s="6"/>
      <c r="W388" s="6"/>
      <c r="X388" s="6"/>
      <c r="Y388" s="6"/>
      <c r="Z388" s="6"/>
      <c r="AA388" s="6"/>
      <c r="AB388" s="6"/>
    </row>
    <row r="389" spans="1:28" ht="12.95" customHeight="1" thickBot="1" x14ac:dyDescent="0.25">
      <c r="A389" s="6" t="str">
        <f t="shared" si="22"/>
        <v xml:space="preserve"> UNIT </v>
      </c>
      <c r="B389" s="54">
        <v>355</v>
      </c>
      <c r="C389" s="53"/>
      <c r="D389" s="57"/>
      <c r="E389" s="57"/>
      <c r="F389" s="57"/>
      <c r="G389" s="57"/>
      <c r="H389" s="139"/>
      <c r="I389" s="57"/>
      <c r="J389" s="60"/>
      <c r="K389" s="72" t="str">
        <f>IF(AND(I389="YES", COUNTIFS(F$35:F389,F389,I$35:I389,"YES")=1),1,"")</f>
        <v/>
      </c>
      <c r="L389" s="73" t="str">
        <f>IF(G389="","",VALUE(IFERROR(CHOOSE(MATCH(G389,{0,1,2,3,4,5},0),2.5,3.5,4.5,5.5,6.5,7.5),"")))</f>
        <v/>
      </c>
      <c r="M389" s="52">
        <f t="shared" si="20"/>
        <v>1</v>
      </c>
      <c r="N389" s="52" t="str">
        <f t="shared" si="21"/>
        <v/>
      </c>
      <c r="O389" s="6"/>
      <c r="P389" s="6"/>
      <c r="Q389" s="6"/>
      <c r="R389" s="6"/>
      <c r="S389" s="6"/>
      <c r="T389" s="6"/>
      <c r="U389" s="6"/>
      <c r="V389" s="6"/>
      <c r="W389" s="6"/>
      <c r="X389" s="6"/>
      <c r="Y389" s="6"/>
      <c r="Z389" s="6"/>
      <c r="AA389" s="6"/>
      <c r="AB389" s="6"/>
    </row>
    <row r="390" spans="1:28" ht="12.95" customHeight="1" thickBot="1" x14ac:dyDescent="0.25">
      <c r="A390" s="6" t="str">
        <f t="shared" si="22"/>
        <v xml:space="preserve"> UNIT </v>
      </c>
      <c r="B390" s="54">
        <v>356</v>
      </c>
      <c r="C390" s="53"/>
      <c r="D390" s="57"/>
      <c r="E390" s="57"/>
      <c r="F390" s="57"/>
      <c r="G390" s="57"/>
      <c r="H390" s="139"/>
      <c r="I390" s="57"/>
      <c r="J390" s="60"/>
      <c r="K390" s="72" t="str">
        <f>IF(AND(I390="YES", COUNTIFS(F$35:F390,F390,I$35:I390,"YES")=1),1,"")</f>
        <v/>
      </c>
      <c r="L390" s="73" t="str">
        <f>IF(G390="","",VALUE(IFERROR(CHOOSE(MATCH(G390,{0,1,2,3,4,5},0),2.5,3.5,4.5,5.5,6.5,7.5),"")))</f>
        <v/>
      </c>
      <c r="M390" s="52">
        <f t="shared" si="20"/>
        <v>1</v>
      </c>
      <c r="N390" s="52" t="str">
        <f t="shared" si="21"/>
        <v/>
      </c>
      <c r="O390" s="6"/>
      <c r="P390" s="6"/>
      <c r="Q390" s="6"/>
      <c r="R390" s="6"/>
      <c r="S390" s="6"/>
      <c r="T390" s="6"/>
      <c r="U390" s="6"/>
      <c r="V390" s="6"/>
      <c r="W390" s="6"/>
      <c r="X390" s="6"/>
      <c r="Y390" s="6"/>
      <c r="Z390" s="6"/>
      <c r="AA390" s="6"/>
      <c r="AB390" s="6"/>
    </row>
    <row r="391" spans="1:28" ht="12.95" customHeight="1" thickBot="1" x14ac:dyDescent="0.25">
      <c r="A391" s="6" t="str">
        <f t="shared" si="22"/>
        <v xml:space="preserve"> UNIT </v>
      </c>
      <c r="B391" s="54">
        <v>357</v>
      </c>
      <c r="C391" s="53"/>
      <c r="D391" s="57"/>
      <c r="E391" s="57"/>
      <c r="F391" s="57"/>
      <c r="G391" s="57"/>
      <c r="H391" s="139"/>
      <c r="I391" s="57"/>
      <c r="J391" s="60"/>
      <c r="K391" s="72" t="str">
        <f>IF(AND(I391="YES", COUNTIFS(F$35:F391,F391,I$35:I391,"YES")=1),1,"")</f>
        <v/>
      </c>
      <c r="L391" s="73" t="str">
        <f>IF(G391="","",VALUE(IFERROR(CHOOSE(MATCH(G391,{0,1,2,3,4,5},0),2.5,3.5,4.5,5.5,6.5,7.5),"")))</f>
        <v/>
      </c>
      <c r="M391" s="52">
        <f t="shared" si="20"/>
        <v>1</v>
      </c>
      <c r="N391" s="52" t="str">
        <f t="shared" si="21"/>
        <v/>
      </c>
      <c r="O391" s="6"/>
      <c r="P391" s="6"/>
      <c r="Q391" s="6"/>
      <c r="R391" s="6"/>
      <c r="S391" s="6"/>
      <c r="T391" s="6"/>
      <c r="U391" s="6"/>
      <c r="V391" s="6"/>
      <c r="W391" s="6"/>
      <c r="X391" s="6"/>
      <c r="Y391" s="6"/>
      <c r="Z391" s="6"/>
      <c r="AA391" s="6"/>
      <c r="AB391" s="6"/>
    </row>
    <row r="392" spans="1:28" ht="12.95" customHeight="1" thickBot="1" x14ac:dyDescent="0.25">
      <c r="A392" s="6" t="str">
        <f t="shared" si="22"/>
        <v xml:space="preserve"> UNIT </v>
      </c>
      <c r="B392" s="54">
        <v>358</v>
      </c>
      <c r="C392" s="53"/>
      <c r="D392" s="57"/>
      <c r="E392" s="57"/>
      <c r="F392" s="57"/>
      <c r="G392" s="57"/>
      <c r="H392" s="139"/>
      <c r="I392" s="57"/>
      <c r="J392" s="60"/>
      <c r="K392" s="72" t="str">
        <f>IF(AND(I392="YES", COUNTIFS(F$35:F392,F392,I$35:I392,"YES")=1),1,"")</f>
        <v/>
      </c>
      <c r="L392" s="73" t="str">
        <f>IF(G392="","",VALUE(IFERROR(CHOOSE(MATCH(G392,{0,1,2,3,4,5},0),2.5,3.5,4.5,5.5,6.5,7.5),"")))</f>
        <v/>
      </c>
      <c r="M392" s="52">
        <f t="shared" si="20"/>
        <v>1</v>
      </c>
      <c r="N392" s="52" t="str">
        <f t="shared" si="21"/>
        <v/>
      </c>
      <c r="O392" s="6"/>
      <c r="P392" s="6"/>
      <c r="Q392" s="6"/>
      <c r="R392" s="6"/>
      <c r="S392" s="6"/>
      <c r="T392" s="6"/>
      <c r="U392" s="6"/>
      <c r="V392" s="6"/>
      <c r="W392" s="6"/>
      <c r="X392" s="6"/>
      <c r="Y392" s="6"/>
      <c r="Z392" s="6"/>
      <c r="AA392" s="6"/>
      <c r="AB392" s="6"/>
    </row>
    <row r="393" spans="1:28" ht="12.95" customHeight="1" thickBot="1" x14ac:dyDescent="0.25">
      <c r="A393" s="6" t="str">
        <f t="shared" si="22"/>
        <v xml:space="preserve"> UNIT </v>
      </c>
      <c r="B393" s="54">
        <v>359</v>
      </c>
      <c r="C393" s="53"/>
      <c r="D393" s="57"/>
      <c r="E393" s="57"/>
      <c r="F393" s="57"/>
      <c r="G393" s="57"/>
      <c r="H393" s="139"/>
      <c r="I393" s="57"/>
      <c r="J393" s="60"/>
      <c r="K393" s="72" t="str">
        <f>IF(AND(I393="YES", COUNTIFS(F$35:F393,F393,I$35:I393,"YES")=1),1,"")</f>
        <v/>
      </c>
      <c r="L393" s="73" t="str">
        <f>IF(G393="","",VALUE(IFERROR(CHOOSE(MATCH(G393,{0,1,2,3,4,5},0),2.5,3.5,4.5,5.5,6.5,7.5),"")))</f>
        <v/>
      </c>
      <c r="M393" s="52">
        <f t="shared" si="20"/>
        <v>1</v>
      </c>
      <c r="N393" s="52" t="str">
        <f t="shared" si="21"/>
        <v/>
      </c>
      <c r="O393" s="6"/>
      <c r="P393" s="6"/>
      <c r="Q393" s="6"/>
      <c r="R393" s="6"/>
      <c r="S393" s="6"/>
      <c r="T393" s="6"/>
      <c r="U393" s="6"/>
      <c r="V393" s="6"/>
      <c r="W393" s="6"/>
      <c r="X393" s="6"/>
      <c r="Y393" s="6"/>
      <c r="Z393" s="6"/>
      <c r="AA393" s="6"/>
      <c r="AB393" s="6"/>
    </row>
    <row r="394" spans="1:28" ht="12.95" customHeight="1" thickBot="1" x14ac:dyDescent="0.25">
      <c r="A394" s="6" t="str">
        <f t="shared" si="22"/>
        <v xml:space="preserve"> UNIT </v>
      </c>
      <c r="B394" s="54">
        <v>360</v>
      </c>
      <c r="C394" s="53"/>
      <c r="D394" s="57"/>
      <c r="E394" s="57"/>
      <c r="F394" s="57"/>
      <c r="G394" s="57"/>
      <c r="H394" s="139"/>
      <c r="I394" s="57"/>
      <c r="J394" s="60"/>
      <c r="K394" s="72" t="str">
        <f>IF(AND(I394="YES", COUNTIFS(F$35:F394,F394,I$35:I394,"YES")=1),1,"")</f>
        <v/>
      </c>
      <c r="L394" s="73" t="str">
        <f>IF(G394="","",VALUE(IFERROR(CHOOSE(MATCH(G394,{0,1,2,3,4,5},0),2.5,3.5,4.5,5.5,6.5,7.5),"")))</f>
        <v/>
      </c>
      <c r="M394" s="52">
        <f t="shared" si="20"/>
        <v>1</v>
      </c>
      <c r="N394" s="52" t="str">
        <f t="shared" si="21"/>
        <v/>
      </c>
      <c r="O394" s="6"/>
      <c r="P394" s="6"/>
      <c r="Q394" s="6"/>
      <c r="R394" s="6"/>
      <c r="S394" s="6"/>
      <c r="T394" s="6"/>
      <c r="U394" s="6"/>
      <c r="V394" s="6"/>
      <c r="W394" s="6"/>
      <c r="X394" s="6"/>
      <c r="Y394" s="6"/>
      <c r="Z394" s="6"/>
      <c r="AA394" s="6"/>
      <c r="AB394" s="6"/>
    </row>
    <row r="395" spans="1:28" ht="12.95" customHeight="1" thickBot="1" x14ac:dyDescent="0.25">
      <c r="A395" s="6" t="str">
        <f t="shared" si="22"/>
        <v xml:space="preserve"> UNIT </v>
      </c>
      <c r="B395" s="54">
        <v>361</v>
      </c>
      <c r="C395" s="53"/>
      <c r="D395" s="57"/>
      <c r="E395" s="57"/>
      <c r="F395" s="57"/>
      <c r="G395" s="57"/>
      <c r="H395" s="139"/>
      <c r="I395" s="57"/>
      <c r="J395" s="60"/>
      <c r="K395" s="72" t="str">
        <f>IF(AND(I395="YES", COUNTIFS(F$35:F395,F395,I$35:I395,"YES")=1),1,"")</f>
        <v/>
      </c>
      <c r="L395" s="73" t="str">
        <f>IF(G395="","",VALUE(IFERROR(CHOOSE(MATCH(G395,{0,1,2,3,4,5},0),2.5,3.5,4.5,5.5,6.5,7.5),"")))</f>
        <v/>
      </c>
      <c r="M395" s="52">
        <f t="shared" si="20"/>
        <v>1</v>
      </c>
      <c r="N395" s="52" t="str">
        <f t="shared" si="21"/>
        <v/>
      </c>
      <c r="O395" s="6"/>
      <c r="P395" s="6"/>
      <c r="Q395" s="6"/>
      <c r="R395" s="6"/>
      <c r="S395" s="6"/>
      <c r="T395" s="6"/>
      <c r="U395" s="6"/>
      <c r="V395" s="6"/>
      <c r="W395" s="6"/>
      <c r="X395" s="6"/>
      <c r="Y395" s="6"/>
      <c r="Z395" s="6"/>
      <c r="AA395" s="6"/>
      <c r="AB395" s="6"/>
    </row>
    <row r="396" spans="1:28" ht="12.95" customHeight="1" thickBot="1" x14ac:dyDescent="0.25">
      <c r="A396" s="6" t="str">
        <f t="shared" si="22"/>
        <v xml:space="preserve"> UNIT </v>
      </c>
      <c r="B396" s="54">
        <v>362</v>
      </c>
      <c r="C396" s="53"/>
      <c r="D396" s="57"/>
      <c r="E396" s="57"/>
      <c r="F396" s="57"/>
      <c r="G396" s="57"/>
      <c r="H396" s="139"/>
      <c r="I396" s="57"/>
      <c r="J396" s="60"/>
      <c r="K396" s="72" t="str">
        <f>IF(AND(I396="YES", COUNTIFS(F$35:F396,F396,I$35:I396,"YES")=1),1,"")</f>
        <v/>
      </c>
      <c r="L396" s="73" t="str">
        <f>IF(G396="","",VALUE(IFERROR(CHOOSE(MATCH(G396,{0,1,2,3,4,5},0),2.5,3.5,4.5,5.5,6.5,7.5),"")))</f>
        <v/>
      </c>
      <c r="M396" s="52">
        <f t="shared" si="20"/>
        <v>1</v>
      </c>
      <c r="N396" s="52" t="str">
        <f t="shared" si="21"/>
        <v/>
      </c>
      <c r="O396" s="6"/>
      <c r="P396" s="6"/>
      <c r="Q396" s="6"/>
      <c r="R396" s="6"/>
      <c r="S396" s="6"/>
      <c r="T396" s="6"/>
      <c r="U396" s="6"/>
      <c r="V396" s="6"/>
      <c r="W396" s="6"/>
      <c r="X396" s="6"/>
      <c r="Y396" s="6"/>
      <c r="Z396" s="6"/>
      <c r="AA396" s="6"/>
      <c r="AB396" s="6"/>
    </row>
    <row r="397" spans="1:28" ht="12.95" customHeight="1" thickBot="1" x14ac:dyDescent="0.25">
      <c r="A397" s="6" t="str">
        <f t="shared" si="22"/>
        <v xml:space="preserve"> UNIT </v>
      </c>
      <c r="B397" s="54">
        <v>363</v>
      </c>
      <c r="C397" s="53"/>
      <c r="D397" s="57"/>
      <c r="E397" s="57"/>
      <c r="F397" s="57"/>
      <c r="G397" s="57"/>
      <c r="H397" s="139"/>
      <c r="I397" s="57"/>
      <c r="J397" s="60"/>
      <c r="K397" s="72" t="str">
        <f>IF(AND(I397="YES", COUNTIFS(F$35:F397,F397,I$35:I397,"YES")=1),1,"")</f>
        <v/>
      </c>
      <c r="L397" s="73" t="str">
        <f>IF(G397="","",VALUE(IFERROR(CHOOSE(MATCH(G397,{0,1,2,3,4,5},0),2.5,3.5,4.5,5.5,6.5,7.5),"")))</f>
        <v/>
      </c>
      <c r="M397" s="52">
        <f t="shared" si="20"/>
        <v>1</v>
      </c>
      <c r="N397" s="52" t="str">
        <f t="shared" si="21"/>
        <v/>
      </c>
      <c r="O397" s="6"/>
      <c r="P397" s="6"/>
      <c r="Q397" s="6"/>
      <c r="R397" s="6"/>
      <c r="S397" s="6"/>
      <c r="T397" s="6"/>
      <c r="U397" s="6"/>
      <c r="V397" s="6"/>
      <c r="W397" s="6"/>
      <c r="X397" s="6"/>
      <c r="Y397" s="6"/>
      <c r="Z397" s="6"/>
      <c r="AA397" s="6"/>
      <c r="AB397" s="6"/>
    </row>
    <row r="398" spans="1:28" ht="12.95" customHeight="1" thickBot="1" x14ac:dyDescent="0.25">
      <c r="A398" s="6" t="str">
        <f t="shared" si="22"/>
        <v xml:space="preserve"> UNIT </v>
      </c>
      <c r="B398" s="54">
        <v>364</v>
      </c>
      <c r="C398" s="53"/>
      <c r="D398" s="57"/>
      <c r="E398" s="57"/>
      <c r="F398" s="57"/>
      <c r="G398" s="57"/>
      <c r="H398" s="139"/>
      <c r="I398" s="57"/>
      <c r="J398" s="60"/>
      <c r="K398" s="72" t="str">
        <f>IF(AND(I398="YES", COUNTIFS(F$35:F398,F398,I$35:I398,"YES")=1),1,"")</f>
        <v/>
      </c>
      <c r="L398" s="73" t="str">
        <f>IF(G398="","",VALUE(IFERROR(CHOOSE(MATCH(G398,{0,1,2,3,4,5},0),2.5,3.5,4.5,5.5,6.5,7.5),"")))</f>
        <v/>
      </c>
      <c r="M398" s="52">
        <f t="shared" si="20"/>
        <v>1</v>
      </c>
      <c r="N398" s="52" t="str">
        <f t="shared" si="21"/>
        <v/>
      </c>
      <c r="O398" s="6"/>
      <c r="P398" s="6"/>
      <c r="Q398" s="6"/>
      <c r="R398" s="6"/>
      <c r="S398" s="6"/>
      <c r="T398" s="6"/>
      <c r="U398" s="6"/>
      <c r="V398" s="6"/>
      <c r="W398" s="6"/>
      <c r="X398" s="6"/>
      <c r="Y398" s="6"/>
      <c r="Z398" s="6"/>
      <c r="AA398" s="6"/>
      <c r="AB398" s="6"/>
    </row>
    <row r="399" spans="1:28" ht="12.95" customHeight="1" thickBot="1" x14ac:dyDescent="0.25">
      <c r="A399" s="6" t="str">
        <f t="shared" si="22"/>
        <v xml:space="preserve"> UNIT </v>
      </c>
      <c r="B399" s="54">
        <v>365</v>
      </c>
      <c r="C399" s="53"/>
      <c r="D399" s="57"/>
      <c r="E399" s="57"/>
      <c r="F399" s="57"/>
      <c r="G399" s="57"/>
      <c r="H399" s="139"/>
      <c r="I399" s="57"/>
      <c r="J399" s="60"/>
      <c r="K399" s="72" t="str">
        <f>IF(AND(I399="YES", COUNTIFS(F$35:F399,F399,I$35:I399,"YES")=1),1,"")</f>
        <v/>
      </c>
      <c r="L399" s="73" t="str">
        <f>IF(G399="","",VALUE(IFERROR(CHOOSE(MATCH(G399,{0,1,2,3,4,5},0),2.5,3.5,4.5,5.5,6.5,7.5),"")))</f>
        <v/>
      </c>
      <c r="M399" s="52">
        <f t="shared" si="20"/>
        <v>1</v>
      </c>
      <c r="N399" s="52" t="str">
        <f t="shared" si="21"/>
        <v/>
      </c>
      <c r="O399" s="6"/>
      <c r="P399" s="6"/>
      <c r="Q399" s="6"/>
      <c r="R399" s="6"/>
      <c r="S399" s="6"/>
      <c r="T399" s="6"/>
      <c r="U399" s="6"/>
      <c r="V399" s="6"/>
      <c r="W399" s="6"/>
      <c r="X399" s="6"/>
      <c r="Y399" s="6"/>
      <c r="Z399" s="6"/>
      <c r="AA399" s="6"/>
      <c r="AB399" s="6"/>
    </row>
    <row r="400" spans="1:28" ht="12.95" customHeight="1" thickBot="1" x14ac:dyDescent="0.25">
      <c r="A400" s="6" t="str">
        <f t="shared" si="22"/>
        <v xml:space="preserve"> UNIT </v>
      </c>
      <c r="B400" s="54">
        <v>366</v>
      </c>
      <c r="C400" s="53"/>
      <c r="D400" s="57"/>
      <c r="E400" s="57"/>
      <c r="F400" s="57"/>
      <c r="G400" s="57"/>
      <c r="H400" s="139"/>
      <c r="I400" s="57"/>
      <c r="J400" s="60"/>
      <c r="K400" s="72" t="str">
        <f>IF(AND(I400="YES", COUNTIFS(F$35:F400,F400,I$35:I400,"YES")=1),1,"")</f>
        <v/>
      </c>
      <c r="L400" s="73" t="str">
        <f>IF(G400="","",VALUE(IFERROR(CHOOSE(MATCH(G400,{0,1,2,3,4,5},0),2.5,3.5,4.5,5.5,6.5,7.5),"")))</f>
        <v/>
      </c>
      <c r="M400" s="52">
        <f t="shared" si="20"/>
        <v>1</v>
      </c>
      <c r="N400" s="52" t="str">
        <f t="shared" si="21"/>
        <v/>
      </c>
      <c r="O400" s="6"/>
      <c r="P400" s="6"/>
      <c r="Q400" s="6"/>
      <c r="R400" s="6"/>
      <c r="S400" s="6"/>
      <c r="T400" s="6"/>
      <c r="U400" s="6"/>
      <c r="V400" s="6"/>
      <c r="W400" s="6"/>
      <c r="X400" s="6"/>
      <c r="Y400" s="6"/>
      <c r="Z400" s="6"/>
      <c r="AA400" s="6"/>
      <c r="AB400" s="6"/>
    </row>
    <row r="401" spans="1:28" ht="12.95" customHeight="1" thickBot="1" x14ac:dyDescent="0.25">
      <c r="A401" s="6" t="str">
        <f t="shared" si="22"/>
        <v xml:space="preserve"> UNIT </v>
      </c>
      <c r="B401" s="54">
        <v>367</v>
      </c>
      <c r="C401" s="53"/>
      <c r="D401" s="57"/>
      <c r="E401" s="57"/>
      <c r="F401" s="57"/>
      <c r="G401" s="57"/>
      <c r="H401" s="139"/>
      <c r="I401" s="57"/>
      <c r="J401" s="60"/>
      <c r="K401" s="72" t="str">
        <f>IF(AND(I401="YES", COUNTIFS(F$35:F401,F401,I$35:I401,"YES")=1),1,"")</f>
        <v/>
      </c>
      <c r="L401" s="73" t="str">
        <f>IF(G401="","",VALUE(IFERROR(CHOOSE(MATCH(G401,{0,1,2,3,4,5},0),2.5,3.5,4.5,5.5,6.5,7.5),"")))</f>
        <v/>
      </c>
      <c r="M401" s="52">
        <f t="shared" si="20"/>
        <v>1</v>
      </c>
      <c r="N401" s="52" t="str">
        <f t="shared" si="21"/>
        <v/>
      </c>
      <c r="O401" s="6"/>
      <c r="P401" s="6"/>
      <c r="Q401" s="6"/>
      <c r="R401" s="6"/>
      <c r="S401" s="6"/>
      <c r="T401" s="6"/>
      <c r="U401" s="6"/>
      <c r="V401" s="6"/>
      <c r="W401" s="6"/>
      <c r="X401" s="6"/>
      <c r="Y401" s="6"/>
      <c r="Z401" s="6"/>
      <c r="AA401" s="6"/>
      <c r="AB401" s="6"/>
    </row>
    <row r="402" spans="1:28" ht="12.95" customHeight="1" thickBot="1" x14ac:dyDescent="0.25">
      <c r="A402" s="6" t="str">
        <f t="shared" si="22"/>
        <v xml:space="preserve"> UNIT </v>
      </c>
      <c r="B402" s="54">
        <v>368</v>
      </c>
      <c r="C402" s="53"/>
      <c r="D402" s="57"/>
      <c r="E402" s="57"/>
      <c r="F402" s="57"/>
      <c r="G402" s="57"/>
      <c r="H402" s="139"/>
      <c r="I402" s="57"/>
      <c r="J402" s="60"/>
      <c r="K402" s="72" t="str">
        <f>IF(AND(I402="YES", COUNTIFS(F$35:F402,F402,I$35:I402,"YES")=1),1,"")</f>
        <v/>
      </c>
      <c r="L402" s="73" t="str">
        <f>IF(G402="","",VALUE(IFERROR(CHOOSE(MATCH(G402,{0,1,2,3,4,5},0),2.5,3.5,4.5,5.5,6.5,7.5),"")))</f>
        <v/>
      </c>
      <c r="M402" s="52">
        <f t="shared" si="20"/>
        <v>1</v>
      </c>
      <c r="N402" s="52" t="str">
        <f t="shared" si="21"/>
        <v/>
      </c>
      <c r="O402" s="6"/>
      <c r="P402" s="6"/>
      <c r="Q402" s="6"/>
      <c r="R402" s="6"/>
      <c r="S402" s="6"/>
      <c r="T402" s="6"/>
      <c r="U402" s="6"/>
      <c r="V402" s="6"/>
      <c r="W402" s="6"/>
      <c r="X402" s="6"/>
      <c r="Y402" s="6"/>
      <c r="Z402" s="6"/>
      <c r="AA402" s="6"/>
      <c r="AB402" s="6"/>
    </row>
    <row r="403" spans="1:28" ht="12.95" customHeight="1" thickBot="1" x14ac:dyDescent="0.25">
      <c r="A403" s="6" t="str">
        <f t="shared" si="22"/>
        <v xml:space="preserve"> UNIT </v>
      </c>
      <c r="B403" s="54">
        <v>369</v>
      </c>
      <c r="C403" s="53"/>
      <c r="D403" s="57"/>
      <c r="E403" s="57"/>
      <c r="F403" s="57"/>
      <c r="G403" s="57"/>
      <c r="H403" s="139"/>
      <c r="I403" s="57"/>
      <c r="J403" s="60"/>
      <c r="K403" s="72" t="str">
        <f>IF(AND(I403="YES", COUNTIFS(F$35:F403,F403,I$35:I403,"YES")=1),1,"")</f>
        <v/>
      </c>
      <c r="L403" s="73" t="str">
        <f>IF(G403="","",VALUE(IFERROR(CHOOSE(MATCH(G403,{0,1,2,3,4,5},0),2.5,3.5,4.5,5.5,6.5,7.5),"")))</f>
        <v/>
      </c>
      <c r="M403" s="52">
        <f t="shared" si="20"/>
        <v>1</v>
      </c>
      <c r="N403" s="52" t="str">
        <f t="shared" si="21"/>
        <v/>
      </c>
      <c r="O403" s="6"/>
      <c r="P403" s="6"/>
      <c r="Q403" s="6"/>
      <c r="R403" s="6"/>
      <c r="S403" s="6"/>
      <c r="T403" s="6"/>
      <c r="U403" s="6"/>
      <c r="V403" s="6"/>
      <c r="W403" s="6"/>
      <c r="X403" s="6"/>
      <c r="Y403" s="6"/>
      <c r="Z403" s="6"/>
      <c r="AA403" s="6"/>
      <c r="AB403" s="6"/>
    </row>
    <row r="404" spans="1:28" ht="12.95" customHeight="1" thickBot="1" x14ac:dyDescent="0.25">
      <c r="A404" s="6" t="str">
        <f t="shared" si="22"/>
        <v xml:space="preserve"> UNIT </v>
      </c>
      <c r="B404" s="54">
        <v>370</v>
      </c>
      <c r="C404" s="53"/>
      <c r="D404" s="57"/>
      <c r="E404" s="57"/>
      <c r="F404" s="57"/>
      <c r="G404" s="57"/>
      <c r="H404" s="139"/>
      <c r="I404" s="57"/>
      <c r="J404" s="60"/>
      <c r="K404" s="72" t="str">
        <f>IF(AND(I404="YES", COUNTIFS(F$35:F404,F404,I$35:I404,"YES")=1),1,"")</f>
        <v/>
      </c>
      <c r="L404" s="73" t="str">
        <f>IF(G404="","",VALUE(IFERROR(CHOOSE(MATCH(G404,{0,1,2,3,4,5},0),2.5,3.5,4.5,5.5,6.5,7.5),"")))</f>
        <v/>
      </c>
      <c r="M404" s="52">
        <f t="shared" si="20"/>
        <v>1</v>
      </c>
      <c r="N404" s="52" t="str">
        <f t="shared" si="21"/>
        <v/>
      </c>
      <c r="O404" s="6"/>
      <c r="P404" s="6"/>
      <c r="Q404" s="6"/>
      <c r="R404" s="6"/>
      <c r="S404" s="6"/>
      <c r="T404" s="6"/>
      <c r="U404" s="6"/>
      <c r="V404" s="6"/>
      <c r="W404" s="6"/>
      <c r="X404" s="6"/>
      <c r="Y404" s="6"/>
      <c r="Z404" s="6"/>
      <c r="AA404" s="6"/>
      <c r="AB404" s="6"/>
    </row>
    <row r="405" spans="1:28" ht="12.95" customHeight="1" thickBot="1" x14ac:dyDescent="0.25">
      <c r="A405" s="6" t="str">
        <f t="shared" si="22"/>
        <v xml:space="preserve"> UNIT </v>
      </c>
      <c r="B405" s="54">
        <v>371</v>
      </c>
      <c r="C405" s="53"/>
      <c r="D405" s="57"/>
      <c r="E405" s="57"/>
      <c r="F405" s="57"/>
      <c r="G405" s="57"/>
      <c r="H405" s="139"/>
      <c r="I405" s="57"/>
      <c r="J405" s="60"/>
      <c r="K405" s="72" t="str">
        <f>IF(AND(I405="YES", COUNTIFS(F$35:F405,F405,I$35:I405,"YES")=1),1,"")</f>
        <v/>
      </c>
      <c r="L405" s="73" t="str">
        <f>IF(G405="","",VALUE(IFERROR(CHOOSE(MATCH(G405,{0,1,2,3,4,5},0),2.5,3.5,4.5,5.5,6.5,7.5),"")))</f>
        <v/>
      </c>
      <c r="M405" s="52">
        <f t="shared" si="20"/>
        <v>1</v>
      </c>
      <c r="N405" s="52" t="str">
        <f t="shared" si="21"/>
        <v/>
      </c>
      <c r="O405" s="6"/>
      <c r="P405" s="6"/>
      <c r="Q405" s="6"/>
      <c r="R405" s="6"/>
      <c r="S405" s="6"/>
      <c r="T405" s="6"/>
      <c r="U405" s="6"/>
      <c r="V405" s="6"/>
      <c r="W405" s="6"/>
      <c r="X405" s="6"/>
      <c r="Y405" s="6"/>
      <c r="Z405" s="6"/>
      <c r="AA405" s="6"/>
      <c r="AB405" s="6"/>
    </row>
    <row r="406" spans="1:28" ht="12.95" customHeight="1" thickBot="1" x14ac:dyDescent="0.25">
      <c r="A406" s="6" t="str">
        <f t="shared" si="22"/>
        <v xml:space="preserve"> UNIT </v>
      </c>
      <c r="B406" s="54">
        <v>372</v>
      </c>
      <c r="C406" s="53"/>
      <c r="D406" s="57"/>
      <c r="E406" s="57"/>
      <c r="F406" s="57"/>
      <c r="G406" s="57"/>
      <c r="H406" s="139"/>
      <c r="I406" s="57"/>
      <c r="J406" s="60"/>
      <c r="K406" s="72" t="str">
        <f>IF(AND(I406="YES", COUNTIFS(F$35:F406,F406,I$35:I406,"YES")=1),1,"")</f>
        <v/>
      </c>
      <c r="L406" s="73" t="str">
        <f>IF(G406="","",VALUE(IFERROR(CHOOSE(MATCH(G406,{0,1,2,3,4,5},0),2.5,3.5,4.5,5.5,6.5,7.5),"")))</f>
        <v/>
      </c>
      <c r="M406" s="52">
        <f t="shared" si="20"/>
        <v>1</v>
      </c>
      <c r="N406" s="52" t="str">
        <f t="shared" si="21"/>
        <v/>
      </c>
      <c r="O406" s="6"/>
      <c r="P406" s="6"/>
      <c r="Q406" s="6"/>
      <c r="R406" s="6"/>
      <c r="S406" s="6"/>
      <c r="T406" s="6"/>
      <c r="U406" s="6"/>
      <c r="V406" s="6"/>
      <c r="W406" s="6"/>
      <c r="X406" s="6"/>
      <c r="Y406" s="6"/>
      <c r="Z406" s="6"/>
      <c r="AA406" s="6"/>
      <c r="AB406" s="6"/>
    </row>
    <row r="407" spans="1:28" ht="12.95" customHeight="1" thickBot="1" x14ac:dyDescent="0.25">
      <c r="A407" s="6" t="str">
        <f t="shared" si="22"/>
        <v xml:space="preserve"> UNIT </v>
      </c>
      <c r="B407" s="54">
        <v>373</v>
      </c>
      <c r="C407" s="53"/>
      <c r="D407" s="57"/>
      <c r="E407" s="57"/>
      <c r="F407" s="57"/>
      <c r="G407" s="57"/>
      <c r="H407" s="139"/>
      <c r="I407" s="57"/>
      <c r="J407" s="60"/>
      <c r="K407" s="72" t="str">
        <f>IF(AND(I407="YES", COUNTIFS(F$35:F407,F407,I$35:I407,"YES")=1),1,"")</f>
        <v/>
      </c>
      <c r="L407" s="73" t="str">
        <f>IF(G407="","",VALUE(IFERROR(CHOOSE(MATCH(G407,{0,1,2,3,4,5},0),2.5,3.5,4.5,5.5,6.5,7.5),"")))</f>
        <v/>
      </c>
      <c r="M407" s="52">
        <f t="shared" si="20"/>
        <v>1</v>
      </c>
      <c r="N407" s="52" t="str">
        <f t="shared" si="21"/>
        <v/>
      </c>
      <c r="O407" s="6"/>
      <c r="P407" s="6"/>
      <c r="Q407" s="6"/>
      <c r="R407" s="6"/>
      <c r="S407" s="6"/>
      <c r="T407" s="6"/>
      <c r="U407" s="6"/>
      <c r="V407" s="6"/>
      <c r="W407" s="6"/>
      <c r="X407" s="6"/>
      <c r="Y407" s="6"/>
      <c r="Z407" s="6"/>
      <c r="AA407" s="6"/>
      <c r="AB407" s="6"/>
    </row>
    <row r="408" spans="1:28" ht="12.95" customHeight="1" thickBot="1" x14ac:dyDescent="0.25">
      <c r="A408" s="6" t="str">
        <f t="shared" si="22"/>
        <v xml:space="preserve"> UNIT </v>
      </c>
      <c r="B408" s="54">
        <v>374</v>
      </c>
      <c r="C408" s="53"/>
      <c r="D408" s="57"/>
      <c r="E408" s="57"/>
      <c r="F408" s="57"/>
      <c r="G408" s="57"/>
      <c r="H408" s="139"/>
      <c r="I408" s="57"/>
      <c r="J408" s="60"/>
      <c r="K408" s="72" t="str">
        <f>IF(AND(I408="YES", COUNTIFS(F$35:F408,F408,I$35:I408,"YES")=1),1,"")</f>
        <v/>
      </c>
      <c r="L408" s="73" t="str">
        <f>IF(G408="","",VALUE(IFERROR(CHOOSE(MATCH(G408,{0,1,2,3,4,5},0),2.5,3.5,4.5,5.5,6.5,7.5),"")))</f>
        <v/>
      </c>
      <c r="M408" s="52">
        <f t="shared" si="20"/>
        <v>1</v>
      </c>
      <c r="N408" s="52" t="str">
        <f t="shared" si="21"/>
        <v/>
      </c>
      <c r="O408" s="6"/>
      <c r="P408" s="6"/>
      <c r="Q408" s="6"/>
      <c r="R408" s="6"/>
      <c r="S408" s="6"/>
      <c r="T408" s="6"/>
      <c r="U408" s="6"/>
      <c r="V408" s="6"/>
      <c r="W408" s="6"/>
      <c r="X408" s="6"/>
      <c r="Y408" s="6"/>
      <c r="Z408" s="6"/>
      <c r="AA408" s="6"/>
      <c r="AB408" s="6"/>
    </row>
    <row r="409" spans="1:28" ht="12.95" customHeight="1" thickBot="1" x14ac:dyDescent="0.25">
      <c r="A409" s="6" t="str">
        <f t="shared" si="22"/>
        <v xml:space="preserve"> UNIT </v>
      </c>
      <c r="B409" s="54">
        <v>375</v>
      </c>
      <c r="C409" s="53"/>
      <c r="D409" s="57"/>
      <c r="E409" s="57"/>
      <c r="F409" s="57"/>
      <c r="G409" s="57"/>
      <c r="H409" s="139"/>
      <c r="I409" s="57"/>
      <c r="J409" s="60"/>
      <c r="K409" s="72" t="str">
        <f>IF(AND(I409="YES", COUNTIFS(F$35:F409,F409,I$35:I409,"YES")=1),1,"")</f>
        <v/>
      </c>
      <c r="L409" s="73" t="str">
        <f>IF(G409="","",VALUE(IFERROR(CHOOSE(MATCH(G409,{0,1,2,3,4,5},0),2.5,3.5,4.5,5.5,6.5,7.5),"")))</f>
        <v/>
      </c>
      <c r="M409" s="52">
        <f t="shared" si="20"/>
        <v>1</v>
      </c>
      <c r="N409" s="52" t="str">
        <f t="shared" si="21"/>
        <v/>
      </c>
      <c r="O409" s="6"/>
      <c r="P409" s="6"/>
      <c r="Q409" s="6"/>
      <c r="R409" s="6"/>
      <c r="S409" s="6"/>
      <c r="T409" s="6"/>
      <c r="U409" s="6"/>
      <c r="V409" s="6"/>
      <c r="W409" s="6"/>
      <c r="X409" s="6"/>
      <c r="Y409" s="6"/>
      <c r="Z409" s="6"/>
      <c r="AA409" s="6"/>
      <c r="AB409" s="6"/>
    </row>
    <row r="410" spans="1:28" ht="12.95" customHeight="1" thickBot="1" x14ac:dyDescent="0.25">
      <c r="A410" s="6" t="str">
        <f t="shared" si="22"/>
        <v xml:space="preserve"> UNIT </v>
      </c>
      <c r="B410" s="54">
        <v>376</v>
      </c>
      <c r="C410" s="53"/>
      <c r="D410" s="57"/>
      <c r="E410" s="57"/>
      <c r="F410" s="57"/>
      <c r="G410" s="57"/>
      <c r="H410" s="139"/>
      <c r="I410" s="57"/>
      <c r="J410" s="60"/>
      <c r="K410" s="72" t="str">
        <f>IF(AND(I410="YES", COUNTIFS(F$35:F410,F410,I$35:I410,"YES")=1),1,"")</f>
        <v/>
      </c>
      <c r="L410" s="73" t="str">
        <f>IF(G410="","",VALUE(IFERROR(CHOOSE(MATCH(G410,{0,1,2,3,4,5},0),2.5,3.5,4.5,5.5,6.5,7.5),"")))</f>
        <v/>
      </c>
      <c r="M410" s="52">
        <f t="shared" si="20"/>
        <v>1</v>
      </c>
      <c r="N410" s="52" t="str">
        <f t="shared" si="21"/>
        <v/>
      </c>
      <c r="O410" s="6"/>
      <c r="P410" s="6"/>
      <c r="Q410" s="6"/>
      <c r="R410" s="6"/>
      <c r="S410" s="6"/>
      <c r="T410" s="6"/>
      <c r="U410" s="6"/>
      <c r="V410" s="6"/>
      <c r="W410" s="6"/>
      <c r="X410" s="6"/>
      <c r="Y410" s="6"/>
      <c r="Z410" s="6"/>
      <c r="AA410" s="6"/>
      <c r="AB410" s="6"/>
    </row>
    <row r="411" spans="1:28" ht="12.95" customHeight="1" thickBot="1" x14ac:dyDescent="0.25">
      <c r="A411" s="6" t="str">
        <f t="shared" si="22"/>
        <v xml:space="preserve"> UNIT </v>
      </c>
      <c r="B411" s="54">
        <v>377</v>
      </c>
      <c r="C411" s="53"/>
      <c r="D411" s="57"/>
      <c r="E411" s="57"/>
      <c r="F411" s="57"/>
      <c r="G411" s="57"/>
      <c r="H411" s="139"/>
      <c r="I411" s="57"/>
      <c r="J411" s="60"/>
      <c r="K411" s="72" t="str">
        <f>IF(AND(I411="YES", COUNTIFS(F$35:F411,F411,I$35:I411,"YES")=1),1,"")</f>
        <v/>
      </c>
      <c r="L411" s="73" t="str">
        <f>IF(G411="","",VALUE(IFERROR(CHOOSE(MATCH(G411,{0,1,2,3,4,5},0),2.5,3.5,4.5,5.5,6.5,7.5),"")))</f>
        <v/>
      </c>
      <c r="M411" s="52">
        <f t="shared" si="20"/>
        <v>1</v>
      </c>
      <c r="N411" s="52" t="str">
        <f t="shared" si="21"/>
        <v/>
      </c>
      <c r="O411" s="6"/>
      <c r="P411" s="6"/>
      <c r="Q411" s="6"/>
      <c r="R411" s="6"/>
      <c r="S411" s="6"/>
      <c r="T411" s="6"/>
      <c r="U411" s="6"/>
      <c r="V411" s="6"/>
      <c r="W411" s="6"/>
      <c r="X411" s="6"/>
      <c r="Y411" s="6"/>
      <c r="Z411" s="6"/>
      <c r="AA411" s="6"/>
      <c r="AB411" s="6"/>
    </row>
    <row r="412" spans="1:28" ht="12.95" customHeight="1" thickBot="1" x14ac:dyDescent="0.25">
      <c r="A412" s="6" t="str">
        <f t="shared" si="22"/>
        <v xml:space="preserve"> UNIT </v>
      </c>
      <c r="B412" s="54">
        <v>378</v>
      </c>
      <c r="C412" s="53"/>
      <c r="D412" s="57"/>
      <c r="E412" s="57"/>
      <c r="F412" s="57"/>
      <c r="G412" s="57"/>
      <c r="H412" s="139"/>
      <c r="I412" s="57"/>
      <c r="J412" s="60"/>
      <c r="K412" s="72" t="str">
        <f>IF(AND(I412="YES", COUNTIFS(F$35:F412,F412,I$35:I412,"YES")=1),1,"")</f>
        <v/>
      </c>
      <c r="L412" s="73" t="str">
        <f>IF(G412="","",VALUE(IFERROR(CHOOSE(MATCH(G412,{0,1,2,3,4,5},0),2.5,3.5,4.5,5.5,6.5,7.5),"")))</f>
        <v/>
      </c>
      <c r="M412" s="52">
        <f t="shared" si="20"/>
        <v>1</v>
      </c>
      <c r="N412" s="52" t="str">
        <f t="shared" si="21"/>
        <v/>
      </c>
      <c r="O412" s="6"/>
      <c r="P412" s="6"/>
      <c r="Q412" s="6"/>
      <c r="R412" s="6"/>
      <c r="S412" s="6"/>
      <c r="T412" s="6"/>
      <c r="U412" s="6"/>
      <c r="V412" s="6"/>
      <c r="W412" s="6"/>
      <c r="X412" s="6"/>
      <c r="Y412" s="6"/>
      <c r="Z412" s="6"/>
      <c r="AA412" s="6"/>
      <c r="AB412" s="6"/>
    </row>
    <row r="413" spans="1:28" ht="12.95" customHeight="1" thickBot="1" x14ac:dyDescent="0.25">
      <c r="A413" s="6" t="str">
        <f t="shared" si="22"/>
        <v xml:space="preserve"> UNIT </v>
      </c>
      <c r="B413" s="54">
        <v>379</v>
      </c>
      <c r="C413" s="53"/>
      <c r="D413" s="57"/>
      <c r="E413" s="57"/>
      <c r="F413" s="57"/>
      <c r="G413" s="57"/>
      <c r="H413" s="139"/>
      <c r="I413" s="57"/>
      <c r="J413" s="60"/>
      <c r="K413" s="72" t="str">
        <f>IF(AND(I413="YES", COUNTIFS(F$35:F413,F413,I$35:I413,"YES")=1),1,"")</f>
        <v/>
      </c>
      <c r="L413" s="73" t="str">
        <f>IF(G413="","",VALUE(IFERROR(CHOOSE(MATCH(G413,{0,1,2,3,4,5},0),2.5,3.5,4.5,5.5,6.5,7.5),"")))</f>
        <v/>
      </c>
      <c r="M413" s="52">
        <f t="shared" si="20"/>
        <v>1</v>
      </c>
      <c r="N413" s="52" t="str">
        <f t="shared" si="21"/>
        <v/>
      </c>
      <c r="O413" s="6"/>
      <c r="P413" s="6"/>
      <c r="Q413" s="6"/>
      <c r="R413" s="6"/>
      <c r="S413" s="6"/>
      <c r="T413" s="6"/>
      <c r="U413" s="6"/>
      <c r="V413" s="6"/>
      <c r="W413" s="6"/>
      <c r="X413" s="6"/>
      <c r="Y413" s="6"/>
      <c r="Z413" s="6"/>
      <c r="AA413" s="6"/>
      <c r="AB413" s="6"/>
    </row>
    <row r="414" spans="1:28" ht="12.95" customHeight="1" thickBot="1" x14ac:dyDescent="0.25">
      <c r="A414" s="6" t="str">
        <f t="shared" si="22"/>
        <v xml:space="preserve"> UNIT </v>
      </c>
      <c r="B414" s="54">
        <v>380</v>
      </c>
      <c r="C414" s="53"/>
      <c r="D414" s="57"/>
      <c r="E414" s="57"/>
      <c r="F414" s="57"/>
      <c r="G414" s="57"/>
      <c r="H414" s="139"/>
      <c r="I414" s="57"/>
      <c r="J414" s="60"/>
      <c r="K414" s="72" t="str">
        <f>IF(AND(I414="YES", COUNTIFS(F$35:F414,F414,I$35:I414,"YES")=1),1,"")</f>
        <v/>
      </c>
      <c r="L414" s="73" t="str">
        <f>IF(G414="","",VALUE(IFERROR(CHOOSE(MATCH(G414,{0,1,2,3,4,5},0),2.5,3.5,4.5,5.5,6.5,7.5),"")))</f>
        <v/>
      </c>
      <c r="M414" s="52">
        <f t="shared" si="20"/>
        <v>1</v>
      </c>
      <c r="N414" s="52" t="str">
        <f t="shared" si="21"/>
        <v/>
      </c>
      <c r="O414" s="6"/>
      <c r="P414" s="6"/>
      <c r="Q414" s="6"/>
      <c r="R414" s="6"/>
      <c r="S414" s="6"/>
      <c r="T414" s="6"/>
      <c r="U414" s="6"/>
      <c r="V414" s="6"/>
      <c r="W414" s="6"/>
      <c r="X414" s="6"/>
      <c r="Y414" s="6"/>
      <c r="Z414" s="6"/>
      <c r="AA414" s="6"/>
      <c r="AB414" s="6"/>
    </row>
    <row r="415" spans="1:28" ht="12.95" customHeight="1" thickBot="1" x14ac:dyDescent="0.25">
      <c r="A415" s="6" t="str">
        <f t="shared" si="22"/>
        <v xml:space="preserve"> UNIT </v>
      </c>
      <c r="B415" s="54">
        <v>381</v>
      </c>
      <c r="C415" s="53"/>
      <c r="D415" s="57"/>
      <c r="E415" s="57"/>
      <c r="F415" s="57"/>
      <c r="G415" s="57"/>
      <c r="H415" s="139"/>
      <c r="I415" s="57"/>
      <c r="J415" s="60"/>
      <c r="K415" s="72" t="str">
        <f>IF(AND(I415="YES", COUNTIFS(F$35:F415,F415,I$35:I415,"YES")=1),1,"")</f>
        <v/>
      </c>
      <c r="L415" s="73" t="str">
        <f>IF(G415="","",VALUE(IFERROR(CHOOSE(MATCH(G415,{0,1,2,3,4,5},0),2.5,3.5,4.5,5.5,6.5,7.5),"")))</f>
        <v/>
      </c>
      <c r="M415" s="52">
        <f t="shared" si="20"/>
        <v>1</v>
      </c>
      <c r="N415" s="52" t="str">
        <f t="shared" si="21"/>
        <v/>
      </c>
      <c r="O415" s="6"/>
      <c r="P415" s="6"/>
      <c r="Q415" s="6"/>
      <c r="R415" s="6"/>
      <c r="S415" s="6"/>
      <c r="T415" s="6"/>
      <c r="U415" s="6"/>
      <c r="V415" s="6"/>
      <c r="W415" s="6"/>
      <c r="X415" s="6"/>
      <c r="Y415" s="6"/>
      <c r="Z415" s="6"/>
      <c r="AA415" s="6"/>
      <c r="AB415" s="6"/>
    </row>
    <row r="416" spans="1:28" ht="12.95" customHeight="1" thickBot="1" x14ac:dyDescent="0.25">
      <c r="A416" s="6" t="str">
        <f t="shared" si="22"/>
        <v xml:space="preserve"> UNIT </v>
      </c>
      <c r="B416" s="54">
        <v>382</v>
      </c>
      <c r="C416" s="53"/>
      <c r="D416" s="57"/>
      <c r="E416" s="57"/>
      <c r="F416" s="57"/>
      <c r="G416" s="57"/>
      <c r="H416" s="139"/>
      <c r="I416" s="57"/>
      <c r="J416" s="60"/>
      <c r="K416" s="72" t="str">
        <f>IF(AND(I416="YES", COUNTIFS(F$35:F416,F416,I$35:I416,"YES")=1),1,"")</f>
        <v/>
      </c>
      <c r="L416" s="73" t="str">
        <f>IF(G416="","",VALUE(IFERROR(CHOOSE(MATCH(G416,{0,1,2,3,4,5},0),2.5,3.5,4.5,5.5,6.5,7.5),"")))</f>
        <v/>
      </c>
      <c r="M416" s="52">
        <f t="shared" si="20"/>
        <v>1</v>
      </c>
      <c r="N416" s="52" t="str">
        <f t="shared" si="21"/>
        <v/>
      </c>
      <c r="O416" s="6"/>
      <c r="P416" s="6"/>
      <c r="Q416" s="6"/>
      <c r="R416" s="6"/>
      <c r="S416" s="6"/>
      <c r="T416" s="6"/>
      <c r="U416" s="6"/>
      <c r="V416" s="6"/>
      <c r="W416" s="6"/>
      <c r="X416" s="6"/>
      <c r="Y416" s="6"/>
      <c r="Z416" s="6"/>
      <c r="AA416" s="6"/>
      <c r="AB416" s="6"/>
    </row>
    <row r="417" spans="1:28" ht="12.95" customHeight="1" thickBot="1" x14ac:dyDescent="0.25">
      <c r="A417" s="6" t="str">
        <f t="shared" si="22"/>
        <v xml:space="preserve"> UNIT </v>
      </c>
      <c r="B417" s="54">
        <v>383</v>
      </c>
      <c r="C417" s="53"/>
      <c r="D417" s="57"/>
      <c r="E417" s="57"/>
      <c r="F417" s="57"/>
      <c r="G417" s="57"/>
      <c r="H417" s="139"/>
      <c r="I417" s="57"/>
      <c r="J417" s="60"/>
      <c r="K417" s="72" t="str">
        <f>IF(AND(I417="YES", COUNTIFS(F$35:F417,F417,I$35:I417,"YES")=1),1,"")</f>
        <v/>
      </c>
      <c r="L417" s="73" t="str">
        <f>IF(G417="","",VALUE(IFERROR(CHOOSE(MATCH(G417,{0,1,2,3,4,5},0),2.5,3.5,4.5,5.5,6.5,7.5),"")))</f>
        <v/>
      </c>
      <c r="M417" s="52">
        <f t="shared" si="20"/>
        <v>1</v>
      </c>
      <c r="N417" s="52" t="str">
        <f t="shared" si="21"/>
        <v/>
      </c>
      <c r="O417" s="6"/>
      <c r="P417" s="6"/>
      <c r="Q417" s="6"/>
      <c r="R417" s="6"/>
      <c r="S417" s="6"/>
      <c r="T417" s="6"/>
      <c r="U417" s="6"/>
      <c r="V417" s="6"/>
      <c r="W417" s="6"/>
      <c r="X417" s="6"/>
      <c r="Y417" s="6"/>
      <c r="Z417" s="6"/>
      <c r="AA417" s="6"/>
      <c r="AB417" s="6"/>
    </row>
    <row r="418" spans="1:28" ht="12.95" customHeight="1" thickBot="1" x14ac:dyDescent="0.25">
      <c r="A418" s="6" t="str">
        <f t="shared" si="22"/>
        <v xml:space="preserve"> UNIT </v>
      </c>
      <c r="B418" s="54">
        <v>384</v>
      </c>
      <c r="C418" s="53"/>
      <c r="D418" s="57"/>
      <c r="E418" s="57"/>
      <c r="F418" s="57"/>
      <c r="G418" s="57"/>
      <c r="H418" s="139"/>
      <c r="I418" s="57"/>
      <c r="J418" s="60"/>
      <c r="K418" s="72" t="str">
        <f>IF(AND(I418="YES", COUNTIFS(F$35:F418,F418,I$35:I418,"YES")=1),1,"")</f>
        <v/>
      </c>
      <c r="L418" s="73" t="str">
        <f>IF(G418="","",VALUE(IFERROR(CHOOSE(MATCH(G418,{0,1,2,3,4,5},0),2.5,3.5,4.5,5.5,6.5,7.5),"")))</f>
        <v/>
      </c>
      <c r="M418" s="52">
        <f t="shared" si="20"/>
        <v>1</v>
      </c>
      <c r="N418" s="52" t="str">
        <f t="shared" si="21"/>
        <v/>
      </c>
      <c r="O418" s="6"/>
      <c r="P418" s="6"/>
      <c r="Q418" s="6"/>
      <c r="R418" s="6"/>
      <c r="S418" s="6"/>
      <c r="T418" s="6"/>
      <c r="U418" s="6"/>
      <c r="V418" s="6"/>
      <c r="W418" s="6"/>
      <c r="X418" s="6"/>
      <c r="Y418" s="6"/>
      <c r="Z418" s="6"/>
      <c r="AA418" s="6"/>
      <c r="AB418" s="6"/>
    </row>
    <row r="419" spans="1:28" ht="12.95" customHeight="1" thickBot="1" x14ac:dyDescent="0.25">
      <c r="A419" s="6" t="str">
        <f t="shared" si="22"/>
        <v xml:space="preserve"> UNIT </v>
      </c>
      <c r="B419" s="54">
        <v>385</v>
      </c>
      <c r="C419" s="53"/>
      <c r="D419" s="57"/>
      <c r="E419" s="57"/>
      <c r="F419" s="57"/>
      <c r="G419" s="57"/>
      <c r="H419" s="139"/>
      <c r="I419" s="57"/>
      <c r="J419" s="60"/>
      <c r="K419" s="72" t="str">
        <f>IF(AND(I419="YES", COUNTIFS(F$35:F419,F419,I$35:I419,"YES")=1),1,"")</f>
        <v/>
      </c>
      <c r="L419" s="73" t="str">
        <f>IF(G419="","",VALUE(IFERROR(CHOOSE(MATCH(G419,{0,1,2,3,4,5},0),2.5,3.5,4.5,5.5,6.5,7.5),"")))</f>
        <v/>
      </c>
      <c r="M419" s="52">
        <f t="shared" ref="M419:M482" si="23">IF(COUNTIF($F$35:$F$1534,F419)&gt;1,0,1)</f>
        <v>1</v>
      </c>
      <c r="N419" s="52" t="str">
        <f t="shared" ref="N419:N482" si="24">IFERROR(1/IF(LEN(F419)&gt;0,COUNTIF($F$35:$F$1534,F419),0),"")</f>
        <v/>
      </c>
      <c r="O419" s="6"/>
      <c r="P419" s="6"/>
      <c r="Q419" s="6"/>
      <c r="R419" s="6"/>
      <c r="S419" s="6"/>
      <c r="T419" s="6"/>
      <c r="U419" s="6"/>
      <c r="V419" s="6"/>
      <c r="W419" s="6"/>
      <c r="X419" s="6"/>
      <c r="Y419" s="6"/>
      <c r="Z419" s="6"/>
      <c r="AA419" s="6"/>
      <c r="AB419" s="6"/>
    </row>
    <row r="420" spans="1:28" ht="12.95" customHeight="1" thickBot="1" x14ac:dyDescent="0.25">
      <c r="A420" s="6" t="str">
        <f t="shared" si="22"/>
        <v xml:space="preserve"> UNIT </v>
      </c>
      <c r="B420" s="54">
        <v>386</v>
      </c>
      <c r="C420" s="53"/>
      <c r="D420" s="57"/>
      <c r="E420" s="57"/>
      <c r="F420" s="57"/>
      <c r="G420" s="57"/>
      <c r="H420" s="139"/>
      <c r="I420" s="57"/>
      <c r="J420" s="60"/>
      <c r="K420" s="72" t="str">
        <f>IF(AND(I420="YES", COUNTIFS(F$35:F420,F420,I$35:I420,"YES")=1),1,"")</f>
        <v/>
      </c>
      <c r="L420" s="73" t="str">
        <f>IF(G420="","",VALUE(IFERROR(CHOOSE(MATCH(G420,{0,1,2,3,4,5},0),2.5,3.5,4.5,5.5,6.5,7.5),"")))</f>
        <v/>
      </c>
      <c r="M420" s="52">
        <f t="shared" si="23"/>
        <v>1</v>
      </c>
      <c r="N420" s="52" t="str">
        <f t="shared" si="24"/>
        <v/>
      </c>
      <c r="O420" s="6"/>
      <c r="P420" s="6"/>
      <c r="Q420" s="6"/>
      <c r="R420" s="6"/>
      <c r="S420" s="6"/>
      <c r="T420" s="6"/>
      <c r="U420" s="6"/>
      <c r="V420" s="6"/>
      <c r="W420" s="6"/>
      <c r="X420" s="6"/>
      <c r="Y420" s="6"/>
      <c r="Z420" s="6"/>
      <c r="AA420" s="6"/>
      <c r="AB420" s="6"/>
    </row>
    <row r="421" spans="1:28" ht="12.95" customHeight="1" thickBot="1" x14ac:dyDescent="0.25">
      <c r="A421" s="6" t="str">
        <f t="shared" ref="A421:A484" si="25">C419&amp;" "&amp;"UNIT"&amp;" "&amp;F419</f>
        <v xml:space="preserve"> UNIT </v>
      </c>
      <c r="B421" s="54">
        <v>387</v>
      </c>
      <c r="C421" s="53"/>
      <c r="D421" s="57"/>
      <c r="E421" s="57"/>
      <c r="F421" s="57"/>
      <c r="G421" s="57"/>
      <c r="H421" s="139"/>
      <c r="I421" s="57"/>
      <c r="J421" s="60"/>
      <c r="K421" s="72" t="str">
        <f>IF(AND(I421="YES", COUNTIFS(F$35:F421,F421,I$35:I421,"YES")=1),1,"")</f>
        <v/>
      </c>
      <c r="L421" s="73" t="str">
        <f>IF(G421="","",VALUE(IFERROR(CHOOSE(MATCH(G421,{0,1,2,3,4,5},0),2.5,3.5,4.5,5.5,6.5,7.5),"")))</f>
        <v/>
      </c>
      <c r="M421" s="52">
        <f t="shared" si="23"/>
        <v>1</v>
      </c>
      <c r="N421" s="52" t="str">
        <f t="shared" si="24"/>
        <v/>
      </c>
      <c r="O421" s="6"/>
      <c r="P421" s="6"/>
      <c r="Q421" s="6"/>
      <c r="R421" s="6"/>
      <c r="S421" s="6"/>
      <c r="T421" s="6"/>
      <c r="U421" s="6"/>
      <c r="V421" s="6"/>
      <c r="W421" s="6"/>
      <c r="X421" s="6"/>
      <c r="Y421" s="6"/>
      <c r="Z421" s="6"/>
      <c r="AA421" s="6"/>
      <c r="AB421" s="6"/>
    </row>
    <row r="422" spans="1:28" ht="12.95" customHeight="1" thickBot="1" x14ac:dyDescent="0.25">
      <c r="A422" s="6" t="str">
        <f t="shared" si="25"/>
        <v xml:space="preserve"> UNIT </v>
      </c>
      <c r="B422" s="54">
        <v>388</v>
      </c>
      <c r="C422" s="53"/>
      <c r="D422" s="57"/>
      <c r="E422" s="57"/>
      <c r="F422" s="57"/>
      <c r="G422" s="57"/>
      <c r="H422" s="139"/>
      <c r="I422" s="57"/>
      <c r="J422" s="60"/>
      <c r="K422" s="72" t="str">
        <f>IF(AND(I422="YES", COUNTIFS(F$35:F422,F422,I$35:I422,"YES")=1),1,"")</f>
        <v/>
      </c>
      <c r="L422" s="73" t="str">
        <f>IF(G422="","",VALUE(IFERROR(CHOOSE(MATCH(G422,{0,1,2,3,4,5},0),2.5,3.5,4.5,5.5,6.5,7.5),"")))</f>
        <v/>
      </c>
      <c r="M422" s="52">
        <f t="shared" si="23"/>
        <v>1</v>
      </c>
      <c r="N422" s="52" t="str">
        <f t="shared" si="24"/>
        <v/>
      </c>
      <c r="O422" s="6"/>
      <c r="P422" s="6"/>
      <c r="Q422" s="6"/>
      <c r="R422" s="6"/>
      <c r="S422" s="6"/>
      <c r="T422" s="6"/>
      <c r="U422" s="6"/>
      <c r="V422" s="6"/>
      <c r="W422" s="6"/>
      <c r="X422" s="6"/>
      <c r="Y422" s="6"/>
      <c r="Z422" s="6"/>
      <c r="AA422" s="6"/>
      <c r="AB422" s="6"/>
    </row>
    <row r="423" spans="1:28" ht="12.95" customHeight="1" thickBot="1" x14ac:dyDescent="0.25">
      <c r="A423" s="6" t="str">
        <f t="shared" si="25"/>
        <v xml:space="preserve"> UNIT </v>
      </c>
      <c r="B423" s="54">
        <v>389</v>
      </c>
      <c r="C423" s="53"/>
      <c r="D423" s="57"/>
      <c r="E423" s="57"/>
      <c r="F423" s="57"/>
      <c r="G423" s="57"/>
      <c r="H423" s="139"/>
      <c r="I423" s="57"/>
      <c r="J423" s="60"/>
      <c r="K423" s="72" t="str">
        <f>IF(AND(I423="YES", COUNTIFS(F$35:F423,F423,I$35:I423,"YES")=1),1,"")</f>
        <v/>
      </c>
      <c r="L423" s="73" t="str">
        <f>IF(G423="","",VALUE(IFERROR(CHOOSE(MATCH(G423,{0,1,2,3,4,5},0),2.5,3.5,4.5,5.5,6.5,7.5),"")))</f>
        <v/>
      </c>
      <c r="M423" s="52">
        <f t="shared" si="23"/>
        <v>1</v>
      </c>
      <c r="N423" s="52" t="str">
        <f t="shared" si="24"/>
        <v/>
      </c>
      <c r="O423" s="6"/>
      <c r="P423" s="6"/>
      <c r="Q423" s="6"/>
      <c r="R423" s="6"/>
      <c r="S423" s="6"/>
      <c r="T423" s="6"/>
      <c r="U423" s="6"/>
      <c r="V423" s="6"/>
      <c r="W423" s="6"/>
      <c r="X423" s="6"/>
      <c r="Y423" s="6"/>
      <c r="Z423" s="6"/>
      <c r="AA423" s="6"/>
      <c r="AB423" s="6"/>
    </row>
    <row r="424" spans="1:28" ht="12.95" customHeight="1" thickBot="1" x14ac:dyDescent="0.25">
      <c r="A424" s="6" t="str">
        <f t="shared" si="25"/>
        <v xml:space="preserve"> UNIT </v>
      </c>
      <c r="B424" s="54">
        <v>390</v>
      </c>
      <c r="C424" s="53"/>
      <c r="D424" s="57"/>
      <c r="E424" s="57"/>
      <c r="F424" s="57"/>
      <c r="G424" s="57"/>
      <c r="H424" s="139"/>
      <c r="I424" s="57"/>
      <c r="J424" s="60"/>
      <c r="K424" s="72" t="str">
        <f>IF(AND(I424="YES", COUNTIFS(F$35:F424,F424,I$35:I424,"YES")=1),1,"")</f>
        <v/>
      </c>
      <c r="L424" s="73" t="str">
        <f>IF(G424="","",VALUE(IFERROR(CHOOSE(MATCH(G424,{0,1,2,3,4,5},0),2.5,3.5,4.5,5.5,6.5,7.5),"")))</f>
        <v/>
      </c>
      <c r="M424" s="52">
        <f t="shared" si="23"/>
        <v>1</v>
      </c>
      <c r="N424" s="52" t="str">
        <f t="shared" si="24"/>
        <v/>
      </c>
      <c r="O424" s="6"/>
      <c r="P424" s="6"/>
      <c r="Q424" s="6"/>
      <c r="R424" s="6"/>
      <c r="S424" s="6"/>
      <c r="T424" s="6"/>
      <c r="U424" s="6"/>
      <c r="V424" s="6"/>
      <c r="W424" s="6"/>
      <c r="X424" s="6"/>
      <c r="Y424" s="6"/>
      <c r="Z424" s="6"/>
      <c r="AA424" s="6"/>
      <c r="AB424" s="6"/>
    </row>
    <row r="425" spans="1:28" ht="12.95" customHeight="1" thickBot="1" x14ac:dyDescent="0.25">
      <c r="A425" s="6" t="str">
        <f t="shared" si="25"/>
        <v xml:space="preserve"> UNIT </v>
      </c>
      <c r="B425" s="54">
        <v>391</v>
      </c>
      <c r="C425" s="53"/>
      <c r="D425" s="57"/>
      <c r="E425" s="57"/>
      <c r="F425" s="57"/>
      <c r="G425" s="57"/>
      <c r="H425" s="139"/>
      <c r="I425" s="57"/>
      <c r="J425" s="60"/>
      <c r="K425" s="72" t="str">
        <f>IF(AND(I425="YES", COUNTIFS(F$35:F425,F425,I$35:I425,"YES")=1),1,"")</f>
        <v/>
      </c>
      <c r="L425" s="73" t="str">
        <f>IF(G425="","",VALUE(IFERROR(CHOOSE(MATCH(G425,{0,1,2,3,4,5},0),2.5,3.5,4.5,5.5,6.5,7.5),"")))</f>
        <v/>
      </c>
      <c r="M425" s="52">
        <f t="shared" si="23"/>
        <v>1</v>
      </c>
      <c r="N425" s="52" t="str">
        <f t="shared" si="24"/>
        <v/>
      </c>
      <c r="O425" s="6"/>
      <c r="P425" s="6"/>
      <c r="Q425" s="6"/>
      <c r="R425" s="6"/>
      <c r="S425" s="6"/>
      <c r="T425" s="6"/>
      <c r="U425" s="6"/>
      <c r="V425" s="6"/>
      <c r="W425" s="6"/>
      <c r="X425" s="6"/>
      <c r="Y425" s="6"/>
      <c r="Z425" s="6"/>
      <c r="AA425" s="6"/>
      <c r="AB425" s="6"/>
    </row>
    <row r="426" spans="1:28" ht="12.95" customHeight="1" thickBot="1" x14ac:dyDescent="0.25">
      <c r="A426" s="6" t="str">
        <f t="shared" si="25"/>
        <v xml:space="preserve"> UNIT </v>
      </c>
      <c r="B426" s="54">
        <v>392</v>
      </c>
      <c r="C426" s="53"/>
      <c r="D426" s="57"/>
      <c r="E426" s="57"/>
      <c r="F426" s="57"/>
      <c r="G426" s="57"/>
      <c r="H426" s="139"/>
      <c r="I426" s="57"/>
      <c r="J426" s="60"/>
      <c r="K426" s="72" t="str">
        <f>IF(AND(I426="YES", COUNTIFS(F$35:F426,F426,I$35:I426,"YES")=1),1,"")</f>
        <v/>
      </c>
      <c r="L426" s="73" t="str">
        <f>IF(G426="","",VALUE(IFERROR(CHOOSE(MATCH(G426,{0,1,2,3,4,5},0),2.5,3.5,4.5,5.5,6.5,7.5),"")))</f>
        <v/>
      </c>
      <c r="M426" s="52">
        <f t="shared" si="23"/>
        <v>1</v>
      </c>
      <c r="N426" s="52" t="str">
        <f t="shared" si="24"/>
        <v/>
      </c>
      <c r="O426" s="6"/>
      <c r="P426" s="6"/>
      <c r="Q426" s="6"/>
      <c r="R426" s="6"/>
      <c r="S426" s="6"/>
      <c r="T426" s="6"/>
      <c r="U426" s="6"/>
      <c r="V426" s="6"/>
      <c r="W426" s="6"/>
      <c r="X426" s="6"/>
      <c r="Y426" s="6"/>
      <c r="Z426" s="6"/>
      <c r="AA426" s="6"/>
      <c r="AB426" s="6"/>
    </row>
    <row r="427" spans="1:28" ht="12.95" customHeight="1" thickBot="1" x14ac:dyDescent="0.25">
      <c r="A427" s="6" t="str">
        <f t="shared" si="25"/>
        <v xml:space="preserve"> UNIT </v>
      </c>
      <c r="B427" s="54">
        <v>393</v>
      </c>
      <c r="C427" s="53"/>
      <c r="D427" s="57"/>
      <c r="E427" s="57"/>
      <c r="F427" s="57"/>
      <c r="G427" s="57"/>
      <c r="H427" s="139"/>
      <c r="I427" s="57"/>
      <c r="J427" s="60"/>
      <c r="K427" s="72" t="str">
        <f>IF(AND(I427="YES", COUNTIFS(F$35:F427,F427,I$35:I427,"YES")=1),1,"")</f>
        <v/>
      </c>
      <c r="L427" s="73" t="str">
        <f>IF(G427="","",VALUE(IFERROR(CHOOSE(MATCH(G427,{0,1,2,3,4,5},0),2.5,3.5,4.5,5.5,6.5,7.5),"")))</f>
        <v/>
      </c>
      <c r="M427" s="52">
        <f t="shared" si="23"/>
        <v>1</v>
      </c>
      <c r="N427" s="52" t="str">
        <f t="shared" si="24"/>
        <v/>
      </c>
      <c r="O427" s="6"/>
      <c r="P427" s="6"/>
      <c r="Q427" s="6"/>
      <c r="R427" s="6"/>
      <c r="S427" s="6"/>
      <c r="T427" s="6"/>
      <c r="U427" s="6"/>
      <c r="V427" s="6"/>
      <c r="W427" s="6"/>
      <c r="X427" s="6"/>
      <c r="Y427" s="6"/>
      <c r="Z427" s="6"/>
      <c r="AA427" s="6"/>
      <c r="AB427" s="6"/>
    </row>
    <row r="428" spans="1:28" ht="12.95" customHeight="1" thickBot="1" x14ac:dyDescent="0.25">
      <c r="A428" s="6" t="str">
        <f t="shared" si="25"/>
        <v xml:space="preserve"> UNIT </v>
      </c>
      <c r="B428" s="54">
        <v>394</v>
      </c>
      <c r="C428" s="53"/>
      <c r="D428" s="57"/>
      <c r="E428" s="57"/>
      <c r="F428" s="57"/>
      <c r="G428" s="57"/>
      <c r="H428" s="139"/>
      <c r="I428" s="57"/>
      <c r="J428" s="60"/>
      <c r="K428" s="72" t="str">
        <f>IF(AND(I428="YES", COUNTIFS(F$35:F428,F428,I$35:I428,"YES")=1),1,"")</f>
        <v/>
      </c>
      <c r="L428" s="73" t="str">
        <f>IF(G428="","",VALUE(IFERROR(CHOOSE(MATCH(G428,{0,1,2,3,4,5},0),2.5,3.5,4.5,5.5,6.5,7.5),"")))</f>
        <v/>
      </c>
      <c r="M428" s="52">
        <f t="shared" si="23"/>
        <v>1</v>
      </c>
      <c r="N428" s="52" t="str">
        <f t="shared" si="24"/>
        <v/>
      </c>
      <c r="O428" s="6"/>
      <c r="P428" s="6"/>
      <c r="Q428" s="6"/>
      <c r="R428" s="6"/>
      <c r="S428" s="6"/>
      <c r="T428" s="6"/>
      <c r="U428" s="6"/>
      <c r="V428" s="6"/>
      <c r="W428" s="6"/>
      <c r="X428" s="6"/>
      <c r="Y428" s="6"/>
      <c r="Z428" s="6"/>
      <c r="AA428" s="6"/>
      <c r="AB428" s="6"/>
    </row>
    <row r="429" spans="1:28" ht="12.95" customHeight="1" thickBot="1" x14ac:dyDescent="0.25">
      <c r="A429" s="6" t="str">
        <f t="shared" si="25"/>
        <v xml:space="preserve"> UNIT </v>
      </c>
      <c r="B429" s="54">
        <v>395</v>
      </c>
      <c r="C429" s="53"/>
      <c r="D429" s="57"/>
      <c r="E429" s="57"/>
      <c r="F429" s="57"/>
      <c r="G429" s="57"/>
      <c r="H429" s="139"/>
      <c r="I429" s="57"/>
      <c r="J429" s="60"/>
      <c r="K429" s="72" t="str">
        <f>IF(AND(I429="YES", COUNTIFS(F$35:F429,F429,I$35:I429,"YES")=1),1,"")</f>
        <v/>
      </c>
      <c r="L429" s="73" t="str">
        <f>IF(G429="","",VALUE(IFERROR(CHOOSE(MATCH(G429,{0,1,2,3,4,5},0),2.5,3.5,4.5,5.5,6.5,7.5),"")))</f>
        <v/>
      </c>
      <c r="M429" s="52">
        <f t="shared" si="23"/>
        <v>1</v>
      </c>
      <c r="N429" s="52" t="str">
        <f t="shared" si="24"/>
        <v/>
      </c>
      <c r="O429" s="6"/>
      <c r="P429" s="6"/>
      <c r="Q429" s="6"/>
      <c r="R429" s="6"/>
      <c r="S429" s="6"/>
      <c r="T429" s="6"/>
      <c r="U429" s="6"/>
      <c r="V429" s="6"/>
      <c r="W429" s="6"/>
      <c r="X429" s="6"/>
      <c r="Y429" s="6"/>
      <c r="Z429" s="6"/>
      <c r="AA429" s="6"/>
      <c r="AB429" s="6"/>
    </row>
    <row r="430" spans="1:28" ht="12.95" customHeight="1" thickBot="1" x14ac:dyDescent="0.25">
      <c r="A430" s="6" t="str">
        <f t="shared" si="25"/>
        <v xml:space="preserve"> UNIT </v>
      </c>
      <c r="B430" s="54">
        <v>396</v>
      </c>
      <c r="C430" s="53"/>
      <c r="D430" s="57"/>
      <c r="E430" s="57"/>
      <c r="F430" s="57"/>
      <c r="G430" s="57"/>
      <c r="H430" s="139"/>
      <c r="I430" s="57"/>
      <c r="J430" s="60"/>
      <c r="K430" s="72" t="str">
        <f>IF(AND(I430="YES", COUNTIFS(F$35:F430,F430,I$35:I430,"YES")=1),1,"")</f>
        <v/>
      </c>
      <c r="L430" s="73" t="str">
        <f>IF(G430="","",VALUE(IFERROR(CHOOSE(MATCH(G430,{0,1,2,3,4,5},0),2.5,3.5,4.5,5.5,6.5,7.5),"")))</f>
        <v/>
      </c>
      <c r="M430" s="52">
        <f t="shared" si="23"/>
        <v>1</v>
      </c>
      <c r="N430" s="52" t="str">
        <f t="shared" si="24"/>
        <v/>
      </c>
      <c r="O430" s="6"/>
      <c r="P430" s="6"/>
      <c r="Q430" s="6"/>
      <c r="R430" s="6"/>
      <c r="S430" s="6"/>
      <c r="T430" s="6"/>
      <c r="U430" s="6"/>
      <c r="V430" s="6"/>
      <c r="W430" s="6"/>
      <c r="X430" s="6"/>
      <c r="Y430" s="6"/>
      <c r="Z430" s="6"/>
      <c r="AA430" s="6"/>
      <c r="AB430" s="6"/>
    </row>
    <row r="431" spans="1:28" ht="12.95" customHeight="1" thickBot="1" x14ac:dyDescent="0.25">
      <c r="A431" s="6" t="str">
        <f t="shared" si="25"/>
        <v xml:space="preserve"> UNIT </v>
      </c>
      <c r="B431" s="54">
        <v>397</v>
      </c>
      <c r="C431" s="53"/>
      <c r="D431" s="57"/>
      <c r="E431" s="57"/>
      <c r="F431" s="57"/>
      <c r="G431" s="57"/>
      <c r="H431" s="139"/>
      <c r="I431" s="57"/>
      <c r="J431" s="60"/>
      <c r="K431" s="72" t="str">
        <f>IF(AND(I431="YES", COUNTIFS(F$35:F431,F431,I$35:I431,"YES")=1),1,"")</f>
        <v/>
      </c>
      <c r="L431" s="73" t="str">
        <f>IF(G431="","",VALUE(IFERROR(CHOOSE(MATCH(G431,{0,1,2,3,4,5},0),2.5,3.5,4.5,5.5,6.5,7.5),"")))</f>
        <v/>
      </c>
      <c r="M431" s="52">
        <f t="shared" si="23"/>
        <v>1</v>
      </c>
      <c r="N431" s="52" t="str">
        <f t="shared" si="24"/>
        <v/>
      </c>
      <c r="O431" s="6"/>
      <c r="P431" s="6"/>
      <c r="Q431" s="6"/>
      <c r="R431" s="6"/>
      <c r="S431" s="6"/>
      <c r="T431" s="6"/>
      <c r="U431" s="6"/>
      <c r="V431" s="6"/>
      <c r="W431" s="6"/>
      <c r="X431" s="6"/>
      <c r="Y431" s="6"/>
      <c r="Z431" s="6"/>
      <c r="AA431" s="6"/>
      <c r="AB431" s="6"/>
    </row>
    <row r="432" spans="1:28" ht="12.95" customHeight="1" thickBot="1" x14ac:dyDescent="0.25">
      <c r="A432" s="6" t="str">
        <f t="shared" si="25"/>
        <v xml:space="preserve"> UNIT </v>
      </c>
      <c r="B432" s="54">
        <v>398</v>
      </c>
      <c r="C432" s="53"/>
      <c r="D432" s="57"/>
      <c r="E432" s="57"/>
      <c r="F432" s="57"/>
      <c r="G432" s="57"/>
      <c r="H432" s="139"/>
      <c r="I432" s="57"/>
      <c r="J432" s="60"/>
      <c r="K432" s="72" t="str">
        <f>IF(AND(I432="YES", COUNTIFS(F$35:F432,F432,I$35:I432,"YES")=1),1,"")</f>
        <v/>
      </c>
      <c r="L432" s="73" t="str">
        <f>IF(G432="","",VALUE(IFERROR(CHOOSE(MATCH(G432,{0,1,2,3,4,5},0),2.5,3.5,4.5,5.5,6.5,7.5),"")))</f>
        <v/>
      </c>
      <c r="M432" s="52">
        <f t="shared" si="23"/>
        <v>1</v>
      </c>
      <c r="N432" s="52" t="str">
        <f t="shared" si="24"/>
        <v/>
      </c>
      <c r="O432" s="6"/>
      <c r="P432" s="6"/>
      <c r="Q432" s="6"/>
      <c r="R432" s="6"/>
      <c r="S432" s="6"/>
      <c r="T432" s="6"/>
      <c r="U432" s="6"/>
      <c r="V432" s="6"/>
      <c r="W432" s="6"/>
      <c r="X432" s="6"/>
      <c r="Y432" s="6"/>
      <c r="Z432" s="6"/>
      <c r="AA432" s="6"/>
      <c r="AB432" s="6"/>
    </row>
    <row r="433" spans="1:28" ht="12.95" customHeight="1" thickBot="1" x14ac:dyDescent="0.25">
      <c r="A433" s="6" t="str">
        <f t="shared" si="25"/>
        <v xml:space="preserve"> UNIT </v>
      </c>
      <c r="B433" s="54">
        <v>399</v>
      </c>
      <c r="C433" s="53"/>
      <c r="D433" s="57"/>
      <c r="E433" s="57"/>
      <c r="F433" s="57"/>
      <c r="G433" s="57"/>
      <c r="H433" s="139"/>
      <c r="I433" s="57"/>
      <c r="J433" s="60"/>
      <c r="K433" s="72" t="str">
        <f>IF(AND(I433="YES", COUNTIFS(F$35:F433,F433,I$35:I433,"YES")=1),1,"")</f>
        <v/>
      </c>
      <c r="L433" s="73" t="str">
        <f>IF(G433="","",VALUE(IFERROR(CHOOSE(MATCH(G433,{0,1,2,3,4,5},0),2.5,3.5,4.5,5.5,6.5,7.5),"")))</f>
        <v/>
      </c>
      <c r="M433" s="52">
        <f t="shared" si="23"/>
        <v>1</v>
      </c>
      <c r="N433" s="52" t="str">
        <f t="shared" si="24"/>
        <v/>
      </c>
      <c r="O433" s="6"/>
      <c r="P433" s="6"/>
      <c r="Q433" s="6"/>
      <c r="R433" s="6"/>
      <c r="S433" s="6"/>
      <c r="T433" s="6"/>
      <c r="U433" s="6"/>
      <c r="V433" s="6"/>
      <c r="W433" s="6"/>
      <c r="X433" s="6"/>
      <c r="Y433" s="6"/>
      <c r="Z433" s="6"/>
      <c r="AA433" s="6"/>
      <c r="AB433" s="6"/>
    </row>
    <row r="434" spans="1:28" ht="12.95" customHeight="1" thickBot="1" x14ac:dyDescent="0.25">
      <c r="A434" s="6" t="str">
        <f t="shared" si="25"/>
        <v xml:space="preserve"> UNIT </v>
      </c>
      <c r="B434" s="54">
        <v>400</v>
      </c>
      <c r="C434" s="53"/>
      <c r="D434" s="57"/>
      <c r="E434" s="57"/>
      <c r="F434" s="57"/>
      <c r="G434" s="57"/>
      <c r="H434" s="139"/>
      <c r="I434" s="57"/>
      <c r="J434" s="60"/>
      <c r="K434" s="72" t="str">
        <f>IF(AND(I434="YES", COUNTIFS(F$35:F434,F434,I$35:I434,"YES")=1),1,"")</f>
        <v/>
      </c>
      <c r="L434" s="73" t="str">
        <f>IF(G434="","",VALUE(IFERROR(CHOOSE(MATCH(G434,{0,1,2,3,4,5},0),2.5,3.5,4.5,5.5,6.5,7.5),"")))</f>
        <v/>
      </c>
      <c r="M434" s="52">
        <f t="shared" si="23"/>
        <v>1</v>
      </c>
      <c r="N434" s="52" t="str">
        <f t="shared" si="24"/>
        <v/>
      </c>
      <c r="O434" s="6"/>
      <c r="P434" s="6"/>
      <c r="Q434" s="6"/>
      <c r="R434" s="6"/>
      <c r="S434" s="6"/>
      <c r="T434" s="6"/>
      <c r="U434" s="6"/>
      <c r="V434" s="6"/>
      <c r="W434" s="6"/>
      <c r="X434" s="6"/>
      <c r="Y434" s="6"/>
      <c r="Z434" s="6"/>
      <c r="AA434" s="6"/>
      <c r="AB434" s="6"/>
    </row>
    <row r="435" spans="1:28" ht="12.95" customHeight="1" thickBot="1" x14ac:dyDescent="0.25">
      <c r="A435" s="6" t="str">
        <f t="shared" si="25"/>
        <v xml:space="preserve"> UNIT </v>
      </c>
      <c r="B435" s="54">
        <v>401</v>
      </c>
      <c r="C435" s="53"/>
      <c r="D435" s="57"/>
      <c r="E435" s="57"/>
      <c r="F435" s="57"/>
      <c r="G435" s="57"/>
      <c r="H435" s="139"/>
      <c r="I435" s="57"/>
      <c r="J435" s="60"/>
      <c r="K435" s="72" t="str">
        <f>IF(AND(I435="YES", COUNTIFS(F$35:F435,F435,I$35:I435,"YES")=1),1,"")</f>
        <v/>
      </c>
      <c r="L435" s="73" t="str">
        <f>IF(G435="","",VALUE(IFERROR(CHOOSE(MATCH(G435,{0,1,2,3,4,5},0),2.5,3.5,4.5,5.5,6.5,7.5),"")))</f>
        <v/>
      </c>
      <c r="M435" s="52">
        <f t="shared" si="23"/>
        <v>1</v>
      </c>
      <c r="N435" s="52" t="str">
        <f t="shared" si="24"/>
        <v/>
      </c>
      <c r="O435" s="6"/>
      <c r="P435" s="6"/>
      <c r="Q435" s="6"/>
      <c r="R435" s="6"/>
      <c r="S435" s="6"/>
      <c r="T435" s="6"/>
      <c r="U435" s="6"/>
      <c r="V435" s="6"/>
      <c r="W435" s="6"/>
      <c r="X435" s="6"/>
      <c r="Y435" s="6"/>
      <c r="Z435" s="6"/>
      <c r="AA435" s="6"/>
      <c r="AB435" s="6"/>
    </row>
    <row r="436" spans="1:28" ht="12.95" customHeight="1" thickBot="1" x14ac:dyDescent="0.25">
      <c r="A436" s="6" t="str">
        <f t="shared" si="25"/>
        <v xml:space="preserve"> UNIT </v>
      </c>
      <c r="B436" s="54">
        <v>402</v>
      </c>
      <c r="C436" s="53"/>
      <c r="D436" s="57"/>
      <c r="E436" s="57"/>
      <c r="F436" s="57"/>
      <c r="G436" s="57"/>
      <c r="H436" s="139"/>
      <c r="I436" s="57"/>
      <c r="J436" s="60"/>
      <c r="K436" s="72" t="str">
        <f>IF(AND(I436="YES", COUNTIFS(F$35:F436,F436,I$35:I436,"YES")=1),1,"")</f>
        <v/>
      </c>
      <c r="L436" s="73" t="str">
        <f>IF(G436="","",VALUE(IFERROR(CHOOSE(MATCH(G436,{0,1,2,3,4,5},0),2.5,3.5,4.5,5.5,6.5,7.5),"")))</f>
        <v/>
      </c>
      <c r="M436" s="52">
        <f t="shared" si="23"/>
        <v>1</v>
      </c>
      <c r="N436" s="52" t="str">
        <f t="shared" si="24"/>
        <v/>
      </c>
      <c r="O436" s="6"/>
      <c r="P436" s="6"/>
      <c r="Q436" s="6"/>
      <c r="R436" s="6"/>
      <c r="S436" s="6"/>
      <c r="T436" s="6"/>
      <c r="U436" s="6"/>
      <c r="V436" s="6"/>
      <c r="W436" s="6"/>
      <c r="X436" s="6"/>
      <c r="Y436" s="6"/>
      <c r="Z436" s="6"/>
      <c r="AA436" s="6"/>
      <c r="AB436" s="6"/>
    </row>
    <row r="437" spans="1:28" ht="12.95" customHeight="1" thickBot="1" x14ac:dyDescent="0.25">
      <c r="A437" s="6" t="str">
        <f t="shared" si="25"/>
        <v xml:space="preserve"> UNIT </v>
      </c>
      <c r="B437" s="54">
        <v>403</v>
      </c>
      <c r="C437" s="53"/>
      <c r="D437" s="57"/>
      <c r="E437" s="57"/>
      <c r="F437" s="57"/>
      <c r="G437" s="57"/>
      <c r="H437" s="139"/>
      <c r="I437" s="57"/>
      <c r="J437" s="60"/>
      <c r="K437" s="72" t="str">
        <f>IF(AND(I437="YES", COUNTIFS(F$35:F437,F437,I$35:I437,"YES")=1),1,"")</f>
        <v/>
      </c>
      <c r="L437" s="73" t="str">
        <f>IF(G437="","",VALUE(IFERROR(CHOOSE(MATCH(G437,{0,1,2,3,4,5},0),2.5,3.5,4.5,5.5,6.5,7.5),"")))</f>
        <v/>
      </c>
      <c r="M437" s="52">
        <f t="shared" si="23"/>
        <v>1</v>
      </c>
      <c r="N437" s="52" t="str">
        <f t="shared" si="24"/>
        <v/>
      </c>
      <c r="O437" s="6"/>
      <c r="P437" s="6"/>
      <c r="Q437" s="6"/>
      <c r="R437" s="6"/>
      <c r="S437" s="6"/>
      <c r="T437" s="6"/>
      <c r="U437" s="6"/>
      <c r="V437" s="6"/>
      <c r="W437" s="6"/>
      <c r="X437" s="6"/>
      <c r="Y437" s="6"/>
      <c r="Z437" s="6"/>
      <c r="AA437" s="6"/>
      <c r="AB437" s="6"/>
    </row>
    <row r="438" spans="1:28" ht="12.95" customHeight="1" thickBot="1" x14ac:dyDescent="0.25">
      <c r="A438" s="6" t="str">
        <f t="shared" si="25"/>
        <v xml:space="preserve"> UNIT </v>
      </c>
      <c r="B438" s="54">
        <v>404</v>
      </c>
      <c r="C438" s="53"/>
      <c r="D438" s="57"/>
      <c r="E438" s="57"/>
      <c r="F438" s="57"/>
      <c r="G438" s="57"/>
      <c r="H438" s="139"/>
      <c r="I438" s="57"/>
      <c r="J438" s="60"/>
      <c r="K438" s="72" t="str">
        <f>IF(AND(I438="YES", COUNTIFS(F$35:F438,F438,I$35:I438,"YES")=1),1,"")</f>
        <v/>
      </c>
      <c r="L438" s="73" t="str">
        <f>IF(G438="","",VALUE(IFERROR(CHOOSE(MATCH(G438,{0,1,2,3,4,5},0),2.5,3.5,4.5,5.5,6.5,7.5),"")))</f>
        <v/>
      </c>
      <c r="M438" s="52">
        <f t="shared" si="23"/>
        <v>1</v>
      </c>
      <c r="N438" s="52" t="str">
        <f t="shared" si="24"/>
        <v/>
      </c>
      <c r="O438" s="6"/>
      <c r="P438" s="6"/>
      <c r="Q438" s="6"/>
      <c r="R438" s="6"/>
      <c r="S438" s="6"/>
      <c r="T438" s="6"/>
      <c r="U438" s="6"/>
      <c r="V438" s="6"/>
      <c r="W438" s="6"/>
      <c r="X438" s="6"/>
      <c r="Y438" s="6"/>
      <c r="Z438" s="6"/>
      <c r="AA438" s="6"/>
      <c r="AB438" s="6"/>
    </row>
    <row r="439" spans="1:28" ht="12.95" customHeight="1" thickBot="1" x14ac:dyDescent="0.25">
      <c r="A439" s="6" t="str">
        <f t="shared" si="25"/>
        <v xml:space="preserve"> UNIT </v>
      </c>
      <c r="B439" s="54">
        <v>405</v>
      </c>
      <c r="C439" s="53"/>
      <c r="D439" s="57"/>
      <c r="E439" s="57"/>
      <c r="F439" s="57"/>
      <c r="G439" s="57"/>
      <c r="H439" s="139"/>
      <c r="I439" s="57"/>
      <c r="J439" s="60"/>
      <c r="K439" s="72" t="str">
        <f>IF(AND(I439="YES", COUNTIFS(F$35:F439,F439,I$35:I439,"YES")=1),1,"")</f>
        <v/>
      </c>
      <c r="L439" s="73" t="str">
        <f>IF(G439="","",VALUE(IFERROR(CHOOSE(MATCH(G439,{0,1,2,3,4,5},0),2.5,3.5,4.5,5.5,6.5,7.5),"")))</f>
        <v/>
      </c>
      <c r="M439" s="52">
        <f t="shared" si="23"/>
        <v>1</v>
      </c>
      <c r="N439" s="52" t="str">
        <f t="shared" si="24"/>
        <v/>
      </c>
      <c r="O439" s="6"/>
      <c r="P439" s="6"/>
      <c r="Q439" s="6"/>
      <c r="R439" s="6"/>
      <c r="S439" s="6"/>
      <c r="T439" s="6"/>
      <c r="U439" s="6"/>
      <c r="V439" s="6"/>
      <c r="W439" s="6"/>
      <c r="X439" s="6"/>
      <c r="Y439" s="6"/>
      <c r="Z439" s="6"/>
      <c r="AA439" s="6"/>
      <c r="AB439" s="6"/>
    </row>
    <row r="440" spans="1:28" ht="12.95" customHeight="1" thickBot="1" x14ac:dyDescent="0.25">
      <c r="A440" s="6" t="str">
        <f t="shared" si="25"/>
        <v xml:space="preserve"> UNIT </v>
      </c>
      <c r="B440" s="54">
        <v>406</v>
      </c>
      <c r="C440" s="53"/>
      <c r="D440" s="57"/>
      <c r="E440" s="57"/>
      <c r="F440" s="57"/>
      <c r="G440" s="57"/>
      <c r="H440" s="139"/>
      <c r="I440" s="57"/>
      <c r="J440" s="60"/>
      <c r="K440" s="72" t="str">
        <f>IF(AND(I440="YES", COUNTIFS(F$35:F440,F440,I$35:I440,"YES")=1),1,"")</f>
        <v/>
      </c>
      <c r="L440" s="73" t="str">
        <f>IF(G440="","",VALUE(IFERROR(CHOOSE(MATCH(G440,{0,1,2,3,4,5},0),2.5,3.5,4.5,5.5,6.5,7.5),"")))</f>
        <v/>
      </c>
      <c r="M440" s="52">
        <f t="shared" si="23"/>
        <v>1</v>
      </c>
      <c r="N440" s="52" t="str">
        <f t="shared" si="24"/>
        <v/>
      </c>
      <c r="O440" s="6"/>
      <c r="P440" s="6"/>
      <c r="Q440" s="6"/>
      <c r="R440" s="6"/>
      <c r="S440" s="6"/>
      <c r="T440" s="6"/>
      <c r="U440" s="6"/>
      <c r="V440" s="6"/>
      <c r="W440" s="6"/>
      <c r="X440" s="6"/>
      <c r="Y440" s="6"/>
      <c r="Z440" s="6"/>
      <c r="AA440" s="6"/>
      <c r="AB440" s="6"/>
    </row>
    <row r="441" spans="1:28" ht="12.95" customHeight="1" thickBot="1" x14ac:dyDescent="0.25">
      <c r="A441" s="6" t="str">
        <f t="shared" si="25"/>
        <v xml:space="preserve"> UNIT </v>
      </c>
      <c r="B441" s="54">
        <v>407</v>
      </c>
      <c r="C441" s="53"/>
      <c r="D441" s="57"/>
      <c r="E441" s="57"/>
      <c r="F441" s="57"/>
      <c r="G441" s="57"/>
      <c r="H441" s="139"/>
      <c r="I441" s="57"/>
      <c r="J441" s="60"/>
      <c r="K441" s="72" t="str">
        <f>IF(AND(I441="YES", COUNTIFS(F$35:F441,F441,I$35:I441,"YES")=1),1,"")</f>
        <v/>
      </c>
      <c r="L441" s="73" t="str">
        <f>IF(G441="","",VALUE(IFERROR(CHOOSE(MATCH(G441,{0,1,2,3,4,5},0),2.5,3.5,4.5,5.5,6.5,7.5),"")))</f>
        <v/>
      </c>
      <c r="M441" s="52">
        <f t="shared" si="23"/>
        <v>1</v>
      </c>
      <c r="N441" s="52" t="str">
        <f t="shared" si="24"/>
        <v/>
      </c>
      <c r="O441" s="6"/>
      <c r="P441" s="6"/>
      <c r="Q441" s="6"/>
      <c r="R441" s="6"/>
      <c r="S441" s="6"/>
      <c r="T441" s="6"/>
      <c r="U441" s="6"/>
      <c r="V441" s="6"/>
      <c r="W441" s="6"/>
      <c r="X441" s="6"/>
      <c r="Y441" s="6"/>
      <c r="Z441" s="6"/>
      <c r="AA441" s="6"/>
      <c r="AB441" s="6"/>
    </row>
    <row r="442" spans="1:28" ht="12.95" customHeight="1" thickBot="1" x14ac:dyDescent="0.25">
      <c r="A442" s="6" t="str">
        <f t="shared" si="25"/>
        <v xml:space="preserve"> UNIT </v>
      </c>
      <c r="B442" s="54">
        <v>408</v>
      </c>
      <c r="C442" s="53"/>
      <c r="D442" s="57"/>
      <c r="E442" s="57"/>
      <c r="F442" s="57"/>
      <c r="G442" s="57"/>
      <c r="H442" s="139"/>
      <c r="I442" s="57"/>
      <c r="J442" s="60"/>
      <c r="K442" s="72" t="str">
        <f>IF(AND(I442="YES", COUNTIFS(F$35:F442,F442,I$35:I442,"YES")=1),1,"")</f>
        <v/>
      </c>
      <c r="L442" s="73" t="str">
        <f>IF(G442="","",VALUE(IFERROR(CHOOSE(MATCH(G442,{0,1,2,3,4,5},0),2.5,3.5,4.5,5.5,6.5,7.5),"")))</f>
        <v/>
      </c>
      <c r="M442" s="52">
        <f t="shared" si="23"/>
        <v>1</v>
      </c>
      <c r="N442" s="52" t="str">
        <f t="shared" si="24"/>
        <v/>
      </c>
      <c r="O442" s="6"/>
      <c r="P442" s="6"/>
      <c r="Q442" s="6"/>
      <c r="R442" s="6"/>
      <c r="S442" s="6"/>
      <c r="T442" s="6"/>
      <c r="U442" s="6"/>
      <c r="V442" s="6"/>
      <c r="W442" s="6"/>
      <c r="X442" s="6"/>
      <c r="Y442" s="6"/>
      <c r="Z442" s="6"/>
      <c r="AA442" s="6"/>
      <c r="AB442" s="6"/>
    </row>
    <row r="443" spans="1:28" ht="12.95" customHeight="1" thickBot="1" x14ac:dyDescent="0.25">
      <c r="A443" s="6" t="str">
        <f t="shared" si="25"/>
        <v xml:space="preserve"> UNIT </v>
      </c>
      <c r="B443" s="54">
        <v>409</v>
      </c>
      <c r="C443" s="53"/>
      <c r="D443" s="57"/>
      <c r="E443" s="57"/>
      <c r="F443" s="57"/>
      <c r="G443" s="57"/>
      <c r="H443" s="139"/>
      <c r="I443" s="57"/>
      <c r="J443" s="60"/>
      <c r="K443" s="72" t="str">
        <f>IF(AND(I443="YES", COUNTIFS(F$35:F443,F443,I$35:I443,"YES")=1),1,"")</f>
        <v/>
      </c>
      <c r="L443" s="73" t="str">
        <f>IF(G443="","",VALUE(IFERROR(CHOOSE(MATCH(G443,{0,1,2,3,4,5},0),2.5,3.5,4.5,5.5,6.5,7.5),"")))</f>
        <v/>
      </c>
      <c r="M443" s="52">
        <f t="shared" si="23"/>
        <v>1</v>
      </c>
      <c r="N443" s="52" t="str">
        <f t="shared" si="24"/>
        <v/>
      </c>
      <c r="O443" s="6"/>
      <c r="P443" s="6"/>
      <c r="Q443" s="6"/>
      <c r="R443" s="6"/>
      <c r="S443" s="6"/>
      <c r="T443" s="6"/>
      <c r="U443" s="6"/>
      <c r="V443" s="6"/>
      <c r="W443" s="6"/>
      <c r="X443" s="6"/>
      <c r="Y443" s="6"/>
      <c r="Z443" s="6"/>
      <c r="AA443" s="6"/>
      <c r="AB443" s="6"/>
    </row>
    <row r="444" spans="1:28" ht="12.95" customHeight="1" thickBot="1" x14ac:dyDescent="0.25">
      <c r="A444" s="6" t="str">
        <f t="shared" si="25"/>
        <v xml:space="preserve"> UNIT </v>
      </c>
      <c r="B444" s="54">
        <v>410</v>
      </c>
      <c r="C444" s="53"/>
      <c r="D444" s="57"/>
      <c r="E444" s="57"/>
      <c r="F444" s="57"/>
      <c r="G444" s="57"/>
      <c r="H444" s="139"/>
      <c r="I444" s="57"/>
      <c r="J444" s="60"/>
      <c r="K444" s="72" t="str">
        <f>IF(AND(I444="YES", COUNTIFS(F$35:F444,F444,I$35:I444,"YES")=1),1,"")</f>
        <v/>
      </c>
      <c r="L444" s="73" t="str">
        <f>IF(G444="","",VALUE(IFERROR(CHOOSE(MATCH(G444,{0,1,2,3,4,5},0),2.5,3.5,4.5,5.5,6.5,7.5),"")))</f>
        <v/>
      </c>
      <c r="M444" s="52">
        <f t="shared" si="23"/>
        <v>1</v>
      </c>
      <c r="N444" s="52" t="str">
        <f t="shared" si="24"/>
        <v/>
      </c>
      <c r="O444" s="6"/>
      <c r="P444" s="6"/>
      <c r="Q444" s="6"/>
      <c r="R444" s="6"/>
      <c r="S444" s="6"/>
      <c r="T444" s="6"/>
      <c r="U444" s="6"/>
      <c r="V444" s="6"/>
      <c r="W444" s="6"/>
      <c r="X444" s="6"/>
      <c r="Y444" s="6"/>
      <c r="Z444" s="6"/>
      <c r="AA444" s="6"/>
      <c r="AB444" s="6"/>
    </row>
    <row r="445" spans="1:28" ht="12.95" customHeight="1" thickBot="1" x14ac:dyDescent="0.25">
      <c r="A445" s="6" t="str">
        <f t="shared" si="25"/>
        <v xml:space="preserve"> UNIT </v>
      </c>
      <c r="B445" s="54">
        <v>411</v>
      </c>
      <c r="C445" s="53"/>
      <c r="D445" s="57"/>
      <c r="E445" s="57"/>
      <c r="F445" s="57"/>
      <c r="G445" s="57"/>
      <c r="H445" s="139"/>
      <c r="I445" s="57"/>
      <c r="J445" s="60"/>
      <c r="K445" s="72" t="str">
        <f>IF(AND(I445="YES", COUNTIFS(F$35:F445,F445,I$35:I445,"YES")=1),1,"")</f>
        <v/>
      </c>
      <c r="L445" s="73" t="str">
        <f>IF(G445="","",VALUE(IFERROR(CHOOSE(MATCH(G445,{0,1,2,3,4,5},0),2.5,3.5,4.5,5.5,6.5,7.5),"")))</f>
        <v/>
      </c>
      <c r="M445" s="52">
        <f t="shared" si="23"/>
        <v>1</v>
      </c>
      <c r="N445" s="52" t="str">
        <f t="shared" si="24"/>
        <v/>
      </c>
      <c r="O445" s="6"/>
      <c r="P445" s="6"/>
      <c r="Q445" s="6"/>
      <c r="R445" s="6"/>
      <c r="S445" s="6"/>
      <c r="T445" s="6"/>
      <c r="U445" s="6"/>
      <c r="V445" s="6"/>
      <c r="W445" s="6"/>
      <c r="X445" s="6"/>
      <c r="Y445" s="6"/>
      <c r="Z445" s="6"/>
      <c r="AA445" s="6"/>
      <c r="AB445" s="6"/>
    </row>
    <row r="446" spans="1:28" ht="12.95" customHeight="1" thickBot="1" x14ac:dyDescent="0.25">
      <c r="A446" s="6" t="str">
        <f t="shared" si="25"/>
        <v xml:space="preserve"> UNIT </v>
      </c>
      <c r="B446" s="54">
        <v>412</v>
      </c>
      <c r="C446" s="53"/>
      <c r="D446" s="57"/>
      <c r="E446" s="57"/>
      <c r="F446" s="57"/>
      <c r="G446" s="57"/>
      <c r="H446" s="139"/>
      <c r="I446" s="57"/>
      <c r="J446" s="60"/>
      <c r="K446" s="72" t="str">
        <f>IF(AND(I446="YES", COUNTIFS(F$35:F446,F446,I$35:I446,"YES")=1),1,"")</f>
        <v/>
      </c>
      <c r="L446" s="73" t="str">
        <f>IF(G446="","",VALUE(IFERROR(CHOOSE(MATCH(G446,{0,1,2,3,4,5},0),2.5,3.5,4.5,5.5,6.5,7.5),"")))</f>
        <v/>
      </c>
      <c r="M446" s="52">
        <f t="shared" si="23"/>
        <v>1</v>
      </c>
      <c r="N446" s="52" t="str">
        <f t="shared" si="24"/>
        <v/>
      </c>
      <c r="O446" s="6"/>
      <c r="P446" s="6"/>
      <c r="Q446" s="6"/>
      <c r="R446" s="6"/>
      <c r="S446" s="6"/>
      <c r="T446" s="6"/>
      <c r="U446" s="6"/>
      <c r="V446" s="6"/>
      <c r="W446" s="6"/>
      <c r="X446" s="6"/>
      <c r="Y446" s="6"/>
      <c r="Z446" s="6"/>
      <c r="AA446" s="6"/>
      <c r="AB446" s="6"/>
    </row>
    <row r="447" spans="1:28" ht="12.95" customHeight="1" thickBot="1" x14ac:dyDescent="0.25">
      <c r="A447" s="6" t="str">
        <f t="shared" si="25"/>
        <v xml:space="preserve"> UNIT </v>
      </c>
      <c r="B447" s="54">
        <v>413</v>
      </c>
      <c r="C447" s="53"/>
      <c r="D447" s="57"/>
      <c r="E447" s="57"/>
      <c r="F447" s="57"/>
      <c r="G447" s="57"/>
      <c r="H447" s="139"/>
      <c r="I447" s="57"/>
      <c r="J447" s="60"/>
      <c r="K447" s="72" t="str">
        <f>IF(AND(I447="YES", COUNTIFS(F$35:F447,F447,I$35:I447,"YES")=1),1,"")</f>
        <v/>
      </c>
      <c r="L447" s="73" t="str">
        <f>IF(G447="","",VALUE(IFERROR(CHOOSE(MATCH(G447,{0,1,2,3,4,5},0),2.5,3.5,4.5,5.5,6.5,7.5),"")))</f>
        <v/>
      </c>
      <c r="M447" s="52">
        <f t="shared" si="23"/>
        <v>1</v>
      </c>
      <c r="N447" s="52" t="str">
        <f t="shared" si="24"/>
        <v/>
      </c>
      <c r="O447" s="6"/>
      <c r="P447" s="6"/>
      <c r="Q447" s="6"/>
      <c r="R447" s="6"/>
      <c r="S447" s="6"/>
      <c r="T447" s="6"/>
      <c r="U447" s="6"/>
      <c r="V447" s="6"/>
      <c r="W447" s="6"/>
      <c r="X447" s="6"/>
      <c r="Y447" s="6"/>
      <c r="Z447" s="6"/>
      <c r="AA447" s="6"/>
      <c r="AB447" s="6"/>
    </row>
    <row r="448" spans="1:28" ht="12.95" customHeight="1" thickBot="1" x14ac:dyDescent="0.25">
      <c r="A448" s="6" t="str">
        <f t="shared" si="25"/>
        <v xml:space="preserve"> UNIT </v>
      </c>
      <c r="B448" s="54">
        <v>414</v>
      </c>
      <c r="C448" s="53"/>
      <c r="D448" s="57"/>
      <c r="E448" s="57"/>
      <c r="F448" s="57"/>
      <c r="G448" s="57"/>
      <c r="H448" s="139"/>
      <c r="I448" s="57"/>
      <c r="J448" s="60"/>
      <c r="K448" s="72" t="str">
        <f>IF(AND(I448="YES", COUNTIFS(F$35:F448,F448,I$35:I448,"YES")=1),1,"")</f>
        <v/>
      </c>
      <c r="L448" s="73" t="str">
        <f>IF(G448="","",VALUE(IFERROR(CHOOSE(MATCH(G448,{0,1,2,3,4,5},0),2.5,3.5,4.5,5.5,6.5,7.5),"")))</f>
        <v/>
      </c>
      <c r="M448" s="52">
        <f t="shared" si="23"/>
        <v>1</v>
      </c>
      <c r="N448" s="52" t="str">
        <f t="shared" si="24"/>
        <v/>
      </c>
      <c r="O448" s="6"/>
      <c r="P448" s="6"/>
      <c r="Q448" s="6"/>
      <c r="R448" s="6"/>
      <c r="S448" s="6"/>
      <c r="T448" s="6"/>
      <c r="U448" s="6"/>
      <c r="V448" s="6"/>
      <c r="W448" s="6"/>
      <c r="X448" s="6"/>
      <c r="Y448" s="6"/>
      <c r="Z448" s="6"/>
      <c r="AA448" s="6"/>
      <c r="AB448" s="6"/>
    </row>
    <row r="449" spans="1:28" ht="12.95" customHeight="1" thickBot="1" x14ac:dyDescent="0.25">
      <c r="A449" s="6" t="str">
        <f t="shared" si="25"/>
        <v xml:space="preserve"> UNIT </v>
      </c>
      <c r="B449" s="54">
        <v>415</v>
      </c>
      <c r="C449" s="53"/>
      <c r="D449" s="57"/>
      <c r="E449" s="57"/>
      <c r="F449" s="57"/>
      <c r="G449" s="57"/>
      <c r="H449" s="139"/>
      <c r="I449" s="57"/>
      <c r="J449" s="60"/>
      <c r="K449" s="72" t="str">
        <f>IF(AND(I449="YES", COUNTIFS(F$35:F449,F449,I$35:I449,"YES")=1),1,"")</f>
        <v/>
      </c>
      <c r="L449" s="73" t="str">
        <f>IF(G449="","",VALUE(IFERROR(CHOOSE(MATCH(G449,{0,1,2,3,4,5},0),2.5,3.5,4.5,5.5,6.5,7.5),"")))</f>
        <v/>
      </c>
      <c r="M449" s="52">
        <f t="shared" si="23"/>
        <v>1</v>
      </c>
      <c r="N449" s="52" t="str">
        <f t="shared" si="24"/>
        <v/>
      </c>
      <c r="O449" s="6"/>
      <c r="P449" s="6"/>
      <c r="Q449" s="6"/>
      <c r="R449" s="6"/>
      <c r="S449" s="6"/>
      <c r="T449" s="6"/>
      <c r="U449" s="6"/>
      <c r="V449" s="6"/>
      <c r="W449" s="6"/>
      <c r="X449" s="6"/>
      <c r="Y449" s="6"/>
      <c r="Z449" s="6"/>
      <c r="AA449" s="6"/>
      <c r="AB449" s="6"/>
    </row>
    <row r="450" spans="1:28" ht="12.95" customHeight="1" thickBot="1" x14ac:dyDescent="0.25">
      <c r="A450" s="6" t="str">
        <f t="shared" si="25"/>
        <v xml:space="preserve"> UNIT </v>
      </c>
      <c r="B450" s="54">
        <v>416</v>
      </c>
      <c r="C450" s="53"/>
      <c r="D450" s="57"/>
      <c r="E450" s="57"/>
      <c r="F450" s="57"/>
      <c r="G450" s="57"/>
      <c r="H450" s="139"/>
      <c r="I450" s="57"/>
      <c r="J450" s="60"/>
      <c r="K450" s="72" t="str">
        <f>IF(AND(I450="YES", COUNTIFS(F$35:F450,F450,I$35:I450,"YES")=1),1,"")</f>
        <v/>
      </c>
      <c r="L450" s="73" t="str">
        <f>IF(G450="","",VALUE(IFERROR(CHOOSE(MATCH(G450,{0,1,2,3,4,5},0),2.5,3.5,4.5,5.5,6.5,7.5),"")))</f>
        <v/>
      </c>
      <c r="M450" s="52">
        <f t="shared" si="23"/>
        <v>1</v>
      </c>
      <c r="N450" s="52" t="str">
        <f t="shared" si="24"/>
        <v/>
      </c>
      <c r="O450" s="6"/>
      <c r="P450" s="6"/>
      <c r="Q450" s="6"/>
      <c r="R450" s="6"/>
      <c r="S450" s="6"/>
      <c r="T450" s="6"/>
      <c r="U450" s="6"/>
      <c r="V450" s="6"/>
      <c r="W450" s="6"/>
      <c r="X450" s="6"/>
      <c r="Y450" s="6"/>
      <c r="Z450" s="6"/>
      <c r="AA450" s="6"/>
      <c r="AB450" s="6"/>
    </row>
    <row r="451" spans="1:28" ht="12.95" customHeight="1" thickBot="1" x14ac:dyDescent="0.25">
      <c r="A451" s="6" t="str">
        <f t="shared" si="25"/>
        <v xml:space="preserve"> UNIT </v>
      </c>
      <c r="B451" s="54">
        <v>417</v>
      </c>
      <c r="C451" s="53"/>
      <c r="D451" s="57"/>
      <c r="E451" s="57"/>
      <c r="F451" s="57"/>
      <c r="G451" s="57"/>
      <c r="H451" s="139"/>
      <c r="I451" s="57"/>
      <c r="J451" s="60"/>
      <c r="K451" s="72" t="str">
        <f>IF(AND(I451="YES", COUNTIFS(F$35:F451,F451,I$35:I451,"YES")=1),1,"")</f>
        <v/>
      </c>
      <c r="L451" s="73" t="str">
        <f>IF(G451="","",VALUE(IFERROR(CHOOSE(MATCH(G451,{0,1,2,3,4,5},0),2.5,3.5,4.5,5.5,6.5,7.5),"")))</f>
        <v/>
      </c>
      <c r="M451" s="52">
        <f t="shared" si="23"/>
        <v>1</v>
      </c>
      <c r="N451" s="52" t="str">
        <f t="shared" si="24"/>
        <v/>
      </c>
      <c r="O451" s="6"/>
      <c r="P451" s="6"/>
      <c r="Q451" s="6"/>
      <c r="R451" s="6"/>
      <c r="S451" s="6"/>
      <c r="T451" s="6"/>
      <c r="U451" s="6"/>
      <c r="V451" s="6"/>
      <c r="W451" s="6"/>
      <c r="X451" s="6"/>
      <c r="Y451" s="6"/>
      <c r="Z451" s="6"/>
      <c r="AA451" s="6"/>
      <c r="AB451" s="6"/>
    </row>
    <row r="452" spans="1:28" ht="12.95" customHeight="1" thickBot="1" x14ac:dyDescent="0.25">
      <c r="A452" s="6" t="str">
        <f t="shared" si="25"/>
        <v xml:space="preserve"> UNIT </v>
      </c>
      <c r="B452" s="54">
        <v>418</v>
      </c>
      <c r="C452" s="53"/>
      <c r="D452" s="57"/>
      <c r="E452" s="57"/>
      <c r="F452" s="57"/>
      <c r="G452" s="57"/>
      <c r="H452" s="139"/>
      <c r="I452" s="57"/>
      <c r="J452" s="60"/>
      <c r="K452" s="72" t="str">
        <f>IF(AND(I452="YES", COUNTIFS(F$35:F452,F452,I$35:I452,"YES")=1),1,"")</f>
        <v/>
      </c>
      <c r="L452" s="73" t="str">
        <f>IF(G452="","",VALUE(IFERROR(CHOOSE(MATCH(G452,{0,1,2,3,4,5},0),2.5,3.5,4.5,5.5,6.5,7.5),"")))</f>
        <v/>
      </c>
      <c r="M452" s="52">
        <f t="shared" si="23"/>
        <v>1</v>
      </c>
      <c r="N452" s="52" t="str">
        <f t="shared" si="24"/>
        <v/>
      </c>
      <c r="O452" s="6"/>
      <c r="P452" s="6"/>
      <c r="Q452" s="6"/>
      <c r="R452" s="6"/>
      <c r="S452" s="6"/>
      <c r="T452" s="6"/>
      <c r="U452" s="6"/>
      <c r="V452" s="6"/>
      <c r="W452" s="6"/>
      <c r="X452" s="6"/>
      <c r="Y452" s="6"/>
      <c r="Z452" s="6"/>
      <c r="AA452" s="6"/>
      <c r="AB452" s="6"/>
    </row>
    <row r="453" spans="1:28" ht="12.95" customHeight="1" thickBot="1" x14ac:dyDescent="0.25">
      <c r="A453" s="6" t="str">
        <f t="shared" si="25"/>
        <v xml:space="preserve"> UNIT </v>
      </c>
      <c r="B453" s="54">
        <v>419</v>
      </c>
      <c r="C453" s="53"/>
      <c r="D453" s="57"/>
      <c r="E453" s="57"/>
      <c r="F453" s="57"/>
      <c r="G453" s="57"/>
      <c r="H453" s="139"/>
      <c r="I453" s="57"/>
      <c r="J453" s="60"/>
      <c r="K453" s="72" t="str">
        <f>IF(AND(I453="YES", COUNTIFS(F$35:F453,F453,I$35:I453,"YES")=1),1,"")</f>
        <v/>
      </c>
      <c r="L453" s="73" t="str">
        <f>IF(G453="","",VALUE(IFERROR(CHOOSE(MATCH(G453,{0,1,2,3,4,5},0),2.5,3.5,4.5,5.5,6.5,7.5),"")))</f>
        <v/>
      </c>
      <c r="M453" s="52">
        <f t="shared" si="23"/>
        <v>1</v>
      </c>
      <c r="N453" s="52" t="str">
        <f t="shared" si="24"/>
        <v/>
      </c>
      <c r="O453" s="6"/>
      <c r="P453" s="6"/>
      <c r="Q453" s="6"/>
      <c r="R453" s="6"/>
      <c r="S453" s="6"/>
      <c r="T453" s="6"/>
      <c r="U453" s="6"/>
      <c r="V453" s="6"/>
      <c r="W453" s="6"/>
      <c r="X453" s="6"/>
      <c r="Y453" s="6"/>
      <c r="Z453" s="6"/>
      <c r="AA453" s="6"/>
      <c r="AB453" s="6"/>
    </row>
    <row r="454" spans="1:28" ht="12.95" customHeight="1" thickBot="1" x14ac:dyDescent="0.25">
      <c r="A454" s="6" t="str">
        <f t="shared" si="25"/>
        <v xml:space="preserve"> UNIT </v>
      </c>
      <c r="B454" s="54">
        <v>420</v>
      </c>
      <c r="C454" s="53"/>
      <c r="D454" s="57"/>
      <c r="E454" s="57"/>
      <c r="F454" s="57"/>
      <c r="G454" s="57"/>
      <c r="H454" s="139"/>
      <c r="I454" s="57"/>
      <c r="J454" s="60"/>
      <c r="K454" s="72" t="str">
        <f>IF(AND(I454="YES", COUNTIFS(F$35:F454,F454,I$35:I454,"YES")=1),1,"")</f>
        <v/>
      </c>
      <c r="L454" s="73" t="str">
        <f>IF(G454="","",VALUE(IFERROR(CHOOSE(MATCH(G454,{0,1,2,3,4,5},0),2.5,3.5,4.5,5.5,6.5,7.5),"")))</f>
        <v/>
      </c>
      <c r="M454" s="52">
        <f t="shared" si="23"/>
        <v>1</v>
      </c>
      <c r="N454" s="52" t="str">
        <f t="shared" si="24"/>
        <v/>
      </c>
      <c r="O454" s="6"/>
      <c r="P454" s="6"/>
      <c r="Q454" s="6"/>
      <c r="R454" s="6"/>
      <c r="S454" s="6"/>
      <c r="T454" s="6"/>
      <c r="U454" s="6"/>
      <c r="V454" s="6"/>
      <c r="W454" s="6"/>
      <c r="X454" s="6"/>
      <c r="Y454" s="6"/>
      <c r="Z454" s="6"/>
      <c r="AA454" s="6"/>
      <c r="AB454" s="6"/>
    </row>
    <row r="455" spans="1:28" ht="12.95" customHeight="1" thickBot="1" x14ac:dyDescent="0.25">
      <c r="A455" s="6" t="str">
        <f t="shared" si="25"/>
        <v xml:space="preserve"> UNIT </v>
      </c>
      <c r="B455" s="54">
        <v>421</v>
      </c>
      <c r="C455" s="53"/>
      <c r="D455" s="57"/>
      <c r="E455" s="57"/>
      <c r="F455" s="57"/>
      <c r="G455" s="57"/>
      <c r="H455" s="139"/>
      <c r="I455" s="57"/>
      <c r="J455" s="60"/>
      <c r="K455" s="72" t="str">
        <f>IF(AND(I455="YES", COUNTIFS(F$35:F455,F455,I$35:I455,"YES")=1),1,"")</f>
        <v/>
      </c>
      <c r="L455" s="73" t="str">
        <f>IF(G455="","",VALUE(IFERROR(CHOOSE(MATCH(G455,{0,1,2,3,4,5},0),2.5,3.5,4.5,5.5,6.5,7.5),"")))</f>
        <v/>
      </c>
      <c r="M455" s="52">
        <f t="shared" si="23"/>
        <v>1</v>
      </c>
      <c r="N455" s="52" t="str">
        <f t="shared" si="24"/>
        <v/>
      </c>
      <c r="O455" s="6"/>
      <c r="P455" s="6"/>
      <c r="Q455" s="6"/>
      <c r="R455" s="6"/>
      <c r="S455" s="6"/>
      <c r="T455" s="6"/>
      <c r="U455" s="6"/>
      <c r="V455" s="6"/>
      <c r="W455" s="6"/>
      <c r="X455" s="6"/>
      <c r="Y455" s="6"/>
      <c r="Z455" s="6"/>
      <c r="AA455" s="6"/>
      <c r="AB455" s="6"/>
    </row>
    <row r="456" spans="1:28" ht="12.95" customHeight="1" thickBot="1" x14ac:dyDescent="0.25">
      <c r="A456" s="6" t="str">
        <f t="shared" si="25"/>
        <v xml:space="preserve"> UNIT </v>
      </c>
      <c r="B456" s="54">
        <v>422</v>
      </c>
      <c r="C456" s="53"/>
      <c r="D456" s="57"/>
      <c r="E456" s="57"/>
      <c r="F456" s="57"/>
      <c r="G456" s="57"/>
      <c r="H456" s="139"/>
      <c r="I456" s="57"/>
      <c r="J456" s="60"/>
      <c r="K456" s="72" t="str">
        <f>IF(AND(I456="YES", COUNTIFS(F$35:F456,F456,I$35:I456,"YES")=1),1,"")</f>
        <v/>
      </c>
      <c r="L456" s="73" t="str">
        <f>IF(G456="","",VALUE(IFERROR(CHOOSE(MATCH(G456,{0,1,2,3,4,5},0),2.5,3.5,4.5,5.5,6.5,7.5),"")))</f>
        <v/>
      </c>
      <c r="M456" s="52">
        <f t="shared" si="23"/>
        <v>1</v>
      </c>
      <c r="N456" s="52" t="str">
        <f t="shared" si="24"/>
        <v/>
      </c>
      <c r="O456" s="6"/>
      <c r="P456" s="6"/>
      <c r="Q456" s="6"/>
      <c r="R456" s="6"/>
      <c r="S456" s="6"/>
      <c r="T456" s="6"/>
      <c r="U456" s="6"/>
      <c r="V456" s="6"/>
      <c r="W456" s="6"/>
      <c r="X456" s="6"/>
      <c r="Y456" s="6"/>
      <c r="Z456" s="6"/>
      <c r="AA456" s="6"/>
      <c r="AB456" s="6"/>
    </row>
    <row r="457" spans="1:28" ht="12.95" customHeight="1" thickBot="1" x14ac:dyDescent="0.25">
      <c r="A457" s="6" t="str">
        <f t="shared" si="25"/>
        <v xml:space="preserve"> UNIT </v>
      </c>
      <c r="B457" s="54">
        <v>423</v>
      </c>
      <c r="C457" s="53"/>
      <c r="D457" s="57"/>
      <c r="E457" s="57"/>
      <c r="F457" s="57"/>
      <c r="G457" s="57"/>
      <c r="H457" s="139"/>
      <c r="I457" s="57"/>
      <c r="J457" s="60"/>
      <c r="K457" s="72" t="str">
        <f>IF(AND(I457="YES", COUNTIFS(F$35:F457,F457,I$35:I457,"YES")=1),1,"")</f>
        <v/>
      </c>
      <c r="L457" s="73" t="str">
        <f>IF(G457="","",VALUE(IFERROR(CHOOSE(MATCH(G457,{0,1,2,3,4,5},0),2.5,3.5,4.5,5.5,6.5,7.5),"")))</f>
        <v/>
      </c>
      <c r="M457" s="52">
        <f t="shared" si="23"/>
        <v>1</v>
      </c>
      <c r="N457" s="52" t="str">
        <f t="shared" si="24"/>
        <v/>
      </c>
      <c r="O457" s="6"/>
      <c r="P457" s="6"/>
      <c r="Q457" s="6"/>
      <c r="R457" s="6"/>
      <c r="S457" s="6"/>
      <c r="T457" s="6"/>
      <c r="U457" s="6"/>
      <c r="V457" s="6"/>
      <c r="W457" s="6"/>
      <c r="X457" s="6"/>
      <c r="Y457" s="6"/>
      <c r="Z457" s="6"/>
      <c r="AA457" s="6"/>
      <c r="AB457" s="6"/>
    </row>
    <row r="458" spans="1:28" ht="12.95" customHeight="1" thickBot="1" x14ac:dyDescent="0.25">
      <c r="A458" s="6" t="str">
        <f t="shared" si="25"/>
        <v xml:space="preserve"> UNIT </v>
      </c>
      <c r="B458" s="54">
        <v>424</v>
      </c>
      <c r="C458" s="53"/>
      <c r="D458" s="57"/>
      <c r="E458" s="57"/>
      <c r="F458" s="57"/>
      <c r="G458" s="57"/>
      <c r="H458" s="139"/>
      <c r="I458" s="57"/>
      <c r="J458" s="60"/>
      <c r="K458" s="72" t="str">
        <f>IF(AND(I458="YES", COUNTIFS(F$35:F458,F458,I$35:I458,"YES")=1),1,"")</f>
        <v/>
      </c>
      <c r="L458" s="73" t="str">
        <f>IF(G458="","",VALUE(IFERROR(CHOOSE(MATCH(G458,{0,1,2,3,4,5},0),2.5,3.5,4.5,5.5,6.5,7.5),"")))</f>
        <v/>
      </c>
      <c r="M458" s="52">
        <f t="shared" si="23"/>
        <v>1</v>
      </c>
      <c r="N458" s="52" t="str">
        <f t="shared" si="24"/>
        <v/>
      </c>
      <c r="O458" s="6"/>
      <c r="P458" s="6"/>
      <c r="Q458" s="6"/>
      <c r="R458" s="6"/>
      <c r="S458" s="6"/>
      <c r="T458" s="6"/>
      <c r="U458" s="6"/>
      <c r="V458" s="6"/>
      <c r="W458" s="6"/>
      <c r="X458" s="6"/>
      <c r="Y458" s="6"/>
      <c r="Z458" s="6"/>
      <c r="AA458" s="6"/>
      <c r="AB458" s="6"/>
    </row>
    <row r="459" spans="1:28" ht="12.95" customHeight="1" thickBot="1" x14ac:dyDescent="0.25">
      <c r="A459" s="6" t="str">
        <f t="shared" si="25"/>
        <v xml:space="preserve"> UNIT </v>
      </c>
      <c r="B459" s="54">
        <v>425</v>
      </c>
      <c r="C459" s="53"/>
      <c r="D459" s="57"/>
      <c r="E459" s="57"/>
      <c r="F459" s="57"/>
      <c r="G459" s="57"/>
      <c r="H459" s="139"/>
      <c r="I459" s="57"/>
      <c r="J459" s="60"/>
      <c r="K459" s="72" t="str">
        <f>IF(AND(I459="YES", COUNTIFS(F$35:F459,F459,I$35:I459,"YES")=1),1,"")</f>
        <v/>
      </c>
      <c r="L459" s="73" t="str">
        <f>IF(G459="","",VALUE(IFERROR(CHOOSE(MATCH(G459,{0,1,2,3,4,5},0),2.5,3.5,4.5,5.5,6.5,7.5),"")))</f>
        <v/>
      </c>
      <c r="M459" s="52">
        <f t="shared" si="23"/>
        <v>1</v>
      </c>
      <c r="N459" s="52" t="str">
        <f t="shared" si="24"/>
        <v/>
      </c>
      <c r="O459" s="6"/>
      <c r="P459" s="6"/>
      <c r="Q459" s="6"/>
      <c r="R459" s="6"/>
      <c r="S459" s="6"/>
      <c r="T459" s="6"/>
      <c r="U459" s="6"/>
      <c r="V459" s="6"/>
      <c r="W459" s="6"/>
      <c r="X459" s="6"/>
      <c r="Y459" s="6"/>
      <c r="Z459" s="6"/>
      <c r="AA459" s="6"/>
      <c r="AB459" s="6"/>
    </row>
    <row r="460" spans="1:28" ht="12.95" customHeight="1" thickBot="1" x14ac:dyDescent="0.25">
      <c r="A460" s="6" t="str">
        <f t="shared" si="25"/>
        <v xml:space="preserve"> UNIT </v>
      </c>
      <c r="B460" s="54">
        <v>426</v>
      </c>
      <c r="C460" s="53"/>
      <c r="D460" s="57"/>
      <c r="E460" s="57"/>
      <c r="F460" s="57"/>
      <c r="G460" s="57"/>
      <c r="H460" s="139"/>
      <c r="I460" s="57"/>
      <c r="J460" s="60"/>
      <c r="K460" s="72" t="str">
        <f>IF(AND(I460="YES", COUNTIFS(F$35:F460,F460,I$35:I460,"YES")=1),1,"")</f>
        <v/>
      </c>
      <c r="L460" s="73" t="str">
        <f>IF(G460="","",VALUE(IFERROR(CHOOSE(MATCH(G460,{0,1,2,3,4,5},0),2.5,3.5,4.5,5.5,6.5,7.5),"")))</f>
        <v/>
      </c>
      <c r="M460" s="52">
        <f t="shared" si="23"/>
        <v>1</v>
      </c>
      <c r="N460" s="52" t="str">
        <f t="shared" si="24"/>
        <v/>
      </c>
      <c r="O460" s="6"/>
      <c r="P460" s="6"/>
      <c r="Q460" s="6"/>
      <c r="R460" s="6"/>
      <c r="S460" s="6"/>
      <c r="T460" s="6"/>
      <c r="U460" s="6"/>
      <c r="V460" s="6"/>
      <c r="W460" s="6"/>
      <c r="X460" s="6"/>
      <c r="Y460" s="6"/>
      <c r="Z460" s="6"/>
      <c r="AA460" s="6"/>
      <c r="AB460" s="6"/>
    </row>
    <row r="461" spans="1:28" ht="12.95" customHeight="1" thickBot="1" x14ac:dyDescent="0.25">
      <c r="A461" s="6" t="str">
        <f t="shared" si="25"/>
        <v xml:space="preserve"> UNIT </v>
      </c>
      <c r="B461" s="54">
        <v>427</v>
      </c>
      <c r="C461" s="53"/>
      <c r="D461" s="57"/>
      <c r="E461" s="57"/>
      <c r="F461" s="57"/>
      <c r="G461" s="57"/>
      <c r="H461" s="139"/>
      <c r="I461" s="57"/>
      <c r="J461" s="60"/>
      <c r="K461" s="72" t="str">
        <f>IF(AND(I461="YES", COUNTIFS(F$35:F461,F461,I$35:I461,"YES")=1),1,"")</f>
        <v/>
      </c>
      <c r="L461" s="73" t="str">
        <f>IF(G461="","",VALUE(IFERROR(CHOOSE(MATCH(G461,{0,1,2,3,4,5},0),2.5,3.5,4.5,5.5,6.5,7.5),"")))</f>
        <v/>
      </c>
      <c r="M461" s="52">
        <f t="shared" si="23"/>
        <v>1</v>
      </c>
      <c r="N461" s="52" t="str">
        <f t="shared" si="24"/>
        <v/>
      </c>
      <c r="O461" s="6"/>
      <c r="P461" s="6"/>
      <c r="Q461" s="6"/>
      <c r="R461" s="6"/>
      <c r="S461" s="6"/>
      <c r="T461" s="6"/>
      <c r="U461" s="6"/>
      <c r="V461" s="6"/>
      <c r="W461" s="6"/>
      <c r="X461" s="6"/>
      <c r="Y461" s="6"/>
      <c r="Z461" s="6"/>
      <c r="AA461" s="6"/>
      <c r="AB461" s="6"/>
    </row>
    <row r="462" spans="1:28" ht="12.95" customHeight="1" thickBot="1" x14ac:dyDescent="0.25">
      <c r="A462" s="6" t="str">
        <f t="shared" si="25"/>
        <v xml:space="preserve"> UNIT </v>
      </c>
      <c r="B462" s="54">
        <v>428</v>
      </c>
      <c r="C462" s="53"/>
      <c r="D462" s="57"/>
      <c r="E462" s="57"/>
      <c r="F462" s="57"/>
      <c r="G462" s="57"/>
      <c r="H462" s="139"/>
      <c r="I462" s="57"/>
      <c r="J462" s="60"/>
      <c r="K462" s="72" t="str">
        <f>IF(AND(I462="YES", COUNTIFS(F$35:F462,F462,I$35:I462,"YES")=1),1,"")</f>
        <v/>
      </c>
      <c r="L462" s="73" t="str">
        <f>IF(G462="","",VALUE(IFERROR(CHOOSE(MATCH(G462,{0,1,2,3,4,5},0),2.5,3.5,4.5,5.5,6.5,7.5),"")))</f>
        <v/>
      </c>
      <c r="M462" s="52">
        <f t="shared" si="23"/>
        <v>1</v>
      </c>
      <c r="N462" s="52" t="str">
        <f t="shared" si="24"/>
        <v/>
      </c>
      <c r="O462" s="6"/>
      <c r="P462" s="6"/>
      <c r="Q462" s="6"/>
      <c r="R462" s="6"/>
      <c r="S462" s="6"/>
      <c r="T462" s="6"/>
      <c r="U462" s="6"/>
      <c r="V462" s="6"/>
      <c r="W462" s="6"/>
      <c r="X462" s="6"/>
      <c r="Y462" s="6"/>
      <c r="Z462" s="6"/>
      <c r="AA462" s="6"/>
      <c r="AB462" s="6"/>
    </row>
    <row r="463" spans="1:28" ht="12.95" customHeight="1" thickBot="1" x14ac:dyDescent="0.25">
      <c r="A463" s="6" t="str">
        <f t="shared" si="25"/>
        <v xml:space="preserve"> UNIT </v>
      </c>
      <c r="B463" s="54">
        <v>429</v>
      </c>
      <c r="C463" s="53"/>
      <c r="D463" s="57"/>
      <c r="E463" s="57"/>
      <c r="F463" s="57"/>
      <c r="G463" s="57"/>
      <c r="H463" s="139"/>
      <c r="I463" s="57"/>
      <c r="J463" s="60"/>
      <c r="K463" s="72" t="str">
        <f>IF(AND(I463="YES", COUNTIFS(F$35:F463,F463,I$35:I463,"YES")=1),1,"")</f>
        <v/>
      </c>
      <c r="L463" s="73" t="str">
        <f>IF(G463="","",VALUE(IFERROR(CHOOSE(MATCH(G463,{0,1,2,3,4,5},0),2.5,3.5,4.5,5.5,6.5,7.5),"")))</f>
        <v/>
      </c>
      <c r="M463" s="52">
        <f t="shared" si="23"/>
        <v>1</v>
      </c>
      <c r="N463" s="52" t="str">
        <f t="shared" si="24"/>
        <v/>
      </c>
      <c r="O463" s="6"/>
      <c r="P463" s="6"/>
      <c r="Q463" s="6"/>
      <c r="R463" s="6"/>
      <c r="S463" s="6"/>
      <c r="T463" s="6"/>
      <c r="U463" s="6"/>
      <c r="V463" s="6"/>
      <c r="W463" s="6"/>
      <c r="X463" s="6"/>
      <c r="Y463" s="6"/>
      <c r="Z463" s="6"/>
      <c r="AA463" s="6"/>
      <c r="AB463" s="6"/>
    </row>
    <row r="464" spans="1:28" ht="12.95" customHeight="1" thickBot="1" x14ac:dyDescent="0.25">
      <c r="A464" s="6" t="str">
        <f t="shared" si="25"/>
        <v xml:space="preserve"> UNIT </v>
      </c>
      <c r="B464" s="54">
        <v>430</v>
      </c>
      <c r="C464" s="53"/>
      <c r="D464" s="57"/>
      <c r="E464" s="57"/>
      <c r="F464" s="57"/>
      <c r="G464" s="57"/>
      <c r="H464" s="139"/>
      <c r="I464" s="57"/>
      <c r="J464" s="60"/>
      <c r="K464" s="72" t="str">
        <f>IF(AND(I464="YES", COUNTIFS(F$35:F464,F464,I$35:I464,"YES")=1),1,"")</f>
        <v/>
      </c>
      <c r="L464" s="73" t="str">
        <f>IF(G464="","",VALUE(IFERROR(CHOOSE(MATCH(G464,{0,1,2,3,4,5},0),2.5,3.5,4.5,5.5,6.5,7.5),"")))</f>
        <v/>
      </c>
      <c r="M464" s="52">
        <f t="shared" si="23"/>
        <v>1</v>
      </c>
      <c r="N464" s="52" t="str">
        <f t="shared" si="24"/>
        <v/>
      </c>
      <c r="O464" s="6"/>
      <c r="P464" s="6"/>
      <c r="Q464" s="6"/>
      <c r="R464" s="6"/>
      <c r="S464" s="6"/>
      <c r="T464" s="6"/>
      <c r="U464" s="6"/>
      <c r="V464" s="6"/>
      <c r="W464" s="6"/>
      <c r="X464" s="6"/>
      <c r="Y464" s="6"/>
      <c r="Z464" s="6"/>
      <c r="AA464" s="6"/>
      <c r="AB464" s="6"/>
    </row>
    <row r="465" spans="1:28" ht="12.95" customHeight="1" thickBot="1" x14ac:dyDescent="0.25">
      <c r="A465" s="6" t="str">
        <f t="shared" si="25"/>
        <v xml:space="preserve"> UNIT </v>
      </c>
      <c r="B465" s="54">
        <v>431</v>
      </c>
      <c r="C465" s="53"/>
      <c r="D465" s="57"/>
      <c r="E465" s="57"/>
      <c r="F465" s="57"/>
      <c r="G465" s="57"/>
      <c r="H465" s="139"/>
      <c r="I465" s="57"/>
      <c r="J465" s="60"/>
      <c r="K465" s="72" t="str">
        <f>IF(AND(I465="YES", COUNTIFS(F$35:F465,F465,I$35:I465,"YES")=1),1,"")</f>
        <v/>
      </c>
      <c r="L465" s="73" t="str">
        <f>IF(G465="","",VALUE(IFERROR(CHOOSE(MATCH(G465,{0,1,2,3,4,5},0),2.5,3.5,4.5,5.5,6.5,7.5),"")))</f>
        <v/>
      </c>
      <c r="M465" s="52">
        <f t="shared" si="23"/>
        <v>1</v>
      </c>
      <c r="N465" s="52" t="str">
        <f t="shared" si="24"/>
        <v/>
      </c>
      <c r="O465" s="6"/>
      <c r="P465" s="6"/>
      <c r="Q465" s="6"/>
      <c r="R465" s="6"/>
      <c r="S465" s="6"/>
      <c r="T465" s="6"/>
      <c r="U465" s="6"/>
      <c r="V465" s="6"/>
      <c r="W465" s="6"/>
      <c r="X465" s="6"/>
      <c r="Y465" s="6"/>
      <c r="Z465" s="6"/>
      <c r="AA465" s="6"/>
      <c r="AB465" s="6"/>
    </row>
    <row r="466" spans="1:28" ht="12.95" customHeight="1" thickBot="1" x14ac:dyDescent="0.25">
      <c r="A466" s="6" t="str">
        <f t="shared" si="25"/>
        <v xml:space="preserve"> UNIT </v>
      </c>
      <c r="B466" s="54">
        <v>432</v>
      </c>
      <c r="C466" s="53"/>
      <c r="D466" s="57"/>
      <c r="E466" s="57"/>
      <c r="F466" s="57"/>
      <c r="G466" s="57"/>
      <c r="H466" s="139"/>
      <c r="I466" s="57"/>
      <c r="J466" s="60"/>
      <c r="K466" s="72" t="str">
        <f>IF(AND(I466="YES", COUNTIFS(F$35:F466,F466,I$35:I466,"YES")=1),1,"")</f>
        <v/>
      </c>
      <c r="L466" s="73" t="str">
        <f>IF(G466="","",VALUE(IFERROR(CHOOSE(MATCH(G466,{0,1,2,3,4,5},0),2.5,3.5,4.5,5.5,6.5,7.5),"")))</f>
        <v/>
      </c>
      <c r="M466" s="52">
        <f t="shared" si="23"/>
        <v>1</v>
      </c>
      <c r="N466" s="52" t="str">
        <f t="shared" si="24"/>
        <v/>
      </c>
      <c r="O466" s="6"/>
      <c r="P466" s="6"/>
      <c r="Q466" s="6"/>
      <c r="R466" s="6"/>
      <c r="S466" s="6"/>
      <c r="T466" s="6"/>
      <c r="U466" s="6"/>
      <c r="V466" s="6"/>
      <c r="W466" s="6"/>
      <c r="X466" s="6"/>
      <c r="Y466" s="6"/>
      <c r="Z466" s="6"/>
      <c r="AA466" s="6"/>
      <c r="AB466" s="6"/>
    </row>
    <row r="467" spans="1:28" ht="12.95" customHeight="1" thickBot="1" x14ac:dyDescent="0.25">
      <c r="A467" s="6" t="str">
        <f t="shared" si="25"/>
        <v xml:space="preserve"> UNIT </v>
      </c>
      <c r="B467" s="54">
        <v>433</v>
      </c>
      <c r="C467" s="53"/>
      <c r="D467" s="57"/>
      <c r="E467" s="57"/>
      <c r="F467" s="57"/>
      <c r="G467" s="57"/>
      <c r="H467" s="139"/>
      <c r="I467" s="57"/>
      <c r="J467" s="60"/>
      <c r="K467" s="72" t="str">
        <f>IF(AND(I467="YES", COUNTIFS(F$35:F467,F467,I$35:I467,"YES")=1),1,"")</f>
        <v/>
      </c>
      <c r="L467" s="73" t="str">
        <f>IF(G467="","",VALUE(IFERROR(CHOOSE(MATCH(G467,{0,1,2,3,4,5},0),2.5,3.5,4.5,5.5,6.5,7.5),"")))</f>
        <v/>
      </c>
      <c r="M467" s="52">
        <f t="shared" si="23"/>
        <v>1</v>
      </c>
      <c r="N467" s="52" t="str">
        <f t="shared" si="24"/>
        <v/>
      </c>
      <c r="O467" s="6"/>
      <c r="P467" s="6"/>
      <c r="Q467" s="6"/>
      <c r="R467" s="6"/>
      <c r="S467" s="6"/>
      <c r="T467" s="6"/>
      <c r="U467" s="6"/>
      <c r="V467" s="6"/>
      <c r="W467" s="6"/>
      <c r="X467" s="6"/>
      <c r="Y467" s="6"/>
      <c r="Z467" s="6"/>
      <c r="AA467" s="6"/>
      <c r="AB467" s="6"/>
    </row>
    <row r="468" spans="1:28" ht="12.95" customHeight="1" thickBot="1" x14ac:dyDescent="0.25">
      <c r="A468" s="6" t="str">
        <f t="shared" si="25"/>
        <v xml:space="preserve"> UNIT </v>
      </c>
      <c r="B468" s="54">
        <v>434</v>
      </c>
      <c r="C468" s="53"/>
      <c r="D468" s="57"/>
      <c r="E468" s="57"/>
      <c r="F468" s="57"/>
      <c r="G468" s="57"/>
      <c r="H468" s="139"/>
      <c r="I468" s="57"/>
      <c r="J468" s="60"/>
      <c r="K468" s="72" t="str">
        <f>IF(AND(I468="YES", COUNTIFS(F$35:F468,F468,I$35:I468,"YES")=1),1,"")</f>
        <v/>
      </c>
      <c r="L468" s="73" t="str">
        <f>IF(G468="","",VALUE(IFERROR(CHOOSE(MATCH(G468,{0,1,2,3,4,5},0),2.5,3.5,4.5,5.5,6.5,7.5),"")))</f>
        <v/>
      </c>
      <c r="M468" s="52">
        <f t="shared" si="23"/>
        <v>1</v>
      </c>
      <c r="N468" s="52" t="str">
        <f t="shared" si="24"/>
        <v/>
      </c>
      <c r="O468" s="6"/>
      <c r="P468" s="6"/>
      <c r="Q468" s="6"/>
      <c r="R468" s="6"/>
      <c r="S468" s="6"/>
      <c r="T468" s="6"/>
      <c r="U468" s="6"/>
      <c r="V468" s="6"/>
      <c r="W468" s="6"/>
      <c r="X468" s="6"/>
      <c r="Y468" s="6"/>
      <c r="Z468" s="6"/>
      <c r="AA468" s="6"/>
      <c r="AB468" s="6"/>
    </row>
    <row r="469" spans="1:28" ht="12.95" customHeight="1" thickBot="1" x14ac:dyDescent="0.25">
      <c r="A469" s="6" t="str">
        <f t="shared" si="25"/>
        <v xml:space="preserve"> UNIT </v>
      </c>
      <c r="B469" s="54">
        <v>435</v>
      </c>
      <c r="C469" s="53"/>
      <c r="D469" s="57"/>
      <c r="E469" s="57"/>
      <c r="F469" s="57"/>
      <c r="G469" s="57"/>
      <c r="H469" s="139"/>
      <c r="I469" s="57"/>
      <c r="J469" s="60"/>
      <c r="K469" s="72" t="str">
        <f>IF(AND(I469="YES", COUNTIFS(F$35:F469,F469,I$35:I469,"YES")=1),1,"")</f>
        <v/>
      </c>
      <c r="L469" s="73" t="str">
        <f>IF(G469="","",VALUE(IFERROR(CHOOSE(MATCH(G469,{0,1,2,3,4,5},0),2.5,3.5,4.5,5.5,6.5,7.5),"")))</f>
        <v/>
      </c>
      <c r="M469" s="52">
        <f t="shared" si="23"/>
        <v>1</v>
      </c>
      <c r="N469" s="52" t="str">
        <f t="shared" si="24"/>
        <v/>
      </c>
      <c r="O469" s="6"/>
      <c r="P469" s="6"/>
      <c r="Q469" s="6"/>
      <c r="R469" s="6"/>
      <c r="S469" s="6"/>
      <c r="T469" s="6"/>
      <c r="U469" s="6"/>
      <c r="V469" s="6"/>
      <c r="W469" s="6"/>
      <c r="X469" s="6"/>
      <c r="Y469" s="6"/>
      <c r="Z469" s="6"/>
      <c r="AA469" s="6"/>
      <c r="AB469" s="6"/>
    </row>
    <row r="470" spans="1:28" ht="12.95" customHeight="1" thickBot="1" x14ac:dyDescent="0.25">
      <c r="A470" s="6" t="str">
        <f t="shared" si="25"/>
        <v xml:space="preserve"> UNIT </v>
      </c>
      <c r="B470" s="54">
        <v>436</v>
      </c>
      <c r="C470" s="53"/>
      <c r="D470" s="57"/>
      <c r="E470" s="57"/>
      <c r="F470" s="57"/>
      <c r="G470" s="57"/>
      <c r="H470" s="139"/>
      <c r="I470" s="57"/>
      <c r="J470" s="60"/>
      <c r="K470" s="72" t="str">
        <f>IF(AND(I470="YES", COUNTIFS(F$35:F470,F470,I$35:I470,"YES")=1),1,"")</f>
        <v/>
      </c>
      <c r="L470" s="73" t="str">
        <f>IF(G470="","",VALUE(IFERROR(CHOOSE(MATCH(G470,{0,1,2,3,4,5},0),2.5,3.5,4.5,5.5,6.5,7.5),"")))</f>
        <v/>
      </c>
      <c r="M470" s="52">
        <f t="shared" si="23"/>
        <v>1</v>
      </c>
      <c r="N470" s="52" t="str">
        <f t="shared" si="24"/>
        <v/>
      </c>
      <c r="O470" s="6"/>
      <c r="P470" s="6"/>
      <c r="Q470" s="6"/>
      <c r="R470" s="6"/>
      <c r="S470" s="6"/>
      <c r="T470" s="6"/>
      <c r="U470" s="6"/>
      <c r="V470" s="6"/>
      <c r="W470" s="6"/>
      <c r="X470" s="6"/>
      <c r="Y470" s="6"/>
      <c r="Z470" s="6"/>
      <c r="AA470" s="6"/>
      <c r="AB470" s="6"/>
    </row>
    <row r="471" spans="1:28" ht="12.95" customHeight="1" thickBot="1" x14ac:dyDescent="0.25">
      <c r="A471" s="6" t="str">
        <f t="shared" si="25"/>
        <v xml:space="preserve"> UNIT </v>
      </c>
      <c r="B471" s="54">
        <v>437</v>
      </c>
      <c r="C471" s="53"/>
      <c r="D471" s="57"/>
      <c r="E471" s="57"/>
      <c r="F471" s="57"/>
      <c r="G471" s="57"/>
      <c r="H471" s="139"/>
      <c r="I471" s="57"/>
      <c r="J471" s="60"/>
      <c r="K471" s="72" t="str">
        <f>IF(AND(I471="YES", COUNTIFS(F$35:F471,F471,I$35:I471,"YES")=1),1,"")</f>
        <v/>
      </c>
      <c r="L471" s="73" t="str">
        <f>IF(G471="","",VALUE(IFERROR(CHOOSE(MATCH(G471,{0,1,2,3,4,5},0),2.5,3.5,4.5,5.5,6.5,7.5),"")))</f>
        <v/>
      </c>
      <c r="M471" s="52">
        <f t="shared" si="23"/>
        <v>1</v>
      </c>
      <c r="N471" s="52" t="str">
        <f t="shared" si="24"/>
        <v/>
      </c>
      <c r="O471" s="6"/>
      <c r="P471" s="6"/>
      <c r="Q471" s="6"/>
      <c r="R471" s="6"/>
      <c r="S471" s="6"/>
      <c r="T471" s="6"/>
      <c r="U471" s="6"/>
      <c r="V471" s="6"/>
      <c r="W471" s="6"/>
      <c r="X471" s="6"/>
      <c r="Y471" s="6"/>
      <c r="Z471" s="6"/>
      <c r="AA471" s="6"/>
      <c r="AB471" s="6"/>
    </row>
    <row r="472" spans="1:28" ht="12.95" customHeight="1" thickBot="1" x14ac:dyDescent="0.25">
      <c r="A472" s="6" t="str">
        <f t="shared" si="25"/>
        <v xml:space="preserve"> UNIT </v>
      </c>
      <c r="B472" s="54">
        <v>438</v>
      </c>
      <c r="C472" s="53"/>
      <c r="D472" s="57"/>
      <c r="E472" s="57"/>
      <c r="F472" s="57"/>
      <c r="G472" s="57"/>
      <c r="H472" s="139"/>
      <c r="I472" s="57"/>
      <c r="J472" s="60"/>
      <c r="K472" s="72" t="str">
        <f>IF(AND(I472="YES", COUNTIFS(F$35:F472,F472,I$35:I472,"YES")=1),1,"")</f>
        <v/>
      </c>
      <c r="L472" s="73" t="str">
        <f>IF(G472="","",VALUE(IFERROR(CHOOSE(MATCH(G472,{0,1,2,3,4,5},0),2.5,3.5,4.5,5.5,6.5,7.5),"")))</f>
        <v/>
      </c>
      <c r="M472" s="52">
        <f t="shared" si="23"/>
        <v>1</v>
      </c>
      <c r="N472" s="52" t="str">
        <f t="shared" si="24"/>
        <v/>
      </c>
      <c r="O472" s="6"/>
      <c r="P472" s="6"/>
      <c r="Q472" s="6"/>
      <c r="R472" s="6"/>
      <c r="S472" s="6"/>
      <c r="T472" s="6"/>
      <c r="U472" s="6"/>
      <c r="V472" s="6"/>
      <c r="W472" s="6"/>
      <c r="X472" s="6"/>
      <c r="Y472" s="6"/>
      <c r="Z472" s="6"/>
      <c r="AA472" s="6"/>
      <c r="AB472" s="6"/>
    </row>
    <row r="473" spans="1:28" ht="12.95" customHeight="1" thickBot="1" x14ac:dyDescent="0.25">
      <c r="A473" s="6" t="str">
        <f t="shared" si="25"/>
        <v xml:space="preserve"> UNIT </v>
      </c>
      <c r="B473" s="54">
        <v>439</v>
      </c>
      <c r="C473" s="53"/>
      <c r="D473" s="57"/>
      <c r="E473" s="57"/>
      <c r="F473" s="57"/>
      <c r="G473" s="57"/>
      <c r="H473" s="139"/>
      <c r="I473" s="57"/>
      <c r="J473" s="60"/>
      <c r="K473" s="72" t="str">
        <f>IF(AND(I473="YES", COUNTIFS(F$35:F473,F473,I$35:I473,"YES")=1),1,"")</f>
        <v/>
      </c>
      <c r="L473" s="73" t="str">
        <f>IF(G473="","",VALUE(IFERROR(CHOOSE(MATCH(G473,{0,1,2,3,4,5},0),2.5,3.5,4.5,5.5,6.5,7.5),"")))</f>
        <v/>
      </c>
      <c r="M473" s="52">
        <f t="shared" si="23"/>
        <v>1</v>
      </c>
      <c r="N473" s="52" t="str">
        <f t="shared" si="24"/>
        <v/>
      </c>
      <c r="O473" s="6"/>
      <c r="P473" s="6"/>
      <c r="Q473" s="6"/>
      <c r="R473" s="6"/>
      <c r="S473" s="6"/>
      <c r="T473" s="6"/>
      <c r="U473" s="6"/>
      <c r="V473" s="6"/>
      <c r="W473" s="6"/>
      <c r="X473" s="6"/>
      <c r="Y473" s="6"/>
      <c r="Z473" s="6"/>
      <c r="AA473" s="6"/>
      <c r="AB473" s="6"/>
    </row>
    <row r="474" spans="1:28" ht="12.95" customHeight="1" thickBot="1" x14ac:dyDescent="0.25">
      <c r="A474" s="6" t="str">
        <f t="shared" si="25"/>
        <v xml:space="preserve"> UNIT </v>
      </c>
      <c r="B474" s="54">
        <v>440</v>
      </c>
      <c r="C474" s="53"/>
      <c r="D474" s="57"/>
      <c r="E474" s="57"/>
      <c r="F474" s="57"/>
      <c r="G474" s="57"/>
      <c r="H474" s="139"/>
      <c r="I474" s="57"/>
      <c r="J474" s="60"/>
      <c r="K474" s="72" t="str">
        <f>IF(AND(I474="YES", COUNTIFS(F$35:F474,F474,I$35:I474,"YES")=1),1,"")</f>
        <v/>
      </c>
      <c r="L474" s="73" t="str">
        <f>IF(G474="","",VALUE(IFERROR(CHOOSE(MATCH(G474,{0,1,2,3,4,5},0),2.5,3.5,4.5,5.5,6.5,7.5),"")))</f>
        <v/>
      </c>
      <c r="M474" s="52">
        <f t="shared" si="23"/>
        <v>1</v>
      </c>
      <c r="N474" s="52" t="str">
        <f t="shared" si="24"/>
        <v/>
      </c>
      <c r="O474" s="6"/>
      <c r="P474" s="6"/>
      <c r="Q474" s="6"/>
      <c r="R474" s="6"/>
      <c r="S474" s="6"/>
      <c r="T474" s="6"/>
      <c r="U474" s="6"/>
      <c r="V474" s="6"/>
      <c r="W474" s="6"/>
      <c r="X474" s="6"/>
      <c r="Y474" s="6"/>
      <c r="Z474" s="6"/>
      <c r="AA474" s="6"/>
      <c r="AB474" s="6"/>
    </row>
    <row r="475" spans="1:28" ht="12.95" customHeight="1" thickBot="1" x14ac:dyDescent="0.25">
      <c r="A475" s="6" t="str">
        <f t="shared" si="25"/>
        <v xml:space="preserve"> UNIT </v>
      </c>
      <c r="B475" s="54">
        <v>441</v>
      </c>
      <c r="C475" s="53"/>
      <c r="D475" s="57"/>
      <c r="E475" s="57"/>
      <c r="F475" s="57"/>
      <c r="G475" s="57"/>
      <c r="H475" s="139"/>
      <c r="I475" s="57"/>
      <c r="J475" s="60"/>
      <c r="K475" s="72" t="str">
        <f>IF(AND(I475="YES", COUNTIFS(F$35:F475,F475,I$35:I475,"YES")=1),1,"")</f>
        <v/>
      </c>
      <c r="L475" s="73" t="str">
        <f>IF(G475="","",VALUE(IFERROR(CHOOSE(MATCH(G475,{0,1,2,3,4,5},0),2.5,3.5,4.5,5.5,6.5,7.5),"")))</f>
        <v/>
      </c>
      <c r="M475" s="52">
        <f t="shared" si="23"/>
        <v>1</v>
      </c>
      <c r="N475" s="52" t="str">
        <f t="shared" si="24"/>
        <v/>
      </c>
      <c r="O475" s="6"/>
      <c r="P475" s="6"/>
      <c r="Q475" s="6"/>
      <c r="R475" s="6"/>
      <c r="S475" s="6"/>
      <c r="T475" s="6"/>
      <c r="U475" s="6"/>
      <c r="V475" s="6"/>
      <c r="W475" s="6"/>
      <c r="X475" s="6"/>
      <c r="Y475" s="6"/>
      <c r="Z475" s="6"/>
      <c r="AA475" s="6"/>
      <c r="AB475" s="6"/>
    </row>
    <row r="476" spans="1:28" ht="12.95" customHeight="1" thickBot="1" x14ac:dyDescent="0.25">
      <c r="A476" s="6" t="str">
        <f t="shared" si="25"/>
        <v xml:space="preserve"> UNIT </v>
      </c>
      <c r="B476" s="54">
        <v>442</v>
      </c>
      <c r="C476" s="53"/>
      <c r="D476" s="57"/>
      <c r="E476" s="57"/>
      <c r="F476" s="57"/>
      <c r="G476" s="57"/>
      <c r="H476" s="139"/>
      <c r="I476" s="57"/>
      <c r="J476" s="60"/>
      <c r="K476" s="72" t="str">
        <f>IF(AND(I476="YES", COUNTIFS(F$35:F476,F476,I$35:I476,"YES")=1),1,"")</f>
        <v/>
      </c>
      <c r="L476" s="73" t="str">
        <f>IF(G476="","",VALUE(IFERROR(CHOOSE(MATCH(G476,{0,1,2,3,4,5},0),2.5,3.5,4.5,5.5,6.5,7.5),"")))</f>
        <v/>
      </c>
      <c r="M476" s="52">
        <f t="shared" si="23"/>
        <v>1</v>
      </c>
      <c r="N476" s="52" t="str">
        <f t="shared" si="24"/>
        <v/>
      </c>
      <c r="O476" s="6"/>
      <c r="P476" s="6"/>
      <c r="Q476" s="6"/>
      <c r="R476" s="6"/>
      <c r="S476" s="6"/>
      <c r="T476" s="6"/>
      <c r="U476" s="6"/>
      <c r="V476" s="6"/>
      <c r="W476" s="6"/>
      <c r="X476" s="6"/>
      <c r="Y476" s="6"/>
      <c r="Z476" s="6"/>
      <c r="AA476" s="6"/>
      <c r="AB476" s="6"/>
    </row>
    <row r="477" spans="1:28" ht="12.95" customHeight="1" thickBot="1" x14ac:dyDescent="0.25">
      <c r="A477" s="6" t="str">
        <f t="shared" si="25"/>
        <v xml:space="preserve"> UNIT </v>
      </c>
      <c r="B477" s="54">
        <v>443</v>
      </c>
      <c r="C477" s="53"/>
      <c r="D477" s="57"/>
      <c r="E477" s="57"/>
      <c r="F477" s="57"/>
      <c r="G477" s="57"/>
      <c r="H477" s="139"/>
      <c r="I477" s="57"/>
      <c r="J477" s="60"/>
      <c r="K477" s="72" t="str">
        <f>IF(AND(I477="YES", COUNTIFS(F$35:F477,F477,I$35:I477,"YES")=1),1,"")</f>
        <v/>
      </c>
      <c r="L477" s="73" t="str">
        <f>IF(G477="","",VALUE(IFERROR(CHOOSE(MATCH(G477,{0,1,2,3,4,5},0),2.5,3.5,4.5,5.5,6.5,7.5),"")))</f>
        <v/>
      </c>
      <c r="M477" s="52">
        <f t="shared" si="23"/>
        <v>1</v>
      </c>
      <c r="N477" s="52" t="str">
        <f t="shared" si="24"/>
        <v/>
      </c>
      <c r="O477" s="6"/>
      <c r="P477" s="6"/>
      <c r="Q477" s="6"/>
      <c r="R477" s="6"/>
      <c r="S477" s="6"/>
      <c r="T477" s="6"/>
      <c r="U477" s="6"/>
      <c r="V477" s="6"/>
      <c r="W477" s="6"/>
      <c r="X477" s="6"/>
      <c r="Y477" s="6"/>
      <c r="Z477" s="6"/>
      <c r="AA477" s="6"/>
      <c r="AB477" s="6"/>
    </row>
    <row r="478" spans="1:28" ht="12.95" customHeight="1" thickBot="1" x14ac:dyDescent="0.25">
      <c r="A478" s="6" t="str">
        <f t="shared" si="25"/>
        <v xml:space="preserve"> UNIT </v>
      </c>
      <c r="B478" s="54">
        <v>444</v>
      </c>
      <c r="C478" s="53"/>
      <c r="D478" s="57"/>
      <c r="E478" s="57"/>
      <c r="F478" s="57"/>
      <c r="G478" s="57"/>
      <c r="H478" s="139"/>
      <c r="I478" s="57"/>
      <c r="J478" s="60"/>
      <c r="K478" s="72" t="str">
        <f>IF(AND(I478="YES", COUNTIFS(F$35:F478,F478,I$35:I478,"YES")=1),1,"")</f>
        <v/>
      </c>
      <c r="L478" s="73" t="str">
        <f>IF(G478="","",VALUE(IFERROR(CHOOSE(MATCH(G478,{0,1,2,3,4,5},0),2.5,3.5,4.5,5.5,6.5,7.5),"")))</f>
        <v/>
      </c>
      <c r="M478" s="52">
        <f t="shared" si="23"/>
        <v>1</v>
      </c>
      <c r="N478" s="52" t="str">
        <f t="shared" si="24"/>
        <v/>
      </c>
      <c r="O478" s="6"/>
      <c r="P478" s="6"/>
      <c r="Q478" s="6"/>
      <c r="R478" s="6"/>
      <c r="S478" s="6"/>
      <c r="T478" s="6"/>
      <c r="U478" s="6"/>
      <c r="V478" s="6"/>
      <c r="W478" s="6"/>
      <c r="X478" s="6"/>
      <c r="Y478" s="6"/>
      <c r="Z478" s="6"/>
      <c r="AA478" s="6"/>
      <c r="AB478" s="6"/>
    </row>
    <row r="479" spans="1:28" ht="12.95" customHeight="1" thickBot="1" x14ac:dyDescent="0.25">
      <c r="A479" s="6" t="str">
        <f t="shared" si="25"/>
        <v xml:space="preserve"> UNIT </v>
      </c>
      <c r="B479" s="54">
        <v>445</v>
      </c>
      <c r="C479" s="53"/>
      <c r="D479" s="57"/>
      <c r="E479" s="57"/>
      <c r="F479" s="57"/>
      <c r="G479" s="57"/>
      <c r="H479" s="139"/>
      <c r="I479" s="57"/>
      <c r="J479" s="60"/>
      <c r="K479" s="72" t="str">
        <f>IF(AND(I479="YES", COUNTIFS(F$35:F479,F479,I$35:I479,"YES")=1),1,"")</f>
        <v/>
      </c>
      <c r="L479" s="73" t="str">
        <f>IF(G479="","",VALUE(IFERROR(CHOOSE(MATCH(G479,{0,1,2,3,4,5},0),2.5,3.5,4.5,5.5,6.5,7.5),"")))</f>
        <v/>
      </c>
      <c r="M479" s="52">
        <f t="shared" si="23"/>
        <v>1</v>
      </c>
      <c r="N479" s="52" t="str">
        <f t="shared" si="24"/>
        <v/>
      </c>
      <c r="O479" s="6"/>
      <c r="P479" s="6"/>
      <c r="Q479" s="6"/>
      <c r="R479" s="6"/>
      <c r="S479" s="6"/>
      <c r="T479" s="6"/>
      <c r="U479" s="6"/>
      <c r="V479" s="6"/>
      <c r="W479" s="6"/>
      <c r="X479" s="6"/>
      <c r="Y479" s="6"/>
      <c r="Z479" s="6"/>
      <c r="AA479" s="6"/>
      <c r="AB479" s="6"/>
    </row>
    <row r="480" spans="1:28" ht="12.95" customHeight="1" thickBot="1" x14ac:dyDescent="0.25">
      <c r="A480" s="6" t="str">
        <f t="shared" si="25"/>
        <v xml:space="preserve"> UNIT </v>
      </c>
      <c r="B480" s="54">
        <v>446</v>
      </c>
      <c r="C480" s="53"/>
      <c r="D480" s="57"/>
      <c r="E480" s="57"/>
      <c r="F480" s="57"/>
      <c r="G480" s="57"/>
      <c r="H480" s="139"/>
      <c r="I480" s="57"/>
      <c r="J480" s="60"/>
      <c r="K480" s="72" t="str">
        <f>IF(AND(I480="YES", COUNTIFS(F$35:F480,F480,I$35:I480,"YES")=1),1,"")</f>
        <v/>
      </c>
      <c r="L480" s="73" t="str">
        <f>IF(G480="","",VALUE(IFERROR(CHOOSE(MATCH(G480,{0,1,2,3,4,5},0),2.5,3.5,4.5,5.5,6.5,7.5),"")))</f>
        <v/>
      </c>
      <c r="M480" s="52">
        <f t="shared" si="23"/>
        <v>1</v>
      </c>
      <c r="N480" s="52" t="str">
        <f t="shared" si="24"/>
        <v/>
      </c>
      <c r="O480" s="6"/>
      <c r="P480" s="6"/>
      <c r="Q480" s="6"/>
      <c r="R480" s="6"/>
      <c r="S480" s="6"/>
      <c r="T480" s="6"/>
      <c r="U480" s="6"/>
      <c r="V480" s="6"/>
      <c r="W480" s="6"/>
      <c r="X480" s="6"/>
      <c r="Y480" s="6"/>
      <c r="Z480" s="6"/>
      <c r="AA480" s="6"/>
      <c r="AB480" s="6"/>
    </row>
    <row r="481" spans="1:28" ht="12.95" customHeight="1" thickBot="1" x14ac:dyDescent="0.25">
      <c r="A481" s="6" t="str">
        <f t="shared" si="25"/>
        <v xml:space="preserve"> UNIT </v>
      </c>
      <c r="B481" s="54">
        <v>447</v>
      </c>
      <c r="C481" s="53"/>
      <c r="D481" s="57"/>
      <c r="E481" s="57"/>
      <c r="F481" s="57"/>
      <c r="G481" s="57"/>
      <c r="H481" s="139"/>
      <c r="I481" s="57"/>
      <c r="J481" s="60"/>
      <c r="K481" s="72" t="str">
        <f>IF(AND(I481="YES", COUNTIFS(F$35:F481,F481,I$35:I481,"YES")=1),1,"")</f>
        <v/>
      </c>
      <c r="L481" s="73" t="str">
        <f>IF(G481="","",VALUE(IFERROR(CHOOSE(MATCH(G481,{0,1,2,3,4,5},0),2.5,3.5,4.5,5.5,6.5,7.5),"")))</f>
        <v/>
      </c>
      <c r="M481" s="52">
        <f t="shared" si="23"/>
        <v>1</v>
      </c>
      <c r="N481" s="52" t="str">
        <f t="shared" si="24"/>
        <v/>
      </c>
      <c r="O481" s="6"/>
      <c r="P481" s="6"/>
      <c r="Q481" s="6"/>
      <c r="R481" s="6"/>
      <c r="S481" s="6"/>
      <c r="T481" s="6"/>
      <c r="U481" s="6"/>
      <c r="V481" s="6"/>
      <c r="W481" s="6"/>
      <c r="X481" s="6"/>
      <c r="Y481" s="6"/>
      <c r="Z481" s="6"/>
      <c r="AA481" s="6"/>
      <c r="AB481" s="6"/>
    </row>
    <row r="482" spans="1:28" ht="12.95" customHeight="1" thickBot="1" x14ac:dyDescent="0.25">
      <c r="A482" s="6" t="str">
        <f t="shared" si="25"/>
        <v xml:space="preserve"> UNIT </v>
      </c>
      <c r="B482" s="54">
        <v>448</v>
      </c>
      <c r="C482" s="53"/>
      <c r="D482" s="57"/>
      <c r="E482" s="57"/>
      <c r="F482" s="57"/>
      <c r="G482" s="57"/>
      <c r="H482" s="139"/>
      <c r="I482" s="57"/>
      <c r="J482" s="60"/>
      <c r="K482" s="72" t="str">
        <f>IF(AND(I482="YES", COUNTIFS(F$35:F482,F482,I$35:I482,"YES")=1),1,"")</f>
        <v/>
      </c>
      <c r="L482" s="73" t="str">
        <f>IF(G482="","",VALUE(IFERROR(CHOOSE(MATCH(G482,{0,1,2,3,4,5},0),2.5,3.5,4.5,5.5,6.5,7.5),"")))</f>
        <v/>
      </c>
      <c r="M482" s="52">
        <f t="shared" si="23"/>
        <v>1</v>
      </c>
      <c r="N482" s="52" t="str">
        <f t="shared" si="24"/>
        <v/>
      </c>
      <c r="O482" s="6"/>
      <c r="P482" s="6"/>
      <c r="Q482" s="6"/>
      <c r="R482" s="6"/>
      <c r="S482" s="6"/>
      <c r="T482" s="6"/>
      <c r="U482" s="6"/>
      <c r="V482" s="6"/>
      <c r="W482" s="6"/>
      <c r="X482" s="6"/>
      <c r="Y482" s="6"/>
      <c r="Z482" s="6"/>
      <c r="AA482" s="6"/>
      <c r="AB482" s="6"/>
    </row>
    <row r="483" spans="1:28" ht="12.95" customHeight="1" thickBot="1" x14ac:dyDescent="0.25">
      <c r="A483" s="6" t="str">
        <f t="shared" si="25"/>
        <v xml:space="preserve"> UNIT </v>
      </c>
      <c r="B483" s="54">
        <v>449</v>
      </c>
      <c r="C483" s="53"/>
      <c r="D483" s="57"/>
      <c r="E483" s="57"/>
      <c r="F483" s="57"/>
      <c r="G483" s="57"/>
      <c r="H483" s="139"/>
      <c r="I483" s="57"/>
      <c r="J483" s="60"/>
      <c r="K483" s="72" t="str">
        <f>IF(AND(I483="YES", COUNTIFS(F$35:F483,F483,I$35:I483,"YES")=1),1,"")</f>
        <v/>
      </c>
      <c r="L483" s="73" t="str">
        <f>IF(G483="","",VALUE(IFERROR(CHOOSE(MATCH(G483,{0,1,2,3,4,5},0),2.5,3.5,4.5,5.5,6.5,7.5),"")))</f>
        <v/>
      </c>
      <c r="M483" s="52">
        <f t="shared" ref="M483:M546" si="26">IF(COUNTIF($F$35:$F$1534,F483)&gt;1,0,1)</f>
        <v>1</v>
      </c>
      <c r="N483" s="52" t="str">
        <f t="shared" ref="N483:N546" si="27">IFERROR(1/IF(LEN(F483)&gt;0,COUNTIF($F$35:$F$1534,F483),0),"")</f>
        <v/>
      </c>
      <c r="O483" s="6"/>
      <c r="P483" s="6"/>
      <c r="Q483" s="6"/>
      <c r="R483" s="6"/>
      <c r="S483" s="6"/>
      <c r="T483" s="6"/>
      <c r="U483" s="6"/>
      <c r="V483" s="6"/>
      <c r="W483" s="6"/>
      <c r="X483" s="6"/>
      <c r="Y483" s="6"/>
      <c r="Z483" s="6"/>
      <c r="AA483" s="6"/>
      <c r="AB483" s="6"/>
    </row>
    <row r="484" spans="1:28" ht="12.95" customHeight="1" thickBot="1" x14ac:dyDescent="0.25">
      <c r="A484" s="6" t="str">
        <f t="shared" si="25"/>
        <v xml:space="preserve"> UNIT </v>
      </c>
      <c r="B484" s="54">
        <v>450</v>
      </c>
      <c r="C484" s="53"/>
      <c r="D484" s="57"/>
      <c r="E484" s="57"/>
      <c r="F484" s="57"/>
      <c r="G484" s="57"/>
      <c r="H484" s="139"/>
      <c r="I484" s="57"/>
      <c r="J484" s="60"/>
      <c r="K484" s="72" t="str">
        <f>IF(AND(I484="YES", COUNTIFS(F$35:F484,F484,I$35:I484,"YES")=1),1,"")</f>
        <v/>
      </c>
      <c r="L484" s="73" t="str">
        <f>IF(G484="","",VALUE(IFERROR(CHOOSE(MATCH(G484,{0,1,2,3,4,5},0),2.5,3.5,4.5,5.5,6.5,7.5),"")))</f>
        <v/>
      </c>
      <c r="M484" s="52">
        <f t="shared" si="26"/>
        <v>1</v>
      </c>
      <c r="N484" s="52" t="str">
        <f t="shared" si="27"/>
        <v/>
      </c>
      <c r="O484" s="6"/>
      <c r="P484" s="6"/>
      <c r="Q484" s="6"/>
      <c r="R484" s="6"/>
      <c r="S484" s="6"/>
      <c r="T484" s="6"/>
      <c r="U484" s="6"/>
      <c r="V484" s="6"/>
      <c r="W484" s="6"/>
      <c r="X484" s="6"/>
      <c r="Y484" s="6"/>
      <c r="Z484" s="6"/>
      <c r="AA484" s="6"/>
      <c r="AB484" s="6"/>
    </row>
    <row r="485" spans="1:28" ht="12.95" customHeight="1" thickBot="1" x14ac:dyDescent="0.25">
      <c r="A485" s="6" t="str">
        <f t="shared" ref="A485:A548" si="28">C483&amp;" "&amp;"UNIT"&amp;" "&amp;F483</f>
        <v xml:space="preserve"> UNIT </v>
      </c>
      <c r="B485" s="54">
        <v>451</v>
      </c>
      <c r="C485" s="53"/>
      <c r="D485" s="57"/>
      <c r="E485" s="57"/>
      <c r="F485" s="57"/>
      <c r="G485" s="57"/>
      <c r="H485" s="139"/>
      <c r="I485" s="57"/>
      <c r="J485" s="60"/>
      <c r="K485" s="72" t="str">
        <f>IF(AND(I485="YES", COUNTIFS(F$35:F485,F485,I$35:I485,"YES")=1),1,"")</f>
        <v/>
      </c>
      <c r="L485" s="73" t="str">
        <f>IF(G485="","",VALUE(IFERROR(CHOOSE(MATCH(G485,{0,1,2,3,4,5},0),2.5,3.5,4.5,5.5,6.5,7.5),"")))</f>
        <v/>
      </c>
      <c r="M485" s="52">
        <f t="shared" si="26"/>
        <v>1</v>
      </c>
      <c r="N485" s="52" t="str">
        <f t="shared" si="27"/>
        <v/>
      </c>
      <c r="O485" s="6"/>
      <c r="P485" s="6"/>
      <c r="Q485" s="6"/>
      <c r="R485" s="6"/>
      <c r="S485" s="6"/>
      <c r="T485" s="6"/>
      <c r="U485" s="6"/>
      <c r="V485" s="6"/>
      <c r="W485" s="6"/>
      <c r="X485" s="6"/>
      <c r="Y485" s="6"/>
      <c r="Z485" s="6"/>
      <c r="AA485" s="6"/>
      <c r="AB485" s="6"/>
    </row>
    <row r="486" spans="1:28" ht="12.95" customHeight="1" thickBot="1" x14ac:dyDescent="0.25">
      <c r="A486" s="6" t="str">
        <f t="shared" si="28"/>
        <v xml:space="preserve"> UNIT </v>
      </c>
      <c r="B486" s="54">
        <v>452</v>
      </c>
      <c r="C486" s="53"/>
      <c r="D486" s="57"/>
      <c r="E486" s="57"/>
      <c r="F486" s="57"/>
      <c r="G486" s="57"/>
      <c r="H486" s="139"/>
      <c r="I486" s="57"/>
      <c r="J486" s="60"/>
      <c r="K486" s="72" t="str">
        <f>IF(AND(I486="YES", COUNTIFS(F$35:F486,F486,I$35:I486,"YES")=1),1,"")</f>
        <v/>
      </c>
      <c r="L486" s="73" t="str">
        <f>IF(G486="","",VALUE(IFERROR(CHOOSE(MATCH(G486,{0,1,2,3,4,5},0),2.5,3.5,4.5,5.5,6.5,7.5),"")))</f>
        <v/>
      </c>
      <c r="M486" s="52">
        <f t="shared" si="26"/>
        <v>1</v>
      </c>
      <c r="N486" s="52" t="str">
        <f t="shared" si="27"/>
        <v/>
      </c>
      <c r="O486" s="6"/>
      <c r="P486" s="6"/>
      <c r="Q486" s="6"/>
      <c r="R486" s="6"/>
      <c r="S486" s="6"/>
      <c r="T486" s="6"/>
      <c r="U486" s="6"/>
      <c r="V486" s="6"/>
      <c r="W486" s="6"/>
      <c r="X486" s="6"/>
      <c r="Y486" s="6"/>
      <c r="Z486" s="6"/>
      <c r="AA486" s="6"/>
      <c r="AB486" s="6"/>
    </row>
    <row r="487" spans="1:28" ht="12.95" customHeight="1" thickBot="1" x14ac:dyDescent="0.25">
      <c r="A487" s="6" t="str">
        <f t="shared" si="28"/>
        <v xml:space="preserve"> UNIT </v>
      </c>
      <c r="B487" s="54">
        <v>453</v>
      </c>
      <c r="C487" s="53"/>
      <c r="D487" s="57"/>
      <c r="E487" s="57"/>
      <c r="F487" s="57"/>
      <c r="G487" s="57"/>
      <c r="H487" s="139"/>
      <c r="I487" s="57"/>
      <c r="J487" s="60"/>
      <c r="K487" s="72" t="str">
        <f>IF(AND(I487="YES", COUNTIFS(F$35:F487,F487,I$35:I487,"YES")=1),1,"")</f>
        <v/>
      </c>
      <c r="L487" s="73" t="str">
        <f>IF(G487="","",VALUE(IFERROR(CHOOSE(MATCH(G487,{0,1,2,3,4,5},0),2.5,3.5,4.5,5.5,6.5,7.5),"")))</f>
        <v/>
      </c>
      <c r="M487" s="52">
        <f t="shared" si="26"/>
        <v>1</v>
      </c>
      <c r="N487" s="52" t="str">
        <f t="shared" si="27"/>
        <v/>
      </c>
      <c r="O487" s="6"/>
      <c r="P487" s="6"/>
      <c r="Q487" s="6"/>
      <c r="R487" s="6"/>
      <c r="S487" s="6"/>
      <c r="T487" s="6"/>
      <c r="U487" s="6"/>
      <c r="V487" s="6"/>
      <c r="W487" s="6"/>
      <c r="X487" s="6"/>
      <c r="Y487" s="6"/>
      <c r="Z487" s="6"/>
      <c r="AA487" s="6"/>
      <c r="AB487" s="6"/>
    </row>
    <row r="488" spans="1:28" ht="12.95" customHeight="1" thickBot="1" x14ac:dyDescent="0.25">
      <c r="A488" s="6" t="str">
        <f t="shared" si="28"/>
        <v xml:space="preserve"> UNIT </v>
      </c>
      <c r="B488" s="54">
        <v>454</v>
      </c>
      <c r="C488" s="53"/>
      <c r="D488" s="57"/>
      <c r="E488" s="57"/>
      <c r="F488" s="57"/>
      <c r="G488" s="57"/>
      <c r="H488" s="139"/>
      <c r="I488" s="57"/>
      <c r="J488" s="60"/>
      <c r="K488" s="72" t="str">
        <f>IF(AND(I488="YES", COUNTIFS(F$35:F488,F488,I$35:I488,"YES")=1),1,"")</f>
        <v/>
      </c>
      <c r="L488" s="73" t="str">
        <f>IF(G488="","",VALUE(IFERROR(CHOOSE(MATCH(G488,{0,1,2,3,4,5},0),2.5,3.5,4.5,5.5,6.5,7.5),"")))</f>
        <v/>
      </c>
      <c r="M488" s="52">
        <f t="shared" si="26"/>
        <v>1</v>
      </c>
      <c r="N488" s="52" t="str">
        <f t="shared" si="27"/>
        <v/>
      </c>
      <c r="O488" s="6"/>
      <c r="P488" s="6"/>
      <c r="Q488" s="6"/>
      <c r="R488" s="6"/>
      <c r="S488" s="6"/>
      <c r="T488" s="6"/>
      <c r="U488" s="6"/>
      <c r="V488" s="6"/>
      <c r="W488" s="6"/>
      <c r="X488" s="6"/>
      <c r="Y488" s="6"/>
      <c r="Z488" s="6"/>
      <c r="AA488" s="6"/>
      <c r="AB488" s="6"/>
    </row>
    <row r="489" spans="1:28" ht="12.95" customHeight="1" thickBot="1" x14ac:dyDescent="0.25">
      <c r="A489" s="6" t="str">
        <f t="shared" si="28"/>
        <v xml:space="preserve"> UNIT </v>
      </c>
      <c r="B489" s="54">
        <v>455</v>
      </c>
      <c r="C489" s="53"/>
      <c r="D489" s="57"/>
      <c r="E489" s="57"/>
      <c r="F489" s="57"/>
      <c r="G489" s="57"/>
      <c r="H489" s="139"/>
      <c r="I489" s="57"/>
      <c r="J489" s="60"/>
      <c r="K489" s="72" t="str">
        <f>IF(AND(I489="YES", COUNTIFS(F$35:F489,F489,I$35:I489,"YES")=1),1,"")</f>
        <v/>
      </c>
      <c r="L489" s="73" t="str">
        <f>IF(G489="","",VALUE(IFERROR(CHOOSE(MATCH(G489,{0,1,2,3,4,5},0),2.5,3.5,4.5,5.5,6.5,7.5),"")))</f>
        <v/>
      </c>
      <c r="M489" s="52">
        <f t="shared" si="26"/>
        <v>1</v>
      </c>
      <c r="N489" s="52" t="str">
        <f t="shared" si="27"/>
        <v/>
      </c>
      <c r="O489" s="6"/>
      <c r="P489" s="6"/>
      <c r="Q489" s="6"/>
      <c r="R489" s="6"/>
      <c r="S489" s="6"/>
      <c r="T489" s="6"/>
      <c r="U489" s="6"/>
      <c r="V489" s="6"/>
      <c r="W489" s="6"/>
      <c r="X489" s="6"/>
      <c r="Y489" s="6"/>
      <c r="Z489" s="6"/>
      <c r="AA489" s="6"/>
      <c r="AB489" s="6"/>
    </row>
    <row r="490" spans="1:28" ht="12.95" customHeight="1" thickBot="1" x14ac:dyDescent="0.25">
      <c r="A490" s="6" t="str">
        <f t="shared" si="28"/>
        <v xml:space="preserve"> UNIT </v>
      </c>
      <c r="B490" s="54">
        <v>456</v>
      </c>
      <c r="C490" s="53"/>
      <c r="D490" s="57"/>
      <c r="E490" s="57"/>
      <c r="F490" s="57"/>
      <c r="G490" s="57"/>
      <c r="H490" s="139"/>
      <c r="I490" s="57"/>
      <c r="J490" s="60"/>
      <c r="K490" s="72" t="str">
        <f>IF(AND(I490="YES", COUNTIFS(F$35:F490,F490,I$35:I490,"YES")=1),1,"")</f>
        <v/>
      </c>
      <c r="L490" s="73" t="str">
        <f>IF(G490="","",VALUE(IFERROR(CHOOSE(MATCH(G490,{0,1,2,3,4,5},0),2.5,3.5,4.5,5.5,6.5,7.5),"")))</f>
        <v/>
      </c>
      <c r="M490" s="52">
        <f t="shared" si="26"/>
        <v>1</v>
      </c>
      <c r="N490" s="52" t="str">
        <f t="shared" si="27"/>
        <v/>
      </c>
      <c r="O490" s="6"/>
      <c r="P490" s="6"/>
      <c r="Q490" s="6"/>
      <c r="R490" s="6"/>
      <c r="S490" s="6"/>
      <c r="T490" s="6"/>
      <c r="U490" s="6"/>
      <c r="V490" s="6"/>
      <c r="W490" s="6"/>
      <c r="X490" s="6"/>
      <c r="Y490" s="6"/>
      <c r="Z490" s="6"/>
      <c r="AA490" s="6"/>
      <c r="AB490" s="6"/>
    </row>
    <row r="491" spans="1:28" ht="12.95" customHeight="1" thickBot="1" x14ac:dyDescent="0.25">
      <c r="A491" s="6" t="str">
        <f t="shared" si="28"/>
        <v xml:space="preserve"> UNIT </v>
      </c>
      <c r="B491" s="54">
        <v>457</v>
      </c>
      <c r="C491" s="53"/>
      <c r="D491" s="57"/>
      <c r="E491" s="57"/>
      <c r="F491" s="57"/>
      <c r="G491" s="57"/>
      <c r="H491" s="139"/>
      <c r="I491" s="57"/>
      <c r="J491" s="60"/>
      <c r="K491" s="72" t="str">
        <f>IF(AND(I491="YES", COUNTIFS(F$35:F491,F491,I$35:I491,"YES")=1),1,"")</f>
        <v/>
      </c>
      <c r="L491" s="73" t="str">
        <f>IF(G491="","",VALUE(IFERROR(CHOOSE(MATCH(G491,{0,1,2,3,4,5},0),2.5,3.5,4.5,5.5,6.5,7.5),"")))</f>
        <v/>
      </c>
      <c r="M491" s="52">
        <f t="shared" si="26"/>
        <v>1</v>
      </c>
      <c r="N491" s="52" t="str">
        <f t="shared" si="27"/>
        <v/>
      </c>
      <c r="O491" s="6"/>
      <c r="P491" s="6"/>
      <c r="Q491" s="6"/>
      <c r="R491" s="6"/>
      <c r="S491" s="6"/>
      <c r="T491" s="6"/>
      <c r="U491" s="6"/>
      <c r="V491" s="6"/>
      <c r="W491" s="6"/>
      <c r="X491" s="6"/>
      <c r="Y491" s="6"/>
      <c r="Z491" s="6"/>
      <c r="AA491" s="6"/>
      <c r="AB491" s="6"/>
    </row>
    <row r="492" spans="1:28" ht="12.95" customHeight="1" thickBot="1" x14ac:dyDescent="0.25">
      <c r="A492" s="6" t="str">
        <f t="shared" si="28"/>
        <v xml:space="preserve"> UNIT </v>
      </c>
      <c r="B492" s="54">
        <v>458</v>
      </c>
      <c r="C492" s="53"/>
      <c r="D492" s="57"/>
      <c r="E492" s="57"/>
      <c r="F492" s="57"/>
      <c r="G492" s="57"/>
      <c r="H492" s="139"/>
      <c r="I492" s="57"/>
      <c r="J492" s="60"/>
      <c r="K492" s="72" t="str">
        <f>IF(AND(I492="YES", COUNTIFS(F$35:F492,F492,I$35:I492,"YES")=1),1,"")</f>
        <v/>
      </c>
      <c r="L492" s="73" t="str">
        <f>IF(G492="","",VALUE(IFERROR(CHOOSE(MATCH(G492,{0,1,2,3,4,5},0),2.5,3.5,4.5,5.5,6.5,7.5),"")))</f>
        <v/>
      </c>
      <c r="M492" s="52">
        <f t="shared" si="26"/>
        <v>1</v>
      </c>
      <c r="N492" s="52" t="str">
        <f t="shared" si="27"/>
        <v/>
      </c>
      <c r="O492" s="6"/>
      <c r="P492" s="6"/>
      <c r="Q492" s="6"/>
      <c r="R492" s="6"/>
      <c r="S492" s="6"/>
      <c r="T492" s="6"/>
      <c r="U492" s="6"/>
      <c r="V492" s="6"/>
      <c r="W492" s="6"/>
      <c r="X492" s="6"/>
      <c r="Y492" s="6"/>
      <c r="Z492" s="6"/>
      <c r="AA492" s="6"/>
      <c r="AB492" s="6"/>
    </row>
    <row r="493" spans="1:28" ht="12.95" customHeight="1" thickBot="1" x14ac:dyDescent="0.25">
      <c r="A493" s="6" t="str">
        <f t="shared" si="28"/>
        <v xml:space="preserve"> UNIT </v>
      </c>
      <c r="B493" s="54">
        <v>459</v>
      </c>
      <c r="C493" s="53"/>
      <c r="D493" s="57"/>
      <c r="E493" s="57"/>
      <c r="F493" s="57"/>
      <c r="G493" s="57"/>
      <c r="H493" s="139"/>
      <c r="I493" s="57"/>
      <c r="J493" s="60"/>
      <c r="K493" s="72" t="str">
        <f>IF(AND(I493="YES", COUNTIFS(F$35:F493,F493,I$35:I493,"YES")=1),1,"")</f>
        <v/>
      </c>
      <c r="L493" s="73" t="str">
        <f>IF(G493="","",VALUE(IFERROR(CHOOSE(MATCH(G493,{0,1,2,3,4,5},0),2.5,3.5,4.5,5.5,6.5,7.5),"")))</f>
        <v/>
      </c>
      <c r="M493" s="52">
        <f t="shared" si="26"/>
        <v>1</v>
      </c>
      <c r="N493" s="52" t="str">
        <f t="shared" si="27"/>
        <v/>
      </c>
      <c r="O493" s="6"/>
      <c r="P493" s="6"/>
      <c r="Q493" s="6"/>
      <c r="R493" s="6"/>
      <c r="S493" s="6"/>
      <c r="T493" s="6"/>
      <c r="U493" s="6"/>
      <c r="V493" s="6"/>
      <c r="W493" s="6"/>
      <c r="X493" s="6"/>
      <c r="Y493" s="6"/>
      <c r="Z493" s="6"/>
      <c r="AA493" s="6"/>
      <c r="AB493" s="6"/>
    </row>
    <row r="494" spans="1:28" ht="12.95" customHeight="1" thickBot="1" x14ac:dyDescent="0.25">
      <c r="A494" s="6" t="str">
        <f t="shared" si="28"/>
        <v xml:space="preserve"> UNIT </v>
      </c>
      <c r="B494" s="54">
        <v>460</v>
      </c>
      <c r="C494" s="53"/>
      <c r="D494" s="57"/>
      <c r="E494" s="57"/>
      <c r="F494" s="57"/>
      <c r="G494" s="57"/>
      <c r="H494" s="139"/>
      <c r="I494" s="57"/>
      <c r="J494" s="60"/>
      <c r="K494" s="72" t="str">
        <f>IF(AND(I494="YES", COUNTIFS(F$35:F494,F494,I$35:I494,"YES")=1),1,"")</f>
        <v/>
      </c>
      <c r="L494" s="73" t="str">
        <f>IF(G494="","",VALUE(IFERROR(CHOOSE(MATCH(G494,{0,1,2,3,4,5},0),2.5,3.5,4.5,5.5,6.5,7.5),"")))</f>
        <v/>
      </c>
      <c r="M494" s="52">
        <f t="shared" si="26"/>
        <v>1</v>
      </c>
      <c r="N494" s="52" t="str">
        <f t="shared" si="27"/>
        <v/>
      </c>
      <c r="O494" s="6"/>
      <c r="P494" s="6"/>
      <c r="Q494" s="6"/>
      <c r="R494" s="6"/>
      <c r="S494" s="6"/>
      <c r="T494" s="6"/>
      <c r="U494" s="6"/>
      <c r="V494" s="6"/>
      <c r="W494" s="6"/>
      <c r="X494" s="6"/>
      <c r="Y494" s="6"/>
      <c r="Z494" s="6"/>
      <c r="AA494" s="6"/>
      <c r="AB494" s="6"/>
    </row>
    <row r="495" spans="1:28" ht="12.95" customHeight="1" thickBot="1" x14ac:dyDescent="0.25">
      <c r="A495" s="6" t="str">
        <f t="shared" si="28"/>
        <v xml:space="preserve"> UNIT </v>
      </c>
      <c r="B495" s="54">
        <v>461</v>
      </c>
      <c r="C495" s="53"/>
      <c r="D495" s="57"/>
      <c r="E495" s="57"/>
      <c r="F495" s="57"/>
      <c r="G495" s="57"/>
      <c r="H495" s="139"/>
      <c r="I495" s="57"/>
      <c r="J495" s="60"/>
      <c r="K495" s="72" t="str">
        <f>IF(AND(I495="YES", COUNTIFS(F$35:F495,F495,I$35:I495,"YES")=1),1,"")</f>
        <v/>
      </c>
      <c r="L495" s="73" t="str">
        <f>IF(G495="","",VALUE(IFERROR(CHOOSE(MATCH(G495,{0,1,2,3,4,5},0),2.5,3.5,4.5,5.5,6.5,7.5),"")))</f>
        <v/>
      </c>
      <c r="M495" s="52">
        <f t="shared" si="26"/>
        <v>1</v>
      </c>
      <c r="N495" s="52" t="str">
        <f t="shared" si="27"/>
        <v/>
      </c>
      <c r="O495" s="6"/>
      <c r="P495" s="6"/>
      <c r="Q495" s="6"/>
      <c r="R495" s="6"/>
      <c r="S495" s="6"/>
      <c r="T495" s="6"/>
      <c r="U495" s="6"/>
      <c r="V495" s="6"/>
      <c r="W495" s="6"/>
      <c r="X495" s="6"/>
      <c r="Y495" s="6"/>
      <c r="Z495" s="6"/>
      <c r="AA495" s="6"/>
      <c r="AB495" s="6"/>
    </row>
    <row r="496" spans="1:28" ht="12.95" customHeight="1" thickBot="1" x14ac:dyDescent="0.25">
      <c r="A496" s="6" t="str">
        <f t="shared" si="28"/>
        <v xml:space="preserve"> UNIT </v>
      </c>
      <c r="B496" s="54">
        <v>462</v>
      </c>
      <c r="C496" s="53"/>
      <c r="D496" s="57"/>
      <c r="E496" s="57"/>
      <c r="F496" s="57"/>
      <c r="G496" s="57"/>
      <c r="H496" s="139"/>
      <c r="I496" s="57"/>
      <c r="J496" s="60"/>
      <c r="K496" s="72" t="str">
        <f>IF(AND(I496="YES", COUNTIFS(F$35:F496,F496,I$35:I496,"YES")=1),1,"")</f>
        <v/>
      </c>
      <c r="L496" s="73" t="str">
        <f>IF(G496="","",VALUE(IFERROR(CHOOSE(MATCH(G496,{0,1,2,3,4,5},0),2.5,3.5,4.5,5.5,6.5,7.5),"")))</f>
        <v/>
      </c>
      <c r="M496" s="52">
        <f t="shared" si="26"/>
        <v>1</v>
      </c>
      <c r="N496" s="52" t="str">
        <f t="shared" si="27"/>
        <v/>
      </c>
      <c r="O496" s="6"/>
      <c r="P496" s="6"/>
      <c r="Q496" s="6"/>
      <c r="R496" s="6"/>
      <c r="S496" s="6"/>
      <c r="T496" s="6"/>
      <c r="U496" s="6"/>
      <c r="V496" s="6"/>
      <c r="W496" s="6"/>
      <c r="X496" s="6"/>
      <c r="Y496" s="6"/>
      <c r="Z496" s="6"/>
      <c r="AA496" s="6"/>
      <c r="AB496" s="6"/>
    </row>
    <row r="497" spans="1:28" ht="12.95" customHeight="1" thickBot="1" x14ac:dyDescent="0.25">
      <c r="A497" s="6" t="str">
        <f t="shared" si="28"/>
        <v xml:space="preserve"> UNIT </v>
      </c>
      <c r="B497" s="54">
        <v>463</v>
      </c>
      <c r="C497" s="53"/>
      <c r="D497" s="57"/>
      <c r="E497" s="57"/>
      <c r="F497" s="57"/>
      <c r="G497" s="57"/>
      <c r="H497" s="139"/>
      <c r="I497" s="57"/>
      <c r="J497" s="60"/>
      <c r="K497" s="72" t="str">
        <f>IF(AND(I497="YES", COUNTIFS(F$35:F497,F497,I$35:I497,"YES")=1),1,"")</f>
        <v/>
      </c>
      <c r="L497" s="73" t="str">
        <f>IF(G497="","",VALUE(IFERROR(CHOOSE(MATCH(G497,{0,1,2,3,4,5},0),2.5,3.5,4.5,5.5,6.5,7.5),"")))</f>
        <v/>
      </c>
      <c r="M497" s="52">
        <f t="shared" si="26"/>
        <v>1</v>
      </c>
      <c r="N497" s="52" t="str">
        <f t="shared" si="27"/>
        <v/>
      </c>
      <c r="O497" s="6"/>
      <c r="P497" s="6"/>
      <c r="Q497" s="6"/>
      <c r="R497" s="6"/>
      <c r="S497" s="6"/>
      <c r="T497" s="6"/>
      <c r="U497" s="6"/>
      <c r="V497" s="6"/>
      <c r="W497" s="6"/>
      <c r="X497" s="6"/>
      <c r="Y497" s="6"/>
      <c r="Z497" s="6"/>
      <c r="AA497" s="6"/>
      <c r="AB497" s="6"/>
    </row>
    <row r="498" spans="1:28" ht="12.95" customHeight="1" thickBot="1" x14ac:dyDescent="0.25">
      <c r="A498" s="6" t="str">
        <f t="shared" si="28"/>
        <v xml:space="preserve"> UNIT </v>
      </c>
      <c r="B498" s="54">
        <v>464</v>
      </c>
      <c r="C498" s="53"/>
      <c r="D498" s="57"/>
      <c r="E498" s="57"/>
      <c r="F498" s="57"/>
      <c r="G498" s="57"/>
      <c r="H498" s="139"/>
      <c r="I498" s="57"/>
      <c r="J498" s="60"/>
      <c r="K498" s="72" t="str">
        <f>IF(AND(I498="YES", COUNTIFS(F$35:F498,F498,I$35:I498,"YES")=1),1,"")</f>
        <v/>
      </c>
      <c r="L498" s="73" t="str">
        <f>IF(G498="","",VALUE(IFERROR(CHOOSE(MATCH(G498,{0,1,2,3,4,5},0),2.5,3.5,4.5,5.5,6.5,7.5),"")))</f>
        <v/>
      </c>
      <c r="M498" s="52">
        <f t="shared" si="26"/>
        <v>1</v>
      </c>
      <c r="N498" s="52" t="str">
        <f t="shared" si="27"/>
        <v/>
      </c>
      <c r="O498" s="6"/>
      <c r="P498" s="6"/>
      <c r="Q498" s="6"/>
      <c r="R498" s="6"/>
      <c r="S498" s="6"/>
      <c r="T498" s="6"/>
      <c r="U498" s="6"/>
      <c r="V498" s="6"/>
      <c r="W498" s="6"/>
      <c r="X498" s="6"/>
      <c r="Y498" s="6"/>
      <c r="Z498" s="6"/>
      <c r="AA498" s="6"/>
      <c r="AB498" s="6"/>
    </row>
    <row r="499" spans="1:28" ht="12.95" customHeight="1" thickBot="1" x14ac:dyDescent="0.25">
      <c r="A499" s="6" t="str">
        <f t="shared" si="28"/>
        <v xml:space="preserve"> UNIT </v>
      </c>
      <c r="B499" s="54">
        <v>465</v>
      </c>
      <c r="C499" s="53"/>
      <c r="D499" s="57"/>
      <c r="E499" s="57"/>
      <c r="F499" s="57"/>
      <c r="G499" s="57"/>
      <c r="H499" s="139"/>
      <c r="I499" s="57"/>
      <c r="J499" s="60"/>
      <c r="K499" s="72" t="str">
        <f>IF(AND(I499="YES", COUNTIFS(F$35:F499,F499,I$35:I499,"YES")=1),1,"")</f>
        <v/>
      </c>
      <c r="L499" s="73" t="str">
        <f>IF(G499="","",VALUE(IFERROR(CHOOSE(MATCH(G499,{0,1,2,3,4,5},0),2.5,3.5,4.5,5.5,6.5,7.5),"")))</f>
        <v/>
      </c>
      <c r="M499" s="52">
        <f t="shared" si="26"/>
        <v>1</v>
      </c>
      <c r="N499" s="52" t="str">
        <f t="shared" si="27"/>
        <v/>
      </c>
      <c r="O499" s="6"/>
      <c r="P499" s="6"/>
      <c r="Q499" s="6"/>
      <c r="R499" s="6"/>
      <c r="S499" s="6"/>
      <c r="T499" s="6"/>
      <c r="U499" s="6"/>
      <c r="V499" s="6"/>
      <c r="W499" s="6"/>
      <c r="X499" s="6"/>
      <c r="Y499" s="6"/>
      <c r="Z499" s="6"/>
      <c r="AA499" s="6"/>
      <c r="AB499" s="6"/>
    </row>
    <row r="500" spans="1:28" ht="12.95" customHeight="1" thickBot="1" x14ac:dyDescent="0.25">
      <c r="A500" s="6" t="str">
        <f t="shared" si="28"/>
        <v xml:space="preserve"> UNIT </v>
      </c>
      <c r="B500" s="54">
        <v>466</v>
      </c>
      <c r="C500" s="53"/>
      <c r="D500" s="57"/>
      <c r="E500" s="57"/>
      <c r="F500" s="57"/>
      <c r="G500" s="57"/>
      <c r="H500" s="139"/>
      <c r="I500" s="57"/>
      <c r="J500" s="60"/>
      <c r="K500" s="72" t="str">
        <f>IF(AND(I500="YES", COUNTIFS(F$35:F500,F500,I$35:I500,"YES")=1),1,"")</f>
        <v/>
      </c>
      <c r="L500" s="73" t="str">
        <f>IF(G500="","",VALUE(IFERROR(CHOOSE(MATCH(G500,{0,1,2,3,4,5},0),2.5,3.5,4.5,5.5,6.5,7.5),"")))</f>
        <v/>
      </c>
      <c r="M500" s="52">
        <f t="shared" si="26"/>
        <v>1</v>
      </c>
      <c r="N500" s="52" t="str">
        <f t="shared" si="27"/>
        <v/>
      </c>
      <c r="O500" s="6"/>
      <c r="P500" s="6"/>
      <c r="Q500" s="6"/>
      <c r="R500" s="6"/>
      <c r="S500" s="6"/>
      <c r="T500" s="6"/>
      <c r="U500" s="6"/>
      <c r="V500" s="6"/>
      <c r="W500" s="6"/>
      <c r="X500" s="6"/>
      <c r="Y500" s="6"/>
      <c r="Z500" s="6"/>
      <c r="AA500" s="6"/>
      <c r="AB500" s="6"/>
    </row>
    <row r="501" spans="1:28" ht="12.95" customHeight="1" thickBot="1" x14ac:dyDescent="0.25">
      <c r="A501" s="6" t="str">
        <f t="shared" si="28"/>
        <v xml:space="preserve"> UNIT </v>
      </c>
      <c r="B501" s="54">
        <v>467</v>
      </c>
      <c r="C501" s="53"/>
      <c r="D501" s="57"/>
      <c r="E501" s="57"/>
      <c r="F501" s="57"/>
      <c r="G501" s="57"/>
      <c r="H501" s="139"/>
      <c r="I501" s="57"/>
      <c r="J501" s="60"/>
      <c r="K501" s="72" t="str">
        <f>IF(AND(I501="YES", COUNTIFS(F$35:F501,F501,I$35:I501,"YES")=1),1,"")</f>
        <v/>
      </c>
      <c r="L501" s="73" t="str">
        <f>IF(G501="","",VALUE(IFERROR(CHOOSE(MATCH(G501,{0,1,2,3,4,5},0),2.5,3.5,4.5,5.5,6.5,7.5),"")))</f>
        <v/>
      </c>
      <c r="M501" s="52">
        <f t="shared" si="26"/>
        <v>1</v>
      </c>
      <c r="N501" s="52" t="str">
        <f t="shared" si="27"/>
        <v/>
      </c>
      <c r="O501" s="6"/>
      <c r="P501" s="6"/>
      <c r="Q501" s="6"/>
      <c r="R501" s="6"/>
      <c r="S501" s="6"/>
      <c r="T501" s="6"/>
      <c r="U501" s="6"/>
      <c r="V501" s="6"/>
      <c r="W501" s="6"/>
      <c r="X501" s="6"/>
      <c r="Y501" s="6"/>
      <c r="Z501" s="6"/>
      <c r="AA501" s="6"/>
      <c r="AB501" s="6"/>
    </row>
    <row r="502" spans="1:28" ht="12.95" customHeight="1" thickBot="1" x14ac:dyDescent="0.25">
      <c r="A502" s="6" t="str">
        <f t="shared" si="28"/>
        <v xml:space="preserve"> UNIT </v>
      </c>
      <c r="B502" s="54">
        <v>468</v>
      </c>
      <c r="C502" s="53"/>
      <c r="D502" s="57"/>
      <c r="E502" s="57"/>
      <c r="F502" s="57"/>
      <c r="G502" s="57"/>
      <c r="H502" s="139"/>
      <c r="I502" s="57"/>
      <c r="J502" s="60"/>
      <c r="K502" s="72" t="str">
        <f>IF(AND(I502="YES", COUNTIFS(F$35:F502,F502,I$35:I502,"YES")=1),1,"")</f>
        <v/>
      </c>
      <c r="L502" s="73" t="str">
        <f>IF(G502="","",VALUE(IFERROR(CHOOSE(MATCH(G502,{0,1,2,3,4,5},0),2.5,3.5,4.5,5.5,6.5,7.5),"")))</f>
        <v/>
      </c>
      <c r="M502" s="52">
        <f t="shared" si="26"/>
        <v>1</v>
      </c>
      <c r="N502" s="52" t="str">
        <f t="shared" si="27"/>
        <v/>
      </c>
      <c r="O502" s="6"/>
      <c r="P502" s="6"/>
      <c r="Q502" s="6"/>
      <c r="R502" s="6"/>
      <c r="S502" s="6"/>
      <c r="T502" s="6"/>
      <c r="U502" s="6"/>
      <c r="V502" s="6"/>
      <c r="W502" s="6"/>
      <c r="X502" s="6"/>
      <c r="Y502" s="6"/>
      <c r="Z502" s="6"/>
      <c r="AA502" s="6"/>
      <c r="AB502" s="6"/>
    </row>
    <row r="503" spans="1:28" ht="12.95" customHeight="1" thickBot="1" x14ac:dyDescent="0.25">
      <c r="A503" s="6" t="str">
        <f t="shared" si="28"/>
        <v xml:space="preserve"> UNIT </v>
      </c>
      <c r="B503" s="54">
        <v>469</v>
      </c>
      <c r="C503" s="53"/>
      <c r="D503" s="57"/>
      <c r="E503" s="57"/>
      <c r="F503" s="57"/>
      <c r="G503" s="57"/>
      <c r="H503" s="139"/>
      <c r="I503" s="57"/>
      <c r="J503" s="60"/>
      <c r="K503" s="72" t="str">
        <f>IF(AND(I503="YES", COUNTIFS(F$35:F503,F503,I$35:I503,"YES")=1),1,"")</f>
        <v/>
      </c>
      <c r="L503" s="73" t="str">
        <f>IF(G503="","",VALUE(IFERROR(CHOOSE(MATCH(G503,{0,1,2,3,4,5},0),2.5,3.5,4.5,5.5,6.5,7.5),"")))</f>
        <v/>
      </c>
      <c r="M503" s="52">
        <f t="shared" si="26"/>
        <v>1</v>
      </c>
      <c r="N503" s="52" t="str">
        <f t="shared" si="27"/>
        <v/>
      </c>
      <c r="O503" s="6"/>
      <c r="P503" s="6"/>
      <c r="Q503" s="6"/>
      <c r="R503" s="6"/>
      <c r="S503" s="6"/>
      <c r="T503" s="6"/>
      <c r="U503" s="6"/>
      <c r="V503" s="6"/>
      <c r="W503" s="6"/>
      <c r="X503" s="6"/>
      <c r="Y503" s="6"/>
      <c r="Z503" s="6"/>
      <c r="AA503" s="6"/>
      <c r="AB503" s="6"/>
    </row>
    <row r="504" spans="1:28" ht="12.95" customHeight="1" thickBot="1" x14ac:dyDescent="0.25">
      <c r="A504" s="6" t="str">
        <f t="shared" si="28"/>
        <v xml:space="preserve"> UNIT </v>
      </c>
      <c r="B504" s="54">
        <v>470</v>
      </c>
      <c r="C504" s="53"/>
      <c r="D504" s="57"/>
      <c r="E504" s="57"/>
      <c r="F504" s="57"/>
      <c r="G504" s="57"/>
      <c r="H504" s="139"/>
      <c r="I504" s="57"/>
      <c r="J504" s="60"/>
      <c r="K504" s="72" t="str">
        <f>IF(AND(I504="YES", COUNTIFS(F$35:F504,F504,I$35:I504,"YES")=1),1,"")</f>
        <v/>
      </c>
      <c r="L504" s="73" t="str">
        <f>IF(G504="","",VALUE(IFERROR(CHOOSE(MATCH(G504,{0,1,2,3,4,5},0),2.5,3.5,4.5,5.5,6.5,7.5),"")))</f>
        <v/>
      </c>
      <c r="M504" s="52">
        <f t="shared" si="26"/>
        <v>1</v>
      </c>
      <c r="N504" s="52" t="str">
        <f t="shared" si="27"/>
        <v/>
      </c>
      <c r="O504" s="6"/>
      <c r="P504" s="6"/>
      <c r="Q504" s="6"/>
      <c r="R504" s="6"/>
      <c r="S504" s="6"/>
      <c r="T504" s="6"/>
      <c r="U504" s="6"/>
      <c r="V504" s="6"/>
      <c r="W504" s="6"/>
      <c r="X504" s="6"/>
      <c r="Y504" s="6"/>
      <c r="Z504" s="6"/>
      <c r="AA504" s="6"/>
      <c r="AB504" s="6"/>
    </row>
    <row r="505" spans="1:28" ht="12.95" customHeight="1" thickBot="1" x14ac:dyDescent="0.25">
      <c r="A505" s="6" t="str">
        <f t="shared" si="28"/>
        <v xml:space="preserve"> UNIT </v>
      </c>
      <c r="B505" s="54">
        <v>471</v>
      </c>
      <c r="C505" s="53"/>
      <c r="D505" s="57"/>
      <c r="E505" s="57"/>
      <c r="F505" s="57"/>
      <c r="G505" s="57"/>
      <c r="H505" s="139"/>
      <c r="I505" s="57"/>
      <c r="J505" s="60"/>
      <c r="K505" s="72" t="str">
        <f>IF(AND(I505="YES", COUNTIFS(F$35:F505,F505,I$35:I505,"YES")=1),1,"")</f>
        <v/>
      </c>
      <c r="L505" s="73" t="str">
        <f>IF(G505="","",VALUE(IFERROR(CHOOSE(MATCH(G505,{0,1,2,3,4,5},0),2.5,3.5,4.5,5.5,6.5,7.5),"")))</f>
        <v/>
      </c>
      <c r="M505" s="52">
        <f t="shared" si="26"/>
        <v>1</v>
      </c>
      <c r="N505" s="52" t="str">
        <f t="shared" si="27"/>
        <v/>
      </c>
      <c r="O505" s="6"/>
      <c r="P505" s="6"/>
      <c r="Q505" s="6"/>
      <c r="R505" s="6"/>
      <c r="S505" s="6"/>
      <c r="T505" s="6"/>
      <c r="U505" s="6"/>
      <c r="V505" s="6"/>
      <c r="W505" s="6"/>
      <c r="X505" s="6"/>
      <c r="Y505" s="6"/>
      <c r="Z505" s="6"/>
      <c r="AA505" s="6"/>
      <c r="AB505" s="6"/>
    </row>
    <row r="506" spans="1:28" ht="12.95" customHeight="1" thickBot="1" x14ac:dyDescent="0.25">
      <c r="A506" s="6" t="str">
        <f t="shared" si="28"/>
        <v xml:space="preserve"> UNIT </v>
      </c>
      <c r="B506" s="54">
        <v>472</v>
      </c>
      <c r="C506" s="53"/>
      <c r="D506" s="57"/>
      <c r="E506" s="57"/>
      <c r="F506" s="57"/>
      <c r="G506" s="57"/>
      <c r="H506" s="139"/>
      <c r="I506" s="57"/>
      <c r="J506" s="60"/>
      <c r="K506" s="72" t="str">
        <f>IF(AND(I506="YES", COUNTIFS(F$35:F506,F506,I$35:I506,"YES")=1),1,"")</f>
        <v/>
      </c>
      <c r="L506" s="73" t="str">
        <f>IF(G506="","",VALUE(IFERROR(CHOOSE(MATCH(G506,{0,1,2,3,4,5},0),2.5,3.5,4.5,5.5,6.5,7.5),"")))</f>
        <v/>
      </c>
      <c r="M506" s="52">
        <f t="shared" si="26"/>
        <v>1</v>
      </c>
      <c r="N506" s="52" t="str">
        <f t="shared" si="27"/>
        <v/>
      </c>
      <c r="O506" s="6"/>
      <c r="P506" s="6"/>
      <c r="Q506" s="6"/>
      <c r="R506" s="6"/>
      <c r="S506" s="6"/>
      <c r="T506" s="6"/>
      <c r="U506" s="6"/>
      <c r="V506" s="6"/>
      <c r="W506" s="6"/>
      <c r="X506" s="6"/>
      <c r="Y506" s="6"/>
      <c r="Z506" s="6"/>
      <c r="AA506" s="6"/>
      <c r="AB506" s="6"/>
    </row>
    <row r="507" spans="1:28" ht="12.95" customHeight="1" thickBot="1" x14ac:dyDescent="0.25">
      <c r="A507" s="6" t="str">
        <f t="shared" si="28"/>
        <v xml:space="preserve"> UNIT </v>
      </c>
      <c r="B507" s="54">
        <v>473</v>
      </c>
      <c r="C507" s="53"/>
      <c r="D507" s="57"/>
      <c r="E507" s="57"/>
      <c r="F507" s="57"/>
      <c r="G507" s="57"/>
      <c r="H507" s="139"/>
      <c r="I507" s="57"/>
      <c r="J507" s="60"/>
      <c r="K507" s="72" t="str">
        <f>IF(AND(I507="YES", COUNTIFS(F$35:F507,F507,I$35:I507,"YES")=1),1,"")</f>
        <v/>
      </c>
      <c r="L507" s="73" t="str">
        <f>IF(G507="","",VALUE(IFERROR(CHOOSE(MATCH(G507,{0,1,2,3,4,5},0),2.5,3.5,4.5,5.5,6.5,7.5),"")))</f>
        <v/>
      </c>
      <c r="M507" s="52">
        <f t="shared" si="26"/>
        <v>1</v>
      </c>
      <c r="N507" s="52" t="str">
        <f t="shared" si="27"/>
        <v/>
      </c>
      <c r="O507" s="6"/>
      <c r="P507" s="6"/>
      <c r="Q507" s="6"/>
      <c r="R507" s="6"/>
      <c r="S507" s="6"/>
      <c r="T507" s="6"/>
      <c r="U507" s="6"/>
      <c r="V507" s="6"/>
      <c r="W507" s="6"/>
      <c r="X507" s="6"/>
      <c r="Y507" s="6"/>
      <c r="Z507" s="6"/>
      <c r="AA507" s="6"/>
      <c r="AB507" s="6"/>
    </row>
    <row r="508" spans="1:28" ht="12.95" customHeight="1" thickBot="1" x14ac:dyDescent="0.25">
      <c r="A508" s="6" t="str">
        <f t="shared" si="28"/>
        <v xml:space="preserve"> UNIT </v>
      </c>
      <c r="B508" s="54">
        <v>474</v>
      </c>
      <c r="C508" s="53"/>
      <c r="D508" s="57"/>
      <c r="E508" s="57"/>
      <c r="F508" s="57"/>
      <c r="G508" s="57"/>
      <c r="H508" s="139"/>
      <c r="I508" s="57"/>
      <c r="J508" s="60"/>
      <c r="K508" s="72" t="str">
        <f>IF(AND(I508="YES", COUNTIFS(F$35:F508,F508,I$35:I508,"YES")=1),1,"")</f>
        <v/>
      </c>
      <c r="L508" s="73" t="str">
        <f>IF(G508="","",VALUE(IFERROR(CHOOSE(MATCH(G508,{0,1,2,3,4,5},0),2.5,3.5,4.5,5.5,6.5,7.5),"")))</f>
        <v/>
      </c>
      <c r="M508" s="52">
        <f t="shared" si="26"/>
        <v>1</v>
      </c>
      <c r="N508" s="52" t="str">
        <f t="shared" si="27"/>
        <v/>
      </c>
      <c r="O508" s="6"/>
      <c r="P508" s="6"/>
      <c r="Q508" s="6"/>
      <c r="R508" s="6"/>
      <c r="S508" s="6"/>
      <c r="T508" s="6"/>
      <c r="U508" s="6"/>
      <c r="V508" s="6"/>
      <c r="W508" s="6"/>
      <c r="X508" s="6"/>
      <c r="Y508" s="6"/>
      <c r="Z508" s="6"/>
      <c r="AA508" s="6"/>
      <c r="AB508" s="6"/>
    </row>
    <row r="509" spans="1:28" ht="12.95" customHeight="1" thickBot="1" x14ac:dyDescent="0.25">
      <c r="A509" s="6" t="str">
        <f t="shared" si="28"/>
        <v xml:space="preserve"> UNIT </v>
      </c>
      <c r="B509" s="54">
        <v>475</v>
      </c>
      <c r="C509" s="53"/>
      <c r="D509" s="57"/>
      <c r="E509" s="57"/>
      <c r="F509" s="57"/>
      <c r="G509" s="57"/>
      <c r="H509" s="139"/>
      <c r="I509" s="57"/>
      <c r="J509" s="60"/>
      <c r="K509" s="72" t="str">
        <f>IF(AND(I509="YES", COUNTIFS(F$35:F509,F509,I$35:I509,"YES")=1),1,"")</f>
        <v/>
      </c>
      <c r="L509" s="73" t="str">
        <f>IF(G509="","",VALUE(IFERROR(CHOOSE(MATCH(G509,{0,1,2,3,4,5},0),2.5,3.5,4.5,5.5,6.5,7.5),"")))</f>
        <v/>
      </c>
      <c r="M509" s="52">
        <f t="shared" si="26"/>
        <v>1</v>
      </c>
      <c r="N509" s="52" t="str">
        <f t="shared" si="27"/>
        <v/>
      </c>
      <c r="O509" s="6"/>
      <c r="P509" s="6"/>
      <c r="Q509" s="6"/>
      <c r="R509" s="6"/>
      <c r="S509" s="6"/>
      <c r="T509" s="6"/>
      <c r="U509" s="6"/>
      <c r="V509" s="6"/>
      <c r="W509" s="6"/>
      <c r="X509" s="6"/>
      <c r="Y509" s="6"/>
      <c r="Z509" s="6"/>
      <c r="AA509" s="6"/>
      <c r="AB509" s="6"/>
    </row>
    <row r="510" spans="1:28" ht="12.95" customHeight="1" thickBot="1" x14ac:dyDescent="0.25">
      <c r="A510" s="6" t="str">
        <f t="shared" si="28"/>
        <v xml:space="preserve"> UNIT </v>
      </c>
      <c r="B510" s="54">
        <v>476</v>
      </c>
      <c r="C510" s="53"/>
      <c r="D510" s="57"/>
      <c r="E510" s="57"/>
      <c r="F510" s="57"/>
      <c r="G510" s="57"/>
      <c r="H510" s="139"/>
      <c r="I510" s="57"/>
      <c r="J510" s="60"/>
      <c r="K510" s="72" t="str">
        <f>IF(AND(I510="YES", COUNTIFS(F$35:F510,F510,I$35:I510,"YES")=1),1,"")</f>
        <v/>
      </c>
      <c r="L510" s="73" t="str">
        <f>IF(G510="","",VALUE(IFERROR(CHOOSE(MATCH(G510,{0,1,2,3,4,5},0),2.5,3.5,4.5,5.5,6.5,7.5),"")))</f>
        <v/>
      </c>
      <c r="M510" s="52">
        <f t="shared" si="26"/>
        <v>1</v>
      </c>
      <c r="N510" s="52" t="str">
        <f t="shared" si="27"/>
        <v/>
      </c>
      <c r="O510" s="6"/>
      <c r="P510" s="6"/>
      <c r="Q510" s="6"/>
      <c r="R510" s="6"/>
      <c r="S510" s="6"/>
      <c r="T510" s="6"/>
      <c r="U510" s="6"/>
      <c r="V510" s="6"/>
      <c r="W510" s="6"/>
      <c r="X510" s="6"/>
      <c r="Y510" s="6"/>
      <c r="Z510" s="6"/>
      <c r="AA510" s="6"/>
      <c r="AB510" s="6"/>
    </row>
    <row r="511" spans="1:28" ht="12.95" customHeight="1" thickBot="1" x14ac:dyDescent="0.25">
      <c r="A511" s="6" t="str">
        <f t="shared" si="28"/>
        <v xml:space="preserve"> UNIT </v>
      </c>
      <c r="B511" s="54">
        <v>477</v>
      </c>
      <c r="C511" s="53"/>
      <c r="D511" s="57"/>
      <c r="E511" s="57"/>
      <c r="F511" s="57"/>
      <c r="G511" s="57"/>
      <c r="H511" s="139"/>
      <c r="I511" s="57"/>
      <c r="J511" s="60"/>
      <c r="K511" s="72" t="str">
        <f>IF(AND(I511="YES", COUNTIFS(F$35:F511,F511,I$35:I511,"YES")=1),1,"")</f>
        <v/>
      </c>
      <c r="L511" s="73" t="str">
        <f>IF(G511="","",VALUE(IFERROR(CHOOSE(MATCH(G511,{0,1,2,3,4,5},0),2.5,3.5,4.5,5.5,6.5,7.5),"")))</f>
        <v/>
      </c>
      <c r="M511" s="52">
        <f t="shared" si="26"/>
        <v>1</v>
      </c>
      <c r="N511" s="52" t="str">
        <f t="shared" si="27"/>
        <v/>
      </c>
      <c r="O511" s="6"/>
      <c r="P511" s="6"/>
      <c r="Q511" s="6"/>
      <c r="R511" s="6"/>
      <c r="S511" s="6"/>
      <c r="T511" s="6"/>
      <c r="U511" s="6"/>
      <c r="V511" s="6"/>
      <c r="W511" s="6"/>
      <c r="X511" s="6"/>
      <c r="Y511" s="6"/>
      <c r="Z511" s="6"/>
      <c r="AA511" s="6"/>
      <c r="AB511" s="6"/>
    </row>
    <row r="512" spans="1:28" ht="12.95" customHeight="1" thickBot="1" x14ac:dyDescent="0.25">
      <c r="A512" s="6" t="str">
        <f t="shared" si="28"/>
        <v xml:space="preserve"> UNIT </v>
      </c>
      <c r="B512" s="54">
        <v>478</v>
      </c>
      <c r="C512" s="53"/>
      <c r="D512" s="57"/>
      <c r="E512" s="57"/>
      <c r="F512" s="57"/>
      <c r="G512" s="57"/>
      <c r="H512" s="139"/>
      <c r="I512" s="57"/>
      <c r="J512" s="60"/>
      <c r="K512" s="72" t="str">
        <f>IF(AND(I512="YES", COUNTIFS(F$35:F512,F512,I$35:I512,"YES")=1),1,"")</f>
        <v/>
      </c>
      <c r="L512" s="73" t="str">
        <f>IF(G512="","",VALUE(IFERROR(CHOOSE(MATCH(G512,{0,1,2,3,4,5},0),2.5,3.5,4.5,5.5,6.5,7.5),"")))</f>
        <v/>
      </c>
      <c r="M512" s="52">
        <f t="shared" si="26"/>
        <v>1</v>
      </c>
      <c r="N512" s="52" t="str">
        <f t="shared" si="27"/>
        <v/>
      </c>
      <c r="O512" s="6"/>
      <c r="P512" s="6"/>
      <c r="Q512" s="6"/>
      <c r="R512" s="6"/>
      <c r="S512" s="6"/>
      <c r="T512" s="6"/>
      <c r="U512" s="6"/>
      <c r="V512" s="6"/>
      <c r="W512" s="6"/>
      <c r="X512" s="6"/>
      <c r="Y512" s="6"/>
      <c r="Z512" s="6"/>
      <c r="AA512" s="6"/>
      <c r="AB512" s="6"/>
    </row>
    <row r="513" spans="1:28" ht="12.95" customHeight="1" thickBot="1" x14ac:dyDescent="0.25">
      <c r="A513" s="6" t="str">
        <f t="shared" si="28"/>
        <v xml:space="preserve"> UNIT </v>
      </c>
      <c r="B513" s="54">
        <v>479</v>
      </c>
      <c r="C513" s="53"/>
      <c r="D513" s="57"/>
      <c r="E513" s="57"/>
      <c r="F513" s="57"/>
      <c r="G513" s="57"/>
      <c r="H513" s="139"/>
      <c r="I513" s="57"/>
      <c r="J513" s="60"/>
      <c r="K513" s="72" t="str">
        <f>IF(AND(I513="YES", COUNTIFS(F$35:F513,F513,I$35:I513,"YES")=1),1,"")</f>
        <v/>
      </c>
      <c r="L513" s="73" t="str">
        <f>IF(G513="","",VALUE(IFERROR(CHOOSE(MATCH(G513,{0,1,2,3,4,5},0),2.5,3.5,4.5,5.5,6.5,7.5),"")))</f>
        <v/>
      </c>
      <c r="M513" s="52">
        <f t="shared" si="26"/>
        <v>1</v>
      </c>
      <c r="N513" s="52" t="str">
        <f t="shared" si="27"/>
        <v/>
      </c>
      <c r="O513" s="6"/>
      <c r="P513" s="6"/>
      <c r="Q513" s="6"/>
      <c r="R513" s="6"/>
      <c r="S513" s="6"/>
      <c r="T513" s="6"/>
      <c r="U513" s="6"/>
      <c r="V513" s="6"/>
      <c r="W513" s="6"/>
      <c r="X513" s="6"/>
      <c r="Y513" s="6"/>
      <c r="Z513" s="6"/>
      <c r="AA513" s="6"/>
      <c r="AB513" s="6"/>
    </row>
    <row r="514" spans="1:28" ht="12.95" customHeight="1" thickBot="1" x14ac:dyDescent="0.25">
      <c r="A514" s="6" t="str">
        <f t="shared" si="28"/>
        <v xml:space="preserve"> UNIT </v>
      </c>
      <c r="B514" s="54">
        <v>480</v>
      </c>
      <c r="C514" s="53"/>
      <c r="D514" s="57"/>
      <c r="E514" s="57"/>
      <c r="F514" s="57"/>
      <c r="G514" s="57"/>
      <c r="H514" s="139"/>
      <c r="I514" s="57"/>
      <c r="J514" s="60"/>
      <c r="K514" s="72" t="str">
        <f>IF(AND(I514="YES", COUNTIFS(F$35:F514,F514,I$35:I514,"YES")=1),1,"")</f>
        <v/>
      </c>
      <c r="L514" s="73" t="str">
        <f>IF(G514="","",VALUE(IFERROR(CHOOSE(MATCH(G514,{0,1,2,3,4,5},0),2.5,3.5,4.5,5.5,6.5,7.5),"")))</f>
        <v/>
      </c>
      <c r="M514" s="52">
        <f t="shared" si="26"/>
        <v>1</v>
      </c>
      <c r="N514" s="52" t="str">
        <f t="shared" si="27"/>
        <v/>
      </c>
      <c r="O514" s="6"/>
      <c r="P514" s="6"/>
      <c r="Q514" s="6"/>
      <c r="R514" s="6"/>
      <c r="S514" s="6"/>
      <c r="T514" s="6"/>
      <c r="U514" s="6"/>
      <c r="V514" s="6"/>
      <c r="W514" s="6"/>
      <c r="X514" s="6"/>
      <c r="Y514" s="6"/>
      <c r="Z514" s="6"/>
      <c r="AA514" s="6"/>
      <c r="AB514" s="6"/>
    </row>
    <row r="515" spans="1:28" ht="12.95" customHeight="1" thickBot="1" x14ac:dyDescent="0.25">
      <c r="A515" s="6" t="str">
        <f t="shared" si="28"/>
        <v xml:space="preserve"> UNIT </v>
      </c>
      <c r="B515" s="54">
        <v>481</v>
      </c>
      <c r="C515" s="53"/>
      <c r="D515" s="57"/>
      <c r="E515" s="57"/>
      <c r="F515" s="57"/>
      <c r="G515" s="57"/>
      <c r="H515" s="139"/>
      <c r="I515" s="57"/>
      <c r="J515" s="60"/>
      <c r="K515" s="72" t="str">
        <f>IF(AND(I515="YES", COUNTIFS(F$35:F515,F515,I$35:I515,"YES")=1),1,"")</f>
        <v/>
      </c>
      <c r="L515" s="73" t="str">
        <f>IF(G515="","",VALUE(IFERROR(CHOOSE(MATCH(G515,{0,1,2,3,4,5},0),2.5,3.5,4.5,5.5,6.5,7.5),"")))</f>
        <v/>
      </c>
      <c r="M515" s="52">
        <f t="shared" si="26"/>
        <v>1</v>
      </c>
      <c r="N515" s="52" t="str">
        <f t="shared" si="27"/>
        <v/>
      </c>
      <c r="O515" s="6"/>
      <c r="P515" s="6"/>
      <c r="Q515" s="6"/>
      <c r="R515" s="6"/>
      <c r="S515" s="6"/>
      <c r="T515" s="6"/>
      <c r="U515" s="6"/>
      <c r="V515" s="6"/>
      <c r="W515" s="6"/>
      <c r="X515" s="6"/>
      <c r="Y515" s="6"/>
      <c r="Z515" s="6"/>
      <c r="AA515" s="6"/>
      <c r="AB515" s="6"/>
    </row>
    <row r="516" spans="1:28" ht="12.95" customHeight="1" thickBot="1" x14ac:dyDescent="0.25">
      <c r="A516" s="6" t="str">
        <f t="shared" si="28"/>
        <v xml:space="preserve"> UNIT </v>
      </c>
      <c r="B516" s="54">
        <v>482</v>
      </c>
      <c r="C516" s="53"/>
      <c r="D516" s="57"/>
      <c r="E516" s="57"/>
      <c r="F516" s="57"/>
      <c r="G516" s="57"/>
      <c r="H516" s="139"/>
      <c r="I516" s="57"/>
      <c r="J516" s="60"/>
      <c r="K516" s="72" t="str">
        <f>IF(AND(I516="YES", COUNTIFS(F$35:F516,F516,I$35:I516,"YES")=1),1,"")</f>
        <v/>
      </c>
      <c r="L516" s="73" t="str">
        <f>IF(G516="","",VALUE(IFERROR(CHOOSE(MATCH(G516,{0,1,2,3,4,5},0),2.5,3.5,4.5,5.5,6.5,7.5),"")))</f>
        <v/>
      </c>
      <c r="M516" s="52">
        <f t="shared" si="26"/>
        <v>1</v>
      </c>
      <c r="N516" s="52" t="str">
        <f t="shared" si="27"/>
        <v/>
      </c>
      <c r="O516" s="6"/>
      <c r="P516" s="6"/>
      <c r="Q516" s="6"/>
      <c r="R516" s="6"/>
      <c r="S516" s="6"/>
      <c r="T516" s="6"/>
      <c r="U516" s="6"/>
      <c r="V516" s="6"/>
      <c r="W516" s="6"/>
      <c r="X516" s="6"/>
      <c r="Y516" s="6"/>
      <c r="Z516" s="6"/>
      <c r="AA516" s="6"/>
      <c r="AB516" s="6"/>
    </row>
    <row r="517" spans="1:28" ht="12.95" customHeight="1" thickBot="1" x14ac:dyDescent="0.25">
      <c r="A517" s="6" t="str">
        <f t="shared" si="28"/>
        <v xml:space="preserve"> UNIT </v>
      </c>
      <c r="B517" s="54">
        <v>483</v>
      </c>
      <c r="C517" s="53"/>
      <c r="D517" s="57"/>
      <c r="E517" s="57"/>
      <c r="F517" s="57"/>
      <c r="G517" s="57"/>
      <c r="H517" s="139"/>
      <c r="I517" s="57"/>
      <c r="J517" s="60"/>
      <c r="K517" s="72" t="str">
        <f>IF(AND(I517="YES", COUNTIFS(F$35:F517,F517,I$35:I517,"YES")=1),1,"")</f>
        <v/>
      </c>
      <c r="L517" s="73" t="str">
        <f>IF(G517="","",VALUE(IFERROR(CHOOSE(MATCH(G517,{0,1,2,3,4,5},0),2.5,3.5,4.5,5.5,6.5,7.5),"")))</f>
        <v/>
      </c>
      <c r="M517" s="52">
        <f t="shared" si="26"/>
        <v>1</v>
      </c>
      <c r="N517" s="52" t="str">
        <f t="shared" si="27"/>
        <v/>
      </c>
      <c r="O517" s="6"/>
      <c r="P517" s="6"/>
      <c r="Q517" s="6"/>
      <c r="R517" s="6"/>
      <c r="S517" s="6"/>
      <c r="T517" s="6"/>
      <c r="U517" s="6"/>
      <c r="V517" s="6"/>
      <c r="W517" s="6"/>
      <c r="X517" s="6"/>
      <c r="Y517" s="6"/>
      <c r="Z517" s="6"/>
      <c r="AA517" s="6"/>
      <c r="AB517" s="6"/>
    </row>
    <row r="518" spans="1:28" ht="12.95" customHeight="1" thickBot="1" x14ac:dyDescent="0.25">
      <c r="A518" s="6" t="str">
        <f t="shared" si="28"/>
        <v xml:space="preserve"> UNIT </v>
      </c>
      <c r="B518" s="54">
        <v>484</v>
      </c>
      <c r="C518" s="53"/>
      <c r="D518" s="57"/>
      <c r="E518" s="57"/>
      <c r="F518" s="57"/>
      <c r="G518" s="57"/>
      <c r="H518" s="139"/>
      <c r="I518" s="57"/>
      <c r="J518" s="60"/>
      <c r="K518" s="72" t="str">
        <f>IF(AND(I518="YES", COUNTIFS(F$35:F518,F518,I$35:I518,"YES")=1),1,"")</f>
        <v/>
      </c>
      <c r="L518" s="73" t="str">
        <f>IF(G518="","",VALUE(IFERROR(CHOOSE(MATCH(G518,{0,1,2,3,4,5},0),2.5,3.5,4.5,5.5,6.5,7.5),"")))</f>
        <v/>
      </c>
      <c r="M518" s="52">
        <f t="shared" si="26"/>
        <v>1</v>
      </c>
      <c r="N518" s="52" t="str">
        <f t="shared" si="27"/>
        <v/>
      </c>
      <c r="O518" s="6"/>
      <c r="P518" s="6"/>
      <c r="Q518" s="6"/>
      <c r="R518" s="6"/>
      <c r="S518" s="6"/>
      <c r="T518" s="6"/>
      <c r="U518" s="6"/>
      <c r="V518" s="6"/>
      <c r="W518" s="6"/>
      <c r="X518" s="6"/>
      <c r="Y518" s="6"/>
      <c r="Z518" s="6"/>
      <c r="AA518" s="6"/>
      <c r="AB518" s="6"/>
    </row>
    <row r="519" spans="1:28" ht="12.95" customHeight="1" thickBot="1" x14ac:dyDescent="0.25">
      <c r="A519" s="6" t="str">
        <f t="shared" si="28"/>
        <v xml:space="preserve"> UNIT </v>
      </c>
      <c r="B519" s="54">
        <v>485</v>
      </c>
      <c r="C519" s="53"/>
      <c r="D519" s="57"/>
      <c r="E519" s="57"/>
      <c r="F519" s="57"/>
      <c r="G519" s="57"/>
      <c r="H519" s="139"/>
      <c r="I519" s="57"/>
      <c r="J519" s="60"/>
      <c r="K519" s="72" t="str">
        <f>IF(AND(I519="YES", COUNTIFS(F$35:F519,F519,I$35:I519,"YES")=1),1,"")</f>
        <v/>
      </c>
      <c r="L519" s="73" t="str">
        <f>IF(G519="","",VALUE(IFERROR(CHOOSE(MATCH(G519,{0,1,2,3,4,5},0),2.5,3.5,4.5,5.5,6.5,7.5),"")))</f>
        <v/>
      </c>
      <c r="M519" s="52">
        <f t="shared" si="26"/>
        <v>1</v>
      </c>
      <c r="N519" s="52" t="str">
        <f t="shared" si="27"/>
        <v/>
      </c>
      <c r="O519" s="6"/>
      <c r="P519" s="6"/>
      <c r="Q519" s="6"/>
      <c r="R519" s="6"/>
      <c r="S519" s="6"/>
      <c r="T519" s="6"/>
      <c r="U519" s="6"/>
      <c r="V519" s="6"/>
      <c r="W519" s="6"/>
      <c r="X519" s="6"/>
      <c r="Y519" s="6"/>
      <c r="Z519" s="6"/>
      <c r="AA519" s="6"/>
      <c r="AB519" s="6"/>
    </row>
    <row r="520" spans="1:28" ht="12.95" customHeight="1" thickBot="1" x14ac:dyDescent="0.25">
      <c r="A520" s="6" t="str">
        <f t="shared" si="28"/>
        <v xml:space="preserve"> UNIT </v>
      </c>
      <c r="B520" s="54">
        <v>486</v>
      </c>
      <c r="C520" s="53"/>
      <c r="D520" s="57"/>
      <c r="E520" s="57"/>
      <c r="F520" s="57"/>
      <c r="G520" s="57"/>
      <c r="H520" s="139"/>
      <c r="I520" s="57"/>
      <c r="J520" s="60"/>
      <c r="K520" s="72" t="str">
        <f>IF(AND(I520="YES", COUNTIFS(F$35:F520,F520,I$35:I520,"YES")=1),1,"")</f>
        <v/>
      </c>
      <c r="L520" s="73" t="str">
        <f>IF(G520="","",VALUE(IFERROR(CHOOSE(MATCH(G520,{0,1,2,3,4,5},0),2.5,3.5,4.5,5.5,6.5,7.5),"")))</f>
        <v/>
      </c>
      <c r="M520" s="52">
        <f t="shared" si="26"/>
        <v>1</v>
      </c>
      <c r="N520" s="52" t="str">
        <f t="shared" si="27"/>
        <v/>
      </c>
      <c r="O520" s="6"/>
      <c r="P520" s="6"/>
      <c r="Q520" s="6"/>
      <c r="R520" s="6"/>
      <c r="S520" s="6"/>
      <c r="T520" s="6"/>
      <c r="U520" s="6"/>
      <c r="V520" s="6"/>
      <c r="W520" s="6"/>
      <c r="X520" s="6"/>
      <c r="Y520" s="6"/>
      <c r="Z520" s="6"/>
      <c r="AA520" s="6"/>
      <c r="AB520" s="6"/>
    </row>
    <row r="521" spans="1:28" ht="12.95" customHeight="1" thickBot="1" x14ac:dyDescent="0.25">
      <c r="A521" s="6" t="str">
        <f t="shared" si="28"/>
        <v xml:space="preserve"> UNIT </v>
      </c>
      <c r="B521" s="54">
        <v>487</v>
      </c>
      <c r="C521" s="53"/>
      <c r="D521" s="57"/>
      <c r="E521" s="57"/>
      <c r="F521" s="57"/>
      <c r="G521" s="57"/>
      <c r="H521" s="139"/>
      <c r="I521" s="57"/>
      <c r="J521" s="60"/>
      <c r="K521" s="72" t="str">
        <f>IF(AND(I521="YES", COUNTIFS(F$35:F521,F521,I$35:I521,"YES")=1),1,"")</f>
        <v/>
      </c>
      <c r="L521" s="73" t="str">
        <f>IF(G521="","",VALUE(IFERROR(CHOOSE(MATCH(G521,{0,1,2,3,4,5},0),2.5,3.5,4.5,5.5,6.5,7.5),"")))</f>
        <v/>
      </c>
      <c r="M521" s="52">
        <f t="shared" si="26"/>
        <v>1</v>
      </c>
      <c r="N521" s="52" t="str">
        <f t="shared" si="27"/>
        <v/>
      </c>
      <c r="O521" s="6"/>
      <c r="P521" s="6"/>
      <c r="Q521" s="6"/>
      <c r="R521" s="6"/>
      <c r="S521" s="6"/>
      <c r="T521" s="6"/>
      <c r="U521" s="6"/>
      <c r="V521" s="6"/>
      <c r="W521" s="6"/>
      <c r="X521" s="6"/>
      <c r="Y521" s="6"/>
      <c r="Z521" s="6"/>
      <c r="AA521" s="6"/>
      <c r="AB521" s="6"/>
    </row>
    <row r="522" spans="1:28" ht="12.95" customHeight="1" thickBot="1" x14ac:dyDescent="0.25">
      <c r="A522" s="6" t="str">
        <f t="shared" si="28"/>
        <v xml:space="preserve"> UNIT </v>
      </c>
      <c r="B522" s="54">
        <v>488</v>
      </c>
      <c r="C522" s="53"/>
      <c r="D522" s="57"/>
      <c r="E522" s="57"/>
      <c r="F522" s="57"/>
      <c r="G522" s="57"/>
      <c r="H522" s="139"/>
      <c r="I522" s="57"/>
      <c r="J522" s="60"/>
      <c r="K522" s="72" t="str">
        <f>IF(AND(I522="YES", COUNTIFS(F$35:F522,F522,I$35:I522,"YES")=1),1,"")</f>
        <v/>
      </c>
      <c r="L522" s="73" t="str">
        <f>IF(G522="","",VALUE(IFERROR(CHOOSE(MATCH(G522,{0,1,2,3,4,5},0),2.5,3.5,4.5,5.5,6.5,7.5),"")))</f>
        <v/>
      </c>
      <c r="M522" s="52">
        <f t="shared" si="26"/>
        <v>1</v>
      </c>
      <c r="N522" s="52" t="str">
        <f t="shared" si="27"/>
        <v/>
      </c>
      <c r="O522" s="6"/>
      <c r="P522" s="6"/>
      <c r="Q522" s="6"/>
      <c r="R522" s="6"/>
      <c r="S522" s="6"/>
      <c r="T522" s="6"/>
      <c r="U522" s="6"/>
      <c r="V522" s="6"/>
      <c r="W522" s="6"/>
      <c r="X522" s="6"/>
      <c r="Y522" s="6"/>
      <c r="Z522" s="6"/>
      <c r="AA522" s="6"/>
      <c r="AB522" s="6"/>
    </row>
    <row r="523" spans="1:28" ht="12.95" customHeight="1" thickBot="1" x14ac:dyDescent="0.25">
      <c r="A523" s="6" t="str">
        <f t="shared" si="28"/>
        <v xml:space="preserve"> UNIT </v>
      </c>
      <c r="B523" s="54">
        <v>489</v>
      </c>
      <c r="C523" s="53"/>
      <c r="D523" s="57"/>
      <c r="E523" s="57"/>
      <c r="F523" s="57"/>
      <c r="G523" s="57"/>
      <c r="H523" s="139"/>
      <c r="I523" s="57"/>
      <c r="J523" s="60"/>
      <c r="K523" s="72" t="str">
        <f>IF(AND(I523="YES", COUNTIFS(F$35:F523,F523,I$35:I523,"YES")=1),1,"")</f>
        <v/>
      </c>
      <c r="L523" s="73" t="str">
        <f>IF(G523="","",VALUE(IFERROR(CHOOSE(MATCH(G523,{0,1,2,3,4,5},0),2.5,3.5,4.5,5.5,6.5,7.5),"")))</f>
        <v/>
      </c>
      <c r="M523" s="52">
        <f t="shared" si="26"/>
        <v>1</v>
      </c>
      <c r="N523" s="52" t="str">
        <f t="shared" si="27"/>
        <v/>
      </c>
      <c r="O523" s="6"/>
      <c r="P523" s="6"/>
      <c r="Q523" s="6"/>
      <c r="R523" s="6"/>
      <c r="S523" s="6"/>
      <c r="T523" s="6"/>
      <c r="U523" s="6"/>
      <c r="V523" s="6"/>
      <c r="W523" s="6"/>
      <c r="X523" s="6"/>
      <c r="Y523" s="6"/>
      <c r="Z523" s="6"/>
      <c r="AA523" s="6"/>
      <c r="AB523" s="6"/>
    </row>
    <row r="524" spans="1:28" ht="12.95" customHeight="1" thickBot="1" x14ac:dyDescent="0.25">
      <c r="A524" s="6" t="str">
        <f t="shared" si="28"/>
        <v xml:space="preserve"> UNIT </v>
      </c>
      <c r="B524" s="54">
        <v>490</v>
      </c>
      <c r="C524" s="53"/>
      <c r="D524" s="57"/>
      <c r="E524" s="57"/>
      <c r="F524" s="57"/>
      <c r="G524" s="57"/>
      <c r="H524" s="139"/>
      <c r="I524" s="57"/>
      <c r="J524" s="60"/>
      <c r="K524" s="72" t="str">
        <f>IF(AND(I524="YES", COUNTIFS(F$35:F524,F524,I$35:I524,"YES")=1),1,"")</f>
        <v/>
      </c>
      <c r="L524" s="73" t="str">
        <f>IF(G524="","",VALUE(IFERROR(CHOOSE(MATCH(G524,{0,1,2,3,4,5},0),2.5,3.5,4.5,5.5,6.5,7.5),"")))</f>
        <v/>
      </c>
      <c r="M524" s="52">
        <f t="shared" si="26"/>
        <v>1</v>
      </c>
      <c r="N524" s="52" t="str">
        <f t="shared" si="27"/>
        <v/>
      </c>
      <c r="O524" s="6"/>
      <c r="P524" s="6"/>
      <c r="Q524" s="6"/>
      <c r="R524" s="6"/>
      <c r="S524" s="6"/>
      <c r="T524" s="6"/>
      <c r="U524" s="6"/>
      <c r="V524" s="6"/>
      <c r="W524" s="6"/>
      <c r="X524" s="6"/>
      <c r="Y524" s="6"/>
      <c r="Z524" s="6"/>
      <c r="AA524" s="6"/>
      <c r="AB524" s="6"/>
    </row>
    <row r="525" spans="1:28" ht="12.95" customHeight="1" thickBot="1" x14ac:dyDescent="0.25">
      <c r="A525" s="6" t="str">
        <f t="shared" si="28"/>
        <v xml:space="preserve"> UNIT </v>
      </c>
      <c r="B525" s="54">
        <v>491</v>
      </c>
      <c r="C525" s="53"/>
      <c r="D525" s="57"/>
      <c r="E525" s="57"/>
      <c r="F525" s="57"/>
      <c r="G525" s="57"/>
      <c r="H525" s="139"/>
      <c r="I525" s="57"/>
      <c r="J525" s="60"/>
      <c r="K525" s="72" t="str">
        <f>IF(AND(I525="YES", COUNTIFS(F$35:F525,F525,I$35:I525,"YES")=1),1,"")</f>
        <v/>
      </c>
      <c r="L525" s="73" t="str">
        <f>IF(G525="","",VALUE(IFERROR(CHOOSE(MATCH(G525,{0,1,2,3,4,5},0),2.5,3.5,4.5,5.5,6.5,7.5),"")))</f>
        <v/>
      </c>
      <c r="M525" s="52">
        <f t="shared" si="26"/>
        <v>1</v>
      </c>
      <c r="N525" s="52" t="str">
        <f t="shared" si="27"/>
        <v/>
      </c>
      <c r="O525" s="6"/>
      <c r="P525" s="6"/>
      <c r="Q525" s="6"/>
      <c r="R525" s="6"/>
      <c r="S525" s="6"/>
      <c r="T525" s="6"/>
      <c r="U525" s="6"/>
      <c r="V525" s="6"/>
      <c r="W525" s="6"/>
      <c r="X525" s="6"/>
      <c r="Y525" s="6"/>
      <c r="Z525" s="6"/>
      <c r="AA525" s="6"/>
      <c r="AB525" s="6"/>
    </row>
    <row r="526" spans="1:28" ht="12.95" customHeight="1" thickBot="1" x14ac:dyDescent="0.25">
      <c r="A526" s="6" t="str">
        <f t="shared" si="28"/>
        <v xml:space="preserve"> UNIT </v>
      </c>
      <c r="B526" s="54">
        <v>492</v>
      </c>
      <c r="C526" s="53"/>
      <c r="D526" s="57"/>
      <c r="E526" s="57"/>
      <c r="F526" s="57"/>
      <c r="G526" s="57"/>
      <c r="H526" s="139"/>
      <c r="I526" s="57"/>
      <c r="J526" s="60"/>
      <c r="K526" s="72" t="str">
        <f>IF(AND(I526="YES", COUNTIFS(F$35:F526,F526,I$35:I526,"YES")=1),1,"")</f>
        <v/>
      </c>
      <c r="L526" s="73" t="str">
        <f>IF(G526="","",VALUE(IFERROR(CHOOSE(MATCH(G526,{0,1,2,3,4,5},0),2.5,3.5,4.5,5.5,6.5,7.5),"")))</f>
        <v/>
      </c>
      <c r="M526" s="52">
        <f t="shared" si="26"/>
        <v>1</v>
      </c>
      <c r="N526" s="52" t="str">
        <f t="shared" si="27"/>
        <v/>
      </c>
      <c r="O526" s="6"/>
      <c r="P526" s="6"/>
      <c r="Q526" s="6"/>
      <c r="R526" s="6"/>
      <c r="S526" s="6"/>
      <c r="T526" s="6"/>
      <c r="U526" s="6"/>
      <c r="V526" s="6"/>
      <c r="W526" s="6"/>
      <c r="X526" s="6"/>
      <c r="Y526" s="6"/>
      <c r="Z526" s="6"/>
      <c r="AA526" s="6"/>
      <c r="AB526" s="6"/>
    </row>
    <row r="527" spans="1:28" ht="12.95" customHeight="1" thickBot="1" x14ac:dyDescent="0.25">
      <c r="A527" s="6" t="str">
        <f t="shared" si="28"/>
        <v xml:space="preserve"> UNIT </v>
      </c>
      <c r="B527" s="54">
        <v>493</v>
      </c>
      <c r="C527" s="53"/>
      <c r="D527" s="57"/>
      <c r="E527" s="57"/>
      <c r="F527" s="57"/>
      <c r="G527" s="57"/>
      <c r="H527" s="139"/>
      <c r="I527" s="57"/>
      <c r="J527" s="60"/>
      <c r="K527" s="72" t="str">
        <f>IF(AND(I527="YES", COUNTIFS(F$35:F527,F527,I$35:I527,"YES")=1),1,"")</f>
        <v/>
      </c>
      <c r="L527" s="73" t="str">
        <f>IF(G527="","",VALUE(IFERROR(CHOOSE(MATCH(G527,{0,1,2,3,4,5},0),2.5,3.5,4.5,5.5,6.5,7.5),"")))</f>
        <v/>
      </c>
      <c r="M527" s="52">
        <f t="shared" si="26"/>
        <v>1</v>
      </c>
      <c r="N527" s="52" t="str">
        <f t="shared" si="27"/>
        <v/>
      </c>
      <c r="O527" s="6"/>
      <c r="P527" s="6"/>
      <c r="Q527" s="6"/>
      <c r="R527" s="6"/>
      <c r="S527" s="6"/>
      <c r="T527" s="6"/>
      <c r="U527" s="6"/>
      <c r="V527" s="6"/>
      <c r="W527" s="6"/>
      <c r="X527" s="6"/>
      <c r="Y527" s="6"/>
      <c r="Z527" s="6"/>
      <c r="AA527" s="6"/>
      <c r="AB527" s="6"/>
    </row>
    <row r="528" spans="1:28" ht="12.95" customHeight="1" thickBot="1" x14ac:dyDescent="0.25">
      <c r="A528" s="6" t="str">
        <f t="shared" si="28"/>
        <v xml:space="preserve"> UNIT </v>
      </c>
      <c r="B528" s="54">
        <v>494</v>
      </c>
      <c r="C528" s="53"/>
      <c r="D528" s="57"/>
      <c r="E528" s="57"/>
      <c r="F528" s="57"/>
      <c r="G528" s="57"/>
      <c r="H528" s="139"/>
      <c r="I528" s="57"/>
      <c r="J528" s="60"/>
      <c r="K528" s="72" t="str">
        <f>IF(AND(I528="YES", COUNTIFS(F$35:F528,F528,I$35:I528,"YES")=1),1,"")</f>
        <v/>
      </c>
      <c r="L528" s="73" t="str">
        <f>IF(G528="","",VALUE(IFERROR(CHOOSE(MATCH(G528,{0,1,2,3,4,5},0),2.5,3.5,4.5,5.5,6.5,7.5),"")))</f>
        <v/>
      </c>
      <c r="M528" s="52">
        <f t="shared" si="26"/>
        <v>1</v>
      </c>
      <c r="N528" s="52" t="str">
        <f t="shared" si="27"/>
        <v/>
      </c>
      <c r="O528" s="6"/>
      <c r="P528" s="6"/>
      <c r="Q528" s="6"/>
      <c r="R528" s="6"/>
      <c r="S528" s="6"/>
      <c r="T528" s="6"/>
      <c r="U528" s="6"/>
      <c r="V528" s="6"/>
      <c r="W528" s="6"/>
      <c r="X528" s="6"/>
      <c r="Y528" s="6"/>
      <c r="Z528" s="6"/>
      <c r="AA528" s="6"/>
      <c r="AB528" s="6"/>
    </row>
    <row r="529" spans="1:28" ht="12.95" customHeight="1" thickBot="1" x14ac:dyDescent="0.25">
      <c r="A529" s="6" t="str">
        <f t="shared" si="28"/>
        <v xml:space="preserve"> UNIT </v>
      </c>
      <c r="B529" s="54">
        <v>495</v>
      </c>
      <c r="C529" s="53"/>
      <c r="D529" s="57"/>
      <c r="E529" s="57"/>
      <c r="F529" s="57"/>
      <c r="G529" s="57"/>
      <c r="H529" s="139"/>
      <c r="I529" s="57"/>
      <c r="J529" s="60"/>
      <c r="K529" s="72" t="str">
        <f>IF(AND(I529="YES", COUNTIFS(F$35:F529,F529,I$35:I529,"YES")=1),1,"")</f>
        <v/>
      </c>
      <c r="L529" s="73" t="str">
        <f>IF(G529="","",VALUE(IFERROR(CHOOSE(MATCH(G529,{0,1,2,3,4,5},0),2.5,3.5,4.5,5.5,6.5,7.5),"")))</f>
        <v/>
      </c>
      <c r="M529" s="52">
        <f t="shared" si="26"/>
        <v>1</v>
      </c>
      <c r="N529" s="52" t="str">
        <f t="shared" si="27"/>
        <v/>
      </c>
      <c r="O529" s="6"/>
      <c r="P529" s="6"/>
      <c r="Q529" s="6"/>
      <c r="R529" s="6"/>
      <c r="S529" s="6"/>
      <c r="T529" s="6"/>
      <c r="U529" s="6"/>
      <c r="V529" s="6"/>
      <c r="W529" s="6"/>
      <c r="X529" s="6"/>
      <c r="Y529" s="6"/>
      <c r="Z529" s="6"/>
      <c r="AA529" s="6"/>
      <c r="AB529" s="6"/>
    </row>
    <row r="530" spans="1:28" ht="12.95" customHeight="1" thickBot="1" x14ac:dyDescent="0.25">
      <c r="A530" s="6" t="str">
        <f t="shared" si="28"/>
        <v xml:space="preserve"> UNIT </v>
      </c>
      <c r="B530" s="54">
        <v>496</v>
      </c>
      <c r="C530" s="53"/>
      <c r="D530" s="57"/>
      <c r="E530" s="57"/>
      <c r="F530" s="57"/>
      <c r="G530" s="57"/>
      <c r="H530" s="139"/>
      <c r="I530" s="57"/>
      <c r="J530" s="60"/>
      <c r="K530" s="72" t="str">
        <f>IF(AND(I530="YES", COUNTIFS(F$35:F530,F530,I$35:I530,"YES")=1),1,"")</f>
        <v/>
      </c>
      <c r="L530" s="73" t="str">
        <f>IF(G530="","",VALUE(IFERROR(CHOOSE(MATCH(G530,{0,1,2,3,4,5},0),2.5,3.5,4.5,5.5,6.5,7.5),"")))</f>
        <v/>
      </c>
      <c r="M530" s="52">
        <f t="shared" si="26"/>
        <v>1</v>
      </c>
      <c r="N530" s="52" t="str">
        <f t="shared" si="27"/>
        <v/>
      </c>
      <c r="O530" s="6"/>
      <c r="P530" s="6"/>
      <c r="Q530" s="6"/>
      <c r="R530" s="6"/>
      <c r="S530" s="6"/>
      <c r="T530" s="6"/>
      <c r="U530" s="6"/>
      <c r="V530" s="6"/>
      <c r="W530" s="6"/>
      <c r="X530" s="6"/>
      <c r="Y530" s="6"/>
      <c r="Z530" s="6"/>
      <c r="AA530" s="6"/>
      <c r="AB530" s="6"/>
    </row>
    <row r="531" spans="1:28" ht="12.95" customHeight="1" thickBot="1" x14ac:dyDescent="0.25">
      <c r="A531" s="6" t="str">
        <f t="shared" si="28"/>
        <v xml:space="preserve"> UNIT </v>
      </c>
      <c r="B531" s="54">
        <v>497</v>
      </c>
      <c r="C531" s="53"/>
      <c r="D531" s="57"/>
      <c r="E531" s="57"/>
      <c r="F531" s="57"/>
      <c r="G531" s="57"/>
      <c r="H531" s="139"/>
      <c r="I531" s="57"/>
      <c r="J531" s="60"/>
      <c r="K531" s="72" t="str">
        <f>IF(AND(I531="YES", COUNTIFS(F$35:F531,F531,I$35:I531,"YES")=1),1,"")</f>
        <v/>
      </c>
      <c r="L531" s="73" t="str">
        <f>IF(G531="","",VALUE(IFERROR(CHOOSE(MATCH(G531,{0,1,2,3,4,5},0),2.5,3.5,4.5,5.5,6.5,7.5),"")))</f>
        <v/>
      </c>
      <c r="M531" s="52">
        <f t="shared" si="26"/>
        <v>1</v>
      </c>
      <c r="N531" s="52" t="str">
        <f t="shared" si="27"/>
        <v/>
      </c>
      <c r="O531" s="6"/>
      <c r="P531" s="6"/>
      <c r="Q531" s="6"/>
      <c r="R531" s="6"/>
      <c r="S531" s="6"/>
      <c r="T531" s="6"/>
      <c r="U531" s="6"/>
      <c r="V531" s="6"/>
      <c r="W531" s="6"/>
      <c r="X531" s="6"/>
      <c r="Y531" s="6"/>
      <c r="Z531" s="6"/>
      <c r="AA531" s="6"/>
      <c r="AB531" s="6"/>
    </row>
    <row r="532" spans="1:28" ht="12.95" customHeight="1" thickBot="1" x14ac:dyDescent="0.25">
      <c r="A532" s="6" t="str">
        <f t="shared" si="28"/>
        <v xml:space="preserve"> UNIT </v>
      </c>
      <c r="B532" s="54">
        <v>498</v>
      </c>
      <c r="C532" s="53"/>
      <c r="D532" s="57"/>
      <c r="E532" s="57"/>
      <c r="F532" s="57"/>
      <c r="G532" s="57"/>
      <c r="H532" s="139"/>
      <c r="I532" s="57"/>
      <c r="J532" s="60"/>
      <c r="K532" s="72" t="str">
        <f>IF(AND(I532="YES", COUNTIFS(F$35:F532,F532,I$35:I532,"YES")=1),1,"")</f>
        <v/>
      </c>
      <c r="L532" s="73" t="str">
        <f>IF(G532="","",VALUE(IFERROR(CHOOSE(MATCH(G532,{0,1,2,3,4,5},0),2.5,3.5,4.5,5.5,6.5,7.5),"")))</f>
        <v/>
      </c>
      <c r="M532" s="52">
        <f t="shared" si="26"/>
        <v>1</v>
      </c>
      <c r="N532" s="52" t="str">
        <f t="shared" si="27"/>
        <v/>
      </c>
      <c r="O532" s="6"/>
      <c r="P532" s="6"/>
      <c r="Q532" s="6"/>
      <c r="R532" s="6"/>
      <c r="S532" s="6"/>
      <c r="T532" s="6"/>
      <c r="U532" s="6"/>
      <c r="V532" s="6"/>
      <c r="W532" s="6"/>
      <c r="X532" s="6"/>
      <c r="Y532" s="6"/>
      <c r="Z532" s="6"/>
      <c r="AA532" s="6"/>
      <c r="AB532" s="6"/>
    </row>
    <row r="533" spans="1:28" ht="12.95" customHeight="1" thickBot="1" x14ac:dyDescent="0.25">
      <c r="A533" s="6" t="str">
        <f t="shared" si="28"/>
        <v xml:space="preserve"> UNIT </v>
      </c>
      <c r="B533" s="54">
        <v>499</v>
      </c>
      <c r="C533" s="53"/>
      <c r="D533" s="57"/>
      <c r="E533" s="57"/>
      <c r="F533" s="57"/>
      <c r="G533" s="57"/>
      <c r="H533" s="139"/>
      <c r="I533" s="57"/>
      <c r="J533" s="60"/>
      <c r="K533" s="72" t="str">
        <f>IF(AND(I533="YES", COUNTIFS(F$35:F533,F533,I$35:I533,"YES")=1),1,"")</f>
        <v/>
      </c>
      <c r="L533" s="73" t="str">
        <f>IF(G533="","",VALUE(IFERROR(CHOOSE(MATCH(G533,{0,1,2,3,4,5},0),2.5,3.5,4.5,5.5,6.5,7.5),"")))</f>
        <v/>
      </c>
      <c r="M533" s="52">
        <f t="shared" si="26"/>
        <v>1</v>
      </c>
      <c r="N533" s="52" t="str">
        <f t="shared" si="27"/>
        <v/>
      </c>
      <c r="O533" s="6"/>
      <c r="P533" s="6"/>
      <c r="Q533" s="6"/>
      <c r="R533" s="6"/>
      <c r="S533" s="6"/>
      <c r="T533" s="6"/>
      <c r="U533" s="6"/>
      <c r="V533" s="6"/>
      <c r="W533" s="6"/>
      <c r="X533" s="6"/>
      <c r="Y533" s="6"/>
      <c r="Z533" s="6"/>
      <c r="AA533" s="6"/>
      <c r="AB533" s="6"/>
    </row>
    <row r="534" spans="1:28" ht="12.95" customHeight="1" thickBot="1" x14ac:dyDescent="0.25">
      <c r="A534" s="6" t="str">
        <f t="shared" si="28"/>
        <v xml:space="preserve"> UNIT </v>
      </c>
      <c r="B534" s="54">
        <v>500</v>
      </c>
      <c r="C534" s="53"/>
      <c r="D534" s="57"/>
      <c r="E534" s="57"/>
      <c r="F534" s="57"/>
      <c r="G534" s="57"/>
      <c r="H534" s="139"/>
      <c r="I534" s="57"/>
      <c r="J534" s="60"/>
      <c r="K534" s="72" t="str">
        <f>IF(AND(I534="YES", COUNTIFS(F$35:F534,F534,I$35:I534,"YES")=1),1,"")</f>
        <v/>
      </c>
      <c r="L534" s="73" t="str">
        <f>IF(G534="","",VALUE(IFERROR(CHOOSE(MATCH(G534,{0,1,2,3,4,5},0),2.5,3.5,4.5,5.5,6.5,7.5),"")))</f>
        <v/>
      </c>
      <c r="M534" s="52">
        <f t="shared" si="26"/>
        <v>1</v>
      </c>
      <c r="N534" s="52" t="str">
        <f t="shared" si="27"/>
        <v/>
      </c>
      <c r="O534" s="6"/>
      <c r="P534" s="6"/>
      <c r="Q534" s="6"/>
      <c r="R534" s="6"/>
      <c r="S534" s="6"/>
      <c r="T534" s="6"/>
      <c r="U534" s="6"/>
      <c r="V534" s="6"/>
      <c r="W534" s="6"/>
      <c r="X534" s="6"/>
      <c r="Y534" s="6"/>
      <c r="Z534" s="6"/>
      <c r="AA534" s="6"/>
      <c r="AB534" s="6"/>
    </row>
    <row r="535" spans="1:28" ht="12.95" customHeight="1" thickBot="1" x14ac:dyDescent="0.25">
      <c r="A535" s="6" t="str">
        <f t="shared" si="28"/>
        <v xml:space="preserve"> UNIT </v>
      </c>
      <c r="B535" s="54">
        <v>501</v>
      </c>
      <c r="C535" s="53"/>
      <c r="D535" s="57"/>
      <c r="E535" s="57"/>
      <c r="F535" s="57"/>
      <c r="G535" s="57"/>
      <c r="H535" s="139"/>
      <c r="I535" s="57"/>
      <c r="J535" s="60"/>
      <c r="K535" s="72" t="str">
        <f>IF(AND(I535="YES", COUNTIFS(F$35:F535,F535,I$35:I535,"YES")=1),1,"")</f>
        <v/>
      </c>
      <c r="L535" s="73" t="str">
        <f>IF(G535="","",VALUE(IFERROR(CHOOSE(MATCH(G535,{0,1,2,3,4,5},0),2.5,3.5,4.5,5.5,6.5,7.5),"")))</f>
        <v/>
      </c>
      <c r="M535" s="52">
        <f t="shared" si="26"/>
        <v>1</v>
      </c>
      <c r="N535" s="52" t="str">
        <f t="shared" si="27"/>
        <v/>
      </c>
      <c r="O535" s="6"/>
      <c r="P535" s="6"/>
      <c r="Q535" s="6"/>
      <c r="R535" s="6"/>
      <c r="S535" s="6"/>
      <c r="T535" s="6"/>
      <c r="U535" s="6"/>
      <c r="V535" s="6"/>
      <c r="W535" s="6"/>
      <c r="X535" s="6"/>
      <c r="Y535" s="6"/>
      <c r="Z535" s="6"/>
      <c r="AA535" s="6"/>
      <c r="AB535" s="6"/>
    </row>
    <row r="536" spans="1:28" ht="12.95" customHeight="1" thickBot="1" x14ac:dyDescent="0.25">
      <c r="A536" s="6" t="str">
        <f t="shared" si="28"/>
        <v xml:space="preserve"> UNIT </v>
      </c>
      <c r="B536" s="54">
        <v>502</v>
      </c>
      <c r="C536" s="53"/>
      <c r="D536" s="57"/>
      <c r="E536" s="57"/>
      <c r="F536" s="57"/>
      <c r="G536" s="57"/>
      <c r="H536" s="139"/>
      <c r="I536" s="57"/>
      <c r="J536" s="60"/>
      <c r="K536" s="72" t="str">
        <f>IF(AND(I536="YES", COUNTIFS(F$35:F536,F536,I$35:I536,"YES")=1),1,"")</f>
        <v/>
      </c>
      <c r="L536" s="73" t="str">
        <f>IF(G536="","",VALUE(IFERROR(CHOOSE(MATCH(G536,{0,1,2,3,4,5},0),2.5,3.5,4.5,5.5,6.5,7.5),"")))</f>
        <v/>
      </c>
      <c r="M536" s="52">
        <f t="shared" si="26"/>
        <v>1</v>
      </c>
      <c r="N536" s="52" t="str">
        <f t="shared" si="27"/>
        <v/>
      </c>
      <c r="O536" s="6"/>
      <c r="P536" s="6"/>
      <c r="Q536" s="6"/>
      <c r="R536" s="6"/>
      <c r="S536" s="6"/>
      <c r="T536" s="6"/>
      <c r="U536" s="6"/>
      <c r="V536" s="6"/>
      <c r="W536" s="6"/>
      <c r="X536" s="6"/>
      <c r="Y536" s="6"/>
      <c r="Z536" s="6"/>
      <c r="AA536" s="6"/>
      <c r="AB536" s="6"/>
    </row>
    <row r="537" spans="1:28" ht="12.95" customHeight="1" thickBot="1" x14ac:dyDescent="0.25">
      <c r="A537" s="6" t="str">
        <f t="shared" si="28"/>
        <v xml:space="preserve"> UNIT </v>
      </c>
      <c r="B537" s="54">
        <v>503</v>
      </c>
      <c r="C537" s="53"/>
      <c r="D537" s="57"/>
      <c r="E537" s="57"/>
      <c r="F537" s="57"/>
      <c r="G537" s="57"/>
      <c r="H537" s="139"/>
      <c r="I537" s="57"/>
      <c r="J537" s="60"/>
      <c r="K537" s="72" t="str">
        <f>IF(AND(I537="YES", COUNTIFS(F$35:F537,F537,I$35:I537,"YES")=1),1,"")</f>
        <v/>
      </c>
      <c r="L537" s="73" t="str">
        <f>IF(G537="","",VALUE(IFERROR(CHOOSE(MATCH(G537,{0,1,2,3,4,5},0),2.5,3.5,4.5,5.5,6.5,7.5),"")))</f>
        <v/>
      </c>
      <c r="M537" s="52">
        <f t="shared" si="26"/>
        <v>1</v>
      </c>
      <c r="N537" s="52" t="str">
        <f t="shared" si="27"/>
        <v/>
      </c>
      <c r="O537" s="6"/>
      <c r="P537" s="6"/>
      <c r="Q537" s="6"/>
      <c r="R537" s="6"/>
      <c r="S537" s="6"/>
      <c r="T537" s="6"/>
      <c r="U537" s="6"/>
      <c r="V537" s="6"/>
      <c r="W537" s="6"/>
      <c r="X537" s="6"/>
      <c r="Y537" s="6"/>
      <c r="Z537" s="6"/>
      <c r="AA537" s="6"/>
      <c r="AB537" s="6"/>
    </row>
    <row r="538" spans="1:28" ht="12.95" customHeight="1" thickBot="1" x14ac:dyDescent="0.25">
      <c r="A538" s="6" t="str">
        <f t="shared" si="28"/>
        <v xml:space="preserve"> UNIT </v>
      </c>
      <c r="B538" s="54">
        <v>504</v>
      </c>
      <c r="C538" s="53"/>
      <c r="D538" s="57"/>
      <c r="E538" s="57"/>
      <c r="F538" s="57"/>
      <c r="G538" s="57"/>
      <c r="H538" s="139"/>
      <c r="I538" s="57"/>
      <c r="J538" s="60"/>
      <c r="K538" s="72" t="str">
        <f>IF(AND(I538="YES", COUNTIFS(F$35:F538,F538,I$35:I538,"YES")=1),1,"")</f>
        <v/>
      </c>
      <c r="L538" s="73" t="str">
        <f>IF(G538="","",VALUE(IFERROR(CHOOSE(MATCH(G538,{0,1,2,3,4,5},0),2.5,3.5,4.5,5.5,6.5,7.5),"")))</f>
        <v/>
      </c>
      <c r="M538" s="52">
        <f t="shared" si="26"/>
        <v>1</v>
      </c>
      <c r="N538" s="52" t="str">
        <f t="shared" si="27"/>
        <v/>
      </c>
      <c r="O538" s="6"/>
      <c r="P538" s="6"/>
      <c r="Q538" s="6"/>
      <c r="R538" s="6"/>
      <c r="S538" s="6"/>
      <c r="T538" s="6"/>
      <c r="U538" s="6"/>
      <c r="V538" s="6"/>
      <c r="W538" s="6"/>
      <c r="X538" s="6"/>
      <c r="Y538" s="6"/>
      <c r="Z538" s="6"/>
      <c r="AA538" s="6"/>
      <c r="AB538" s="6"/>
    </row>
    <row r="539" spans="1:28" ht="12.95" customHeight="1" thickBot="1" x14ac:dyDescent="0.25">
      <c r="A539" s="6" t="str">
        <f t="shared" si="28"/>
        <v xml:space="preserve"> UNIT </v>
      </c>
      <c r="B539" s="54">
        <v>505</v>
      </c>
      <c r="C539" s="53"/>
      <c r="D539" s="57"/>
      <c r="E539" s="57"/>
      <c r="F539" s="57"/>
      <c r="G539" s="57"/>
      <c r="H539" s="139"/>
      <c r="I539" s="57"/>
      <c r="J539" s="60"/>
      <c r="K539" s="72" t="str">
        <f>IF(AND(I539="YES", COUNTIFS(F$35:F539,F539,I$35:I539,"YES")=1),1,"")</f>
        <v/>
      </c>
      <c r="L539" s="73" t="str">
        <f>IF(G539="","",VALUE(IFERROR(CHOOSE(MATCH(G539,{0,1,2,3,4,5},0),2.5,3.5,4.5,5.5,6.5,7.5),"")))</f>
        <v/>
      </c>
      <c r="M539" s="52">
        <f t="shared" si="26"/>
        <v>1</v>
      </c>
      <c r="N539" s="52" t="str">
        <f t="shared" si="27"/>
        <v/>
      </c>
      <c r="O539" s="6"/>
      <c r="P539" s="6"/>
      <c r="Q539" s="6"/>
      <c r="R539" s="6"/>
      <c r="S539" s="6"/>
      <c r="T539" s="6"/>
      <c r="U539" s="6"/>
      <c r="V539" s="6"/>
      <c r="W539" s="6"/>
      <c r="X539" s="6"/>
      <c r="Y539" s="6"/>
      <c r="Z539" s="6"/>
      <c r="AA539" s="6"/>
      <c r="AB539" s="6"/>
    </row>
    <row r="540" spans="1:28" ht="12.95" customHeight="1" thickBot="1" x14ac:dyDescent="0.25">
      <c r="A540" s="6" t="str">
        <f t="shared" si="28"/>
        <v xml:space="preserve"> UNIT </v>
      </c>
      <c r="B540" s="54">
        <v>506</v>
      </c>
      <c r="C540" s="53"/>
      <c r="D540" s="57"/>
      <c r="E540" s="57"/>
      <c r="F540" s="57"/>
      <c r="G540" s="57"/>
      <c r="H540" s="139"/>
      <c r="I540" s="57"/>
      <c r="J540" s="60"/>
      <c r="K540" s="72" t="str">
        <f>IF(AND(I540="YES", COUNTIFS(F$35:F540,F540,I$35:I540,"YES")=1),1,"")</f>
        <v/>
      </c>
      <c r="L540" s="73" t="str">
        <f>IF(G540="","",VALUE(IFERROR(CHOOSE(MATCH(G540,{0,1,2,3,4,5},0),2.5,3.5,4.5,5.5,6.5,7.5),"")))</f>
        <v/>
      </c>
      <c r="M540" s="52">
        <f t="shared" si="26"/>
        <v>1</v>
      </c>
      <c r="N540" s="52" t="str">
        <f t="shared" si="27"/>
        <v/>
      </c>
      <c r="O540" s="6"/>
      <c r="P540" s="6"/>
      <c r="Q540" s="6"/>
      <c r="R540" s="6"/>
      <c r="S540" s="6"/>
      <c r="T540" s="6"/>
      <c r="U540" s="6"/>
      <c r="V540" s="6"/>
      <c r="W540" s="6"/>
      <c r="X540" s="6"/>
      <c r="Y540" s="6"/>
      <c r="Z540" s="6"/>
      <c r="AA540" s="6"/>
      <c r="AB540" s="6"/>
    </row>
    <row r="541" spans="1:28" ht="12.95" customHeight="1" thickBot="1" x14ac:dyDescent="0.25">
      <c r="A541" s="6" t="str">
        <f t="shared" si="28"/>
        <v xml:space="preserve"> UNIT </v>
      </c>
      <c r="B541" s="54">
        <v>507</v>
      </c>
      <c r="C541" s="53"/>
      <c r="D541" s="57"/>
      <c r="E541" s="57"/>
      <c r="F541" s="57"/>
      <c r="G541" s="57"/>
      <c r="H541" s="139"/>
      <c r="I541" s="57"/>
      <c r="J541" s="60"/>
      <c r="K541" s="72" t="str">
        <f>IF(AND(I541="YES", COUNTIFS(F$35:F541,F541,I$35:I541,"YES")=1),1,"")</f>
        <v/>
      </c>
      <c r="L541" s="73" t="str">
        <f>IF(G541="","",VALUE(IFERROR(CHOOSE(MATCH(G541,{0,1,2,3,4,5},0),2.5,3.5,4.5,5.5,6.5,7.5),"")))</f>
        <v/>
      </c>
      <c r="M541" s="52">
        <f t="shared" si="26"/>
        <v>1</v>
      </c>
      <c r="N541" s="52" t="str">
        <f t="shared" si="27"/>
        <v/>
      </c>
      <c r="O541" s="6"/>
      <c r="P541" s="6"/>
      <c r="Q541" s="6"/>
      <c r="R541" s="6"/>
      <c r="S541" s="6"/>
      <c r="T541" s="6"/>
      <c r="U541" s="6"/>
      <c r="V541" s="6"/>
      <c r="W541" s="6"/>
      <c r="X541" s="6"/>
      <c r="Y541" s="6"/>
      <c r="Z541" s="6"/>
      <c r="AA541" s="6"/>
      <c r="AB541" s="6"/>
    </row>
    <row r="542" spans="1:28" ht="12.95" customHeight="1" thickBot="1" x14ac:dyDescent="0.25">
      <c r="A542" s="6" t="str">
        <f t="shared" si="28"/>
        <v xml:space="preserve"> UNIT </v>
      </c>
      <c r="B542" s="54">
        <v>508</v>
      </c>
      <c r="C542" s="53"/>
      <c r="D542" s="57"/>
      <c r="E542" s="57"/>
      <c r="F542" s="57"/>
      <c r="G542" s="57"/>
      <c r="H542" s="139"/>
      <c r="I542" s="57"/>
      <c r="J542" s="60"/>
      <c r="K542" s="72" t="str">
        <f>IF(AND(I542="YES", COUNTIFS(F$35:F542,F542,I$35:I542,"YES")=1),1,"")</f>
        <v/>
      </c>
      <c r="L542" s="73" t="str">
        <f>IF(G542="","",VALUE(IFERROR(CHOOSE(MATCH(G542,{0,1,2,3,4,5},0),2.5,3.5,4.5,5.5,6.5,7.5),"")))</f>
        <v/>
      </c>
      <c r="M542" s="52">
        <f t="shared" si="26"/>
        <v>1</v>
      </c>
      <c r="N542" s="52" t="str">
        <f t="shared" si="27"/>
        <v/>
      </c>
      <c r="O542" s="6"/>
      <c r="P542" s="6"/>
      <c r="Q542" s="6"/>
      <c r="R542" s="6"/>
      <c r="S542" s="6"/>
      <c r="T542" s="6"/>
      <c r="U542" s="6"/>
      <c r="V542" s="6"/>
      <c r="W542" s="6"/>
      <c r="X542" s="6"/>
      <c r="Y542" s="6"/>
      <c r="Z542" s="6"/>
      <c r="AA542" s="6"/>
      <c r="AB542" s="6"/>
    </row>
    <row r="543" spans="1:28" ht="12.95" customHeight="1" thickBot="1" x14ac:dyDescent="0.25">
      <c r="A543" s="6" t="str">
        <f t="shared" si="28"/>
        <v xml:space="preserve"> UNIT </v>
      </c>
      <c r="B543" s="54">
        <v>509</v>
      </c>
      <c r="C543" s="53"/>
      <c r="D543" s="57"/>
      <c r="E543" s="57"/>
      <c r="F543" s="57"/>
      <c r="G543" s="57"/>
      <c r="H543" s="139"/>
      <c r="I543" s="57"/>
      <c r="J543" s="60"/>
      <c r="K543" s="72" t="str">
        <f>IF(AND(I543="YES", COUNTIFS(F$35:F543,F543,I$35:I543,"YES")=1),1,"")</f>
        <v/>
      </c>
      <c r="L543" s="73" t="str">
        <f>IF(G543="","",VALUE(IFERROR(CHOOSE(MATCH(G543,{0,1,2,3,4,5},0),2.5,3.5,4.5,5.5,6.5,7.5),"")))</f>
        <v/>
      </c>
      <c r="M543" s="52">
        <f t="shared" si="26"/>
        <v>1</v>
      </c>
      <c r="N543" s="52" t="str">
        <f t="shared" si="27"/>
        <v/>
      </c>
      <c r="O543" s="6"/>
      <c r="P543" s="6"/>
      <c r="Q543" s="6"/>
      <c r="R543" s="6"/>
      <c r="S543" s="6"/>
      <c r="T543" s="6"/>
      <c r="U543" s="6"/>
      <c r="V543" s="6"/>
      <c r="W543" s="6"/>
      <c r="X543" s="6"/>
      <c r="Y543" s="6"/>
      <c r="Z543" s="6"/>
      <c r="AA543" s="6"/>
      <c r="AB543" s="6"/>
    </row>
    <row r="544" spans="1:28" ht="12.95" customHeight="1" thickBot="1" x14ac:dyDescent="0.25">
      <c r="A544" s="6" t="str">
        <f t="shared" si="28"/>
        <v xml:space="preserve"> UNIT </v>
      </c>
      <c r="B544" s="54">
        <v>510</v>
      </c>
      <c r="C544" s="53"/>
      <c r="D544" s="57"/>
      <c r="E544" s="57"/>
      <c r="F544" s="57"/>
      <c r="G544" s="57"/>
      <c r="H544" s="139"/>
      <c r="I544" s="57"/>
      <c r="J544" s="60"/>
      <c r="K544" s="72" t="str">
        <f>IF(AND(I544="YES", COUNTIFS(F$35:F544,F544,I$35:I544,"YES")=1),1,"")</f>
        <v/>
      </c>
      <c r="L544" s="73" t="str">
        <f>IF(G544="","",VALUE(IFERROR(CHOOSE(MATCH(G544,{0,1,2,3,4,5},0),2.5,3.5,4.5,5.5,6.5,7.5),"")))</f>
        <v/>
      </c>
      <c r="M544" s="52">
        <f t="shared" si="26"/>
        <v>1</v>
      </c>
      <c r="N544" s="52" t="str">
        <f t="shared" si="27"/>
        <v/>
      </c>
      <c r="O544" s="6"/>
      <c r="P544" s="6"/>
      <c r="Q544" s="6"/>
      <c r="R544" s="6"/>
      <c r="S544" s="6"/>
      <c r="T544" s="6"/>
      <c r="U544" s="6"/>
      <c r="V544" s="6"/>
      <c r="W544" s="6"/>
      <c r="X544" s="6"/>
      <c r="Y544" s="6"/>
      <c r="Z544" s="6"/>
      <c r="AA544" s="6"/>
      <c r="AB544" s="6"/>
    </row>
    <row r="545" spans="1:28" ht="12.95" customHeight="1" thickBot="1" x14ac:dyDescent="0.25">
      <c r="A545" s="6" t="str">
        <f t="shared" si="28"/>
        <v xml:space="preserve"> UNIT </v>
      </c>
      <c r="B545" s="54">
        <v>511</v>
      </c>
      <c r="C545" s="53"/>
      <c r="D545" s="57"/>
      <c r="E545" s="57"/>
      <c r="F545" s="57"/>
      <c r="G545" s="57"/>
      <c r="H545" s="139"/>
      <c r="I545" s="57"/>
      <c r="J545" s="60"/>
      <c r="K545" s="72" t="str">
        <f>IF(AND(I545="YES", COUNTIFS(F$35:F545,F545,I$35:I545,"YES")=1),1,"")</f>
        <v/>
      </c>
      <c r="L545" s="73" t="str">
        <f>IF(G545="","",VALUE(IFERROR(CHOOSE(MATCH(G545,{0,1,2,3,4,5},0),2.5,3.5,4.5,5.5,6.5,7.5),"")))</f>
        <v/>
      </c>
      <c r="M545" s="52">
        <f t="shared" si="26"/>
        <v>1</v>
      </c>
      <c r="N545" s="52" t="str">
        <f t="shared" si="27"/>
        <v/>
      </c>
      <c r="O545" s="6"/>
      <c r="P545" s="6"/>
      <c r="Q545" s="6"/>
      <c r="R545" s="6"/>
      <c r="S545" s="6"/>
      <c r="T545" s="6"/>
      <c r="U545" s="6"/>
      <c r="V545" s="6"/>
      <c r="W545" s="6"/>
      <c r="X545" s="6"/>
      <c r="Y545" s="6"/>
      <c r="Z545" s="6"/>
      <c r="AA545" s="6"/>
      <c r="AB545" s="6"/>
    </row>
    <row r="546" spans="1:28" ht="12.95" customHeight="1" thickBot="1" x14ac:dyDescent="0.25">
      <c r="A546" s="6" t="str">
        <f t="shared" si="28"/>
        <v xml:space="preserve"> UNIT </v>
      </c>
      <c r="B546" s="54">
        <v>512</v>
      </c>
      <c r="C546" s="53"/>
      <c r="D546" s="57"/>
      <c r="E546" s="57"/>
      <c r="F546" s="57"/>
      <c r="G546" s="57"/>
      <c r="H546" s="139"/>
      <c r="I546" s="57"/>
      <c r="J546" s="60"/>
      <c r="K546" s="72" t="str">
        <f>IF(AND(I546="YES", COUNTIFS(F$35:F546,F546,I$35:I546,"YES")=1),1,"")</f>
        <v/>
      </c>
      <c r="L546" s="73" t="str">
        <f>IF(G546="","",VALUE(IFERROR(CHOOSE(MATCH(G546,{0,1,2,3,4,5},0),2.5,3.5,4.5,5.5,6.5,7.5),"")))</f>
        <v/>
      </c>
      <c r="M546" s="52">
        <f t="shared" si="26"/>
        <v>1</v>
      </c>
      <c r="N546" s="52" t="str">
        <f t="shared" si="27"/>
        <v/>
      </c>
      <c r="O546" s="6"/>
      <c r="P546" s="6"/>
      <c r="Q546" s="6"/>
      <c r="R546" s="6"/>
      <c r="S546" s="6"/>
      <c r="T546" s="6"/>
      <c r="U546" s="6"/>
      <c r="V546" s="6"/>
      <c r="W546" s="6"/>
      <c r="X546" s="6"/>
      <c r="Y546" s="6"/>
      <c r="Z546" s="6"/>
      <c r="AA546" s="6"/>
      <c r="AB546" s="6"/>
    </row>
    <row r="547" spans="1:28" ht="12.95" customHeight="1" thickBot="1" x14ac:dyDescent="0.25">
      <c r="A547" s="6" t="str">
        <f t="shared" si="28"/>
        <v xml:space="preserve"> UNIT </v>
      </c>
      <c r="B547" s="54">
        <v>513</v>
      </c>
      <c r="C547" s="53"/>
      <c r="D547" s="57"/>
      <c r="E547" s="57"/>
      <c r="F547" s="57"/>
      <c r="G547" s="57"/>
      <c r="H547" s="139"/>
      <c r="I547" s="57"/>
      <c r="J547" s="60"/>
      <c r="K547" s="72" t="str">
        <f>IF(AND(I547="YES", COUNTIFS(F$35:F547,F547,I$35:I547,"YES")=1),1,"")</f>
        <v/>
      </c>
      <c r="L547" s="73" t="str">
        <f>IF(G547="","",VALUE(IFERROR(CHOOSE(MATCH(G547,{0,1,2,3,4,5},0),2.5,3.5,4.5,5.5,6.5,7.5),"")))</f>
        <v/>
      </c>
      <c r="M547" s="52">
        <f t="shared" ref="M547:M610" si="29">IF(COUNTIF($F$35:$F$1534,F547)&gt;1,0,1)</f>
        <v>1</v>
      </c>
      <c r="N547" s="52" t="str">
        <f t="shared" ref="N547:N610" si="30">IFERROR(1/IF(LEN(F547)&gt;0,COUNTIF($F$35:$F$1534,F547),0),"")</f>
        <v/>
      </c>
      <c r="O547" s="6"/>
      <c r="P547" s="6"/>
      <c r="Q547" s="6"/>
      <c r="R547" s="6"/>
      <c r="S547" s="6"/>
      <c r="T547" s="6"/>
      <c r="U547" s="6"/>
      <c r="V547" s="6"/>
      <c r="W547" s="6"/>
      <c r="X547" s="6"/>
      <c r="Y547" s="6"/>
      <c r="Z547" s="6"/>
      <c r="AA547" s="6"/>
      <c r="AB547" s="6"/>
    </row>
    <row r="548" spans="1:28" ht="12.95" customHeight="1" thickBot="1" x14ac:dyDescent="0.25">
      <c r="A548" s="6" t="str">
        <f t="shared" si="28"/>
        <v xml:space="preserve"> UNIT </v>
      </c>
      <c r="B548" s="54">
        <v>514</v>
      </c>
      <c r="C548" s="53"/>
      <c r="D548" s="57"/>
      <c r="E548" s="57"/>
      <c r="F548" s="57"/>
      <c r="G548" s="57"/>
      <c r="H548" s="139"/>
      <c r="I548" s="57"/>
      <c r="J548" s="60"/>
      <c r="K548" s="72" t="str">
        <f>IF(AND(I548="YES", COUNTIFS(F$35:F548,F548,I$35:I548,"YES")=1),1,"")</f>
        <v/>
      </c>
      <c r="L548" s="73" t="str">
        <f>IF(G548="","",VALUE(IFERROR(CHOOSE(MATCH(G548,{0,1,2,3,4,5},0),2.5,3.5,4.5,5.5,6.5,7.5),"")))</f>
        <v/>
      </c>
      <c r="M548" s="52">
        <f t="shared" si="29"/>
        <v>1</v>
      </c>
      <c r="N548" s="52" t="str">
        <f t="shared" si="30"/>
        <v/>
      </c>
      <c r="O548" s="6"/>
      <c r="P548" s="6"/>
      <c r="Q548" s="6"/>
      <c r="R548" s="6"/>
      <c r="S548" s="6"/>
      <c r="T548" s="6"/>
      <c r="U548" s="6"/>
      <c r="V548" s="6"/>
      <c r="W548" s="6"/>
      <c r="X548" s="6"/>
      <c r="Y548" s="6"/>
      <c r="Z548" s="6"/>
      <c r="AA548" s="6"/>
      <c r="AB548" s="6"/>
    </row>
    <row r="549" spans="1:28" ht="12.95" customHeight="1" thickBot="1" x14ac:dyDescent="0.25">
      <c r="A549" s="6" t="str">
        <f t="shared" ref="A549:A612" si="31">C547&amp;" "&amp;"UNIT"&amp;" "&amp;F547</f>
        <v xml:space="preserve"> UNIT </v>
      </c>
      <c r="B549" s="54">
        <v>515</v>
      </c>
      <c r="C549" s="53"/>
      <c r="D549" s="57"/>
      <c r="E549" s="57"/>
      <c r="F549" s="57"/>
      <c r="G549" s="57"/>
      <c r="H549" s="139"/>
      <c r="I549" s="57"/>
      <c r="J549" s="60"/>
      <c r="K549" s="72" t="str">
        <f>IF(AND(I549="YES", COUNTIFS(F$35:F549,F549,I$35:I549,"YES")=1),1,"")</f>
        <v/>
      </c>
      <c r="L549" s="73" t="str">
        <f>IF(G549="","",VALUE(IFERROR(CHOOSE(MATCH(G549,{0,1,2,3,4,5},0),2.5,3.5,4.5,5.5,6.5,7.5),"")))</f>
        <v/>
      </c>
      <c r="M549" s="52">
        <f t="shared" si="29"/>
        <v>1</v>
      </c>
      <c r="N549" s="52" t="str">
        <f t="shared" si="30"/>
        <v/>
      </c>
      <c r="O549" s="6"/>
      <c r="P549" s="6"/>
      <c r="Q549" s="6"/>
      <c r="R549" s="6"/>
      <c r="S549" s="6"/>
      <c r="T549" s="6"/>
      <c r="U549" s="6"/>
      <c r="V549" s="6"/>
      <c r="W549" s="6"/>
      <c r="X549" s="6"/>
      <c r="Y549" s="6"/>
      <c r="Z549" s="6"/>
      <c r="AA549" s="6"/>
      <c r="AB549" s="6"/>
    </row>
    <row r="550" spans="1:28" ht="12.95" customHeight="1" thickBot="1" x14ac:dyDescent="0.25">
      <c r="A550" s="6" t="str">
        <f t="shared" si="31"/>
        <v xml:space="preserve"> UNIT </v>
      </c>
      <c r="B550" s="54">
        <v>516</v>
      </c>
      <c r="C550" s="53"/>
      <c r="D550" s="57"/>
      <c r="E550" s="57"/>
      <c r="F550" s="57"/>
      <c r="G550" s="57"/>
      <c r="H550" s="139"/>
      <c r="I550" s="57"/>
      <c r="J550" s="60"/>
      <c r="K550" s="72" t="str">
        <f>IF(AND(I550="YES", COUNTIFS(F$35:F550,F550,I$35:I550,"YES")=1),1,"")</f>
        <v/>
      </c>
      <c r="L550" s="73" t="str">
        <f>IF(G550="","",VALUE(IFERROR(CHOOSE(MATCH(G550,{0,1,2,3,4,5},0),2.5,3.5,4.5,5.5,6.5,7.5),"")))</f>
        <v/>
      </c>
      <c r="M550" s="52">
        <f t="shared" si="29"/>
        <v>1</v>
      </c>
      <c r="N550" s="52" t="str">
        <f t="shared" si="30"/>
        <v/>
      </c>
      <c r="O550" s="6"/>
      <c r="P550" s="6"/>
      <c r="Q550" s="6"/>
      <c r="R550" s="6"/>
      <c r="S550" s="6"/>
      <c r="T550" s="6"/>
      <c r="U550" s="6"/>
      <c r="V550" s="6"/>
      <c r="W550" s="6"/>
      <c r="X550" s="6"/>
      <c r="Y550" s="6"/>
      <c r="Z550" s="6"/>
      <c r="AA550" s="6"/>
      <c r="AB550" s="6"/>
    </row>
    <row r="551" spans="1:28" ht="12.95" customHeight="1" thickBot="1" x14ac:dyDescent="0.25">
      <c r="A551" s="6" t="str">
        <f t="shared" si="31"/>
        <v xml:space="preserve"> UNIT </v>
      </c>
      <c r="B551" s="54">
        <v>517</v>
      </c>
      <c r="C551" s="53"/>
      <c r="D551" s="57"/>
      <c r="E551" s="57"/>
      <c r="F551" s="57"/>
      <c r="G551" s="57"/>
      <c r="H551" s="139"/>
      <c r="I551" s="57"/>
      <c r="J551" s="60"/>
      <c r="K551" s="72" t="str">
        <f>IF(AND(I551="YES", COUNTIFS(F$35:F551,F551,I$35:I551,"YES")=1),1,"")</f>
        <v/>
      </c>
      <c r="L551" s="73" t="str">
        <f>IF(G551="","",VALUE(IFERROR(CHOOSE(MATCH(G551,{0,1,2,3,4,5},0),2.5,3.5,4.5,5.5,6.5,7.5),"")))</f>
        <v/>
      </c>
      <c r="M551" s="52">
        <f t="shared" si="29"/>
        <v>1</v>
      </c>
      <c r="N551" s="52" t="str">
        <f t="shared" si="30"/>
        <v/>
      </c>
      <c r="O551" s="6"/>
      <c r="P551" s="6"/>
      <c r="Q551" s="6"/>
      <c r="R551" s="6"/>
      <c r="S551" s="6"/>
      <c r="T551" s="6"/>
      <c r="U551" s="6"/>
      <c r="V551" s="6"/>
      <c r="W551" s="6"/>
      <c r="X551" s="6"/>
      <c r="Y551" s="6"/>
      <c r="Z551" s="6"/>
      <c r="AA551" s="6"/>
      <c r="AB551" s="6"/>
    </row>
    <row r="552" spans="1:28" ht="12.95" customHeight="1" thickBot="1" x14ac:dyDescent="0.25">
      <c r="A552" s="6" t="str">
        <f t="shared" si="31"/>
        <v xml:space="preserve"> UNIT </v>
      </c>
      <c r="B552" s="54">
        <v>518</v>
      </c>
      <c r="C552" s="53"/>
      <c r="D552" s="57"/>
      <c r="E552" s="57"/>
      <c r="F552" s="57"/>
      <c r="G552" s="57"/>
      <c r="H552" s="139"/>
      <c r="I552" s="57"/>
      <c r="J552" s="60"/>
      <c r="K552" s="72" t="str">
        <f>IF(AND(I552="YES", COUNTIFS(F$35:F552,F552,I$35:I552,"YES")=1),1,"")</f>
        <v/>
      </c>
      <c r="L552" s="73" t="str">
        <f>IF(G552="","",VALUE(IFERROR(CHOOSE(MATCH(G552,{0,1,2,3,4,5},0),2.5,3.5,4.5,5.5,6.5,7.5),"")))</f>
        <v/>
      </c>
      <c r="M552" s="52">
        <f t="shared" si="29"/>
        <v>1</v>
      </c>
      <c r="N552" s="52" t="str">
        <f t="shared" si="30"/>
        <v/>
      </c>
      <c r="O552" s="6"/>
      <c r="P552" s="6"/>
      <c r="Q552" s="6"/>
      <c r="R552" s="6"/>
      <c r="S552" s="6"/>
      <c r="T552" s="6"/>
      <c r="U552" s="6"/>
      <c r="V552" s="6"/>
      <c r="W552" s="6"/>
      <c r="X552" s="6"/>
      <c r="Y552" s="6"/>
      <c r="Z552" s="6"/>
      <c r="AA552" s="6"/>
      <c r="AB552" s="6"/>
    </row>
    <row r="553" spans="1:28" ht="12.95" customHeight="1" thickBot="1" x14ac:dyDescent="0.25">
      <c r="A553" s="6" t="str">
        <f t="shared" si="31"/>
        <v xml:space="preserve"> UNIT </v>
      </c>
      <c r="B553" s="54">
        <v>519</v>
      </c>
      <c r="C553" s="53"/>
      <c r="D553" s="57"/>
      <c r="E553" s="57"/>
      <c r="F553" s="57"/>
      <c r="G553" s="57"/>
      <c r="H553" s="139"/>
      <c r="I553" s="57"/>
      <c r="J553" s="60"/>
      <c r="K553" s="72" t="str">
        <f>IF(AND(I553="YES", COUNTIFS(F$35:F553,F553,I$35:I553,"YES")=1),1,"")</f>
        <v/>
      </c>
      <c r="L553" s="73" t="str">
        <f>IF(G553="","",VALUE(IFERROR(CHOOSE(MATCH(G553,{0,1,2,3,4,5},0),2.5,3.5,4.5,5.5,6.5,7.5),"")))</f>
        <v/>
      </c>
      <c r="M553" s="52">
        <f t="shared" si="29"/>
        <v>1</v>
      </c>
      <c r="N553" s="52" t="str">
        <f t="shared" si="30"/>
        <v/>
      </c>
      <c r="O553" s="6"/>
      <c r="P553" s="6"/>
      <c r="Q553" s="6"/>
      <c r="R553" s="6"/>
      <c r="S553" s="6"/>
      <c r="T553" s="6"/>
      <c r="U553" s="6"/>
      <c r="V553" s="6"/>
      <c r="W553" s="6"/>
      <c r="X553" s="6"/>
      <c r="Y553" s="6"/>
      <c r="Z553" s="6"/>
      <c r="AA553" s="6"/>
      <c r="AB553" s="6"/>
    </row>
    <row r="554" spans="1:28" ht="12.95" customHeight="1" thickBot="1" x14ac:dyDescent="0.25">
      <c r="A554" s="6" t="str">
        <f t="shared" si="31"/>
        <v xml:space="preserve"> UNIT </v>
      </c>
      <c r="B554" s="54">
        <v>520</v>
      </c>
      <c r="C554" s="53"/>
      <c r="D554" s="57"/>
      <c r="E554" s="57"/>
      <c r="F554" s="57"/>
      <c r="G554" s="57"/>
      <c r="H554" s="139"/>
      <c r="I554" s="57"/>
      <c r="J554" s="60"/>
      <c r="K554" s="72" t="str">
        <f>IF(AND(I554="YES", COUNTIFS(F$35:F554,F554,I$35:I554,"YES")=1),1,"")</f>
        <v/>
      </c>
      <c r="L554" s="73" t="str">
        <f>IF(G554="","",VALUE(IFERROR(CHOOSE(MATCH(G554,{0,1,2,3,4,5},0),2.5,3.5,4.5,5.5,6.5,7.5),"")))</f>
        <v/>
      </c>
      <c r="M554" s="52">
        <f t="shared" si="29"/>
        <v>1</v>
      </c>
      <c r="N554" s="52" t="str">
        <f t="shared" si="30"/>
        <v/>
      </c>
      <c r="O554" s="6"/>
      <c r="P554" s="6"/>
      <c r="Q554" s="6"/>
      <c r="R554" s="6"/>
      <c r="S554" s="6"/>
      <c r="T554" s="6"/>
      <c r="U554" s="6"/>
      <c r="V554" s="6"/>
      <c r="W554" s="6"/>
      <c r="X554" s="6"/>
      <c r="Y554" s="6"/>
      <c r="Z554" s="6"/>
      <c r="AA554" s="6"/>
      <c r="AB554" s="6"/>
    </row>
    <row r="555" spans="1:28" ht="12.95" customHeight="1" thickBot="1" x14ac:dyDescent="0.25">
      <c r="A555" s="6" t="str">
        <f t="shared" si="31"/>
        <v xml:space="preserve"> UNIT </v>
      </c>
      <c r="B555" s="54">
        <v>521</v>
      </c>
      <c r="C555" s="53"/>
      <c r="D555" s="57"/>
      <c r="E555" s="57"/>
      <c r="F555" s="57"/>
      <c r="G555" s="57"/>
      <c r="H555" s="139"/>
      <c r="I555" s="57"/>
      <c r="J555" s="60"/>
      <c r="K555" s="72" t="str">
        <f>IF(AND(I555="YES", COUNTIFS(F$35:F555,F555,I$35:I555,"YES")=1),1,"")</f>
        <v/>
      </c>
      <c r="L555" s="73" t="str">
        <f>IF(G555="","",VALUE(IFERROR(CHOOSE(MATCH(G555,{0,1,2,3,4,5},0),2.5,3.5,4.5,5.5,6.5,7.5),"")))</f>
        <v/>
      </c>
      <c r="M555" s="52">
        <f t="shared" si="29"/>
        <v>1</v>
      </c>
      <c r="N555" s="52" t="str">
        <f t="shared" si="30"/>
        <v/>
      </c>
      <c r="O555" s="6"/>
      <c r="P555" s="6"/>
      <c r="Q555" s="6"/>
      <c r="R555" s="6"/>
      <c r="S555" s="6"/>
      <c r="T555" s="6"/>
      <c r="U555" s="6"/>
      <c r="V555" s="6"/>
      <c r="W555" s="6"/>
      <c r="X555" s="6"/>
      <c r="Y555" s="6"/>
      <c r="Z555" s="6"/>
      <c r="AA555" s="6"/>
      <c r="AB555" s="6"/>
    </row>
    <row r="556" spans="1:28" ht="12.95" customHeight="1" thickBot="1" x14ac:dyDescent="0.25">
      <c r="A556" s="6" t="str">
        <f t="shared" si="31"/>
        <v xml:space="preserve"> UNIT </v>
      </c>
      <c r="B556" s="54">
        <v>522</v>
      </c>
      <c r="C556" s="53"/>
      <c r="D556" s="57"/>
      <c r="E556" s="57"/>
      <c r="F556" s="57"/>
      <c r="G556" s="57"/>
      <c r="H556" s="139"/>
      <c r="I556" s="57"/>
      <c r="J556" s="60"/>
      <c r="K556" s="72" t="str">
        <f>IF(AND(I556="YES", COUNTIFS(F$35:F556,F556,I$35:I556,"YES")=1),1,"")</f>
        <v/>
      </c>
      <c r="L556" s="73" t="str">
        <f>IF(G556="","",VALUE(IFERROR(CHOOSE(MATCH(G556,{0,1,2,3,4,5},0),2.5,3.5,4.5,5.5,6.5,7.5),"")))</f>
        <v/>
      </c>
      <c r="M556" s="52">
        <f t="shared" si="29"/>
        <v>1</v>
      </c>
      <c r="N556" s="52" t="str">
        <f t="shared" si="30"/>
        <v/>
      </c>
      <c r="O556" s="6"/>
      <c r="P556" s="6"/>
      <c r="Q556" s="6"/>
      <c r="R556" s="6"/>
      <c r="S556" s="6"/>
      <c r="T556" s="6"/>
      <c r="U556" s="6"/>
      <c r="V556" s="6"/>
      <c r="W556" s="6"/>
      <c r="X556" s="6"/>
      <c r="Y556" s="6"/>
      <c r="Z556" s="6"/>
      <c r="AA556" s="6"/>
      <c r="AB556" s="6"/>
    </row>
    <row r="557" spans="1:28" ht="12.95" customHeight="1" thickBot="1" x14ac:dyDescent="0.25">
      <c r="A557" s="6" t="str">
        <f t="shared" si="31"/>
        <v xml:space="preserve"> UNIT </v>
      </c>
      <c r="B557" s="54">
        <v>523</v>
      </c>
      <c r="C557" s="53"/>
      <c r="D557" s="57"/>
      <c r="E557" s="57"/>
      <c r="F557" s="57"/>
      <c r="G557" s="57"/>
      <c r="H557" s="139"/>
      <c r="I557" s="57"/>
      <c r="J557" s="60"/>
      <c r="K557" s="72" t="str">
        <f>IF(AND(I557="YES", COUNTIFS(F$35:F557,F557,I$35:I557,"YES")=1),1,"")</f>
        <v/>
      </c>
      <c r="L557" s="73" t="str">
        <f>IF(G557="","",VALUE(IFERROR(CHOOSE(MATCH(G557,{0,1,2,3,4,5},0),2.5,3.5,4.5,5.5,6.5,7.5),"")))</f>
        <v/>
      </c>
      <c r="M557" s="52">
        <f t="shared" si="29"/>
        <v>1</v>
      </c>
      <c r="N557" s="52" t="str">
        <f t="shared" si="30"/>
        <v/>
      </c>
      <c r="O557" s="6"/>
      <c r="P557" s="6"/>
      <c r="Q557" s="6"/>
      <c r="R557" s="6"/>
      <c r="S557" s="6"/>
      <c r="T557" s="6"/>
      <c r="U557" s="6"/>
      <c r="V557" s="6"/>
      <c r="W557" s="6"/>
      <c r="X557" s="6"/>
      <c r="Y557" s="6"/>
      <c r="Z557" s="6"/>
      <c r="AA557" s="6"/>
      <c r="AB557" s="6"/>
    </row>
    <row r="558" spans="1:28" ht="12.95" customHeight="1" thickBot="1" x14ac:dyDescent="0.25">
      <c r="A558" s="6" t="str">
        <f t="shared" si="31"/>
        <v xml:space="preserve"> UNIT </v>
      </c>
      <c r="B558" s="54">
        <v>524</v>
      </c>
      <c r="C558" s="53"/>
      <c r="D558" s="57"/>
      <c r="E558" s="57"/>
      <c r="F558" s="57"/>
      <c r="G558" s="57"/>
      <c r="H558" s="139"/>
      <c r="I558" s="57"/>
      <c r="J558" s="60"/>
      <c r="K558" s="72" t="str">
        <f>IF(AND(I558="YES", COUNTIFS(F$35:F558,F558,I$35:I558,"YES")=1),1,"")</f>
        <v/>
      </c>
      <c r="L558" s="73" t="str">
        <f>IF(G558="","",VALUE(IFERROR(CHOOSE(MATCH(G558,{0,1,2,3,4,5},0),2.5,3.5,4.5,5.5,6.5,7.5),"")))</f>
        <v/>
      </c>
      <c r="M558" s="52">
        <f t="shared" si="29"/>
        <v>1</v>
      </c>
      <c r="N558" s="52" t="str">
        <f t="shared" si="30"/>
        <v/>
      </c>
      <c r="O558" s="6"/>
      <c r="P558" s="6"/>
      <c r="Q558" s="6"/>
      <c r="R558" s="6"/>
      <c r="S558" s="6"/>
      <c r="T558" s="6"/>
      <c r="U558" s="6"/>
      <c r="V558" s="6"/>
      <c r="W558" s="6"/>
      <c r="X558" s="6"/>
      <c r="Y558" s="6"/>
      <c r="Z558" s="6"/>
      <c r="AA558" s="6"/>
      <c r="AB558" s="6"/>
    </row>
    <row r="559" spans="1:28" ht="12.95" customHeight="1" thickBot="1" x14ac:dyDescent="0.25">
      <c r="A559" s="6" t="str">
        <f t="shared" si="31"/>
        <v xml:space="preserve"> UNIT </v>
      </c>
      <c r="B559" s="54">
        <v>525</v>
      </c>
      <c r="C559" s="53"/>
      <c r="D559" s="57"/>
      <c r="E559" s="57"/>
      <c r="F559" s="57"/>
      <c r="G559" s="57"/>
      <c r="H559" s="139"/>
      <c r="I559" s="57"/>
      <c r="J559" s="60"/>
      <c r="K559" s="72" t="str">
        <f>IF(AND(I559="YES", COUNTIFS(F$35:F559,F559,I$35:I559,"YES")=1),1,"")</f>
        <v/>
      </c>
      <c r="L559" s="73" t="str">
        <f>IF(G559="","",VALUE(IFERROR(CHOOSE(MATCH(G559,{0,1,2,3,4,5},0),2.5,3.5,4.5,5.5,6.5,7.5),"")))</f>
        <v/>
      </c>
      <c r="M559" s="52">
        <f t="shared" si="29"/>
        <v>1</v>
      </c>
      <c r="N559" s="52" t="str">
        <f t="shared" si="30"/>
        <v/>
      </c>
      <c r="O559" s="6"/>
      <c r="P559" s="6"/>
      <c r="Q559" s="6"/>
      <c r="R559" s="6"/>
      <c r="S559" s="6"/>
      <c r="T559" s="6"/>
      <c r="U559" s="6"/>
      <c r="V559" s="6"/>
      <c r="W559" s="6"/>
      <c r="X559" s="6"/>
      <c r="Y559" s="6"/>
      <c r="Z559" s="6"/>
      <c r="AA559" s="6"/>
      <c r="AB559" s="6"/>
    </row>
    <row r="560" spans="1:28" ht="12.95" customHeight="1" thickBot="1" x14ac:dyDescent="0.25">
      <c r="A560" s="6" t="str">
        <f t="shared" si="31"/>
        <v xml:space="preserve"> UNIT </v>
      </c>
      <c r="B560" s="54">
        <v>526</v>
      </c>
      <c r="C560" s="53"/>
      <c r="D560" s="57"/>
      <c r="E560" s="57"/>
      <c r="F560" s="57"/>
      <c r="G560" s="57"/>
      <c r="H560" s="139"/>
      <c r="I560" s="57"/>
      <c r="J560" s="60"/>
      <c r="K560" s="72" t="str">
        <f>IF(AND(I560="YES", COUNTIFS(F$35:F560,F560,I$35:I560,"YES")=1),1,"")</f>
        <v/>
      </c>
      <c r="L560" s="73" t="str">
        <f>IF(G560="","",VALUE(IFERROR(CHOOSE(MATCH(G560,{0,1,2,3,4,5},0),2.5,3.5,4.5,5.5,6.5,7.5),"")))</f>
        <v/>
      </c>
      <c r="M560" s="52">
        <f t="shared" si="29"/>
        <v>1</v>
      </c>
      <c r="N560" s="52" t="str">
        <f t="shared" si="30"/>
        <v/>
      </c>
      <c r="O560" s="6"/>
      <c r="P560" s="6"/>
      <c r="Q560" s="6"/>
      <c r="R560" s="6"/>
      <c r="S560" s="6"/>
      <c r="T560" s="6"/>
      <c r="U560" s="6"/>
      <c r="V560" s="6"/>
      <c r="W560" s="6"/>
      <c r="X560" s="6"/>
      <c r="Y560" s="6"/>
      <c r="Z560" s="6"/>
      <c r="AA560" s="6"/>
      <c r="AB560" s="6"/>
    </row>
    <row r="561" spans="1:28" ht="12.95" customHeight="1" thickBot="1" x14ac:dyDescent="0.25">
      <c r="A561" s="6" t="str">
        <f t="shared" si="31"/>
        <v xml:space="preserve"> UNIT </v>
      </c>
      <c r="B561" s="54">
        <v>527</v>
      </c>
      <c r="C561" s="53"/>
      <c r="D561" s="57"/>
      <c r="E561" s="57"/>
      <c r="F561" s="57"/>
      <c r="G561" s="57"/>
      <c r="H561" s="139"/>
      <c r="I561" s="57"/>
      <c r="J561" s="60"/>
      <c r="K561" s="72" t="str">
        <f>IF(AND(I561="YES", COUNTIFS(F$35:F561,F561,I$35:I561,"YES")=1),1,"")</f>
        <v/>
      </c>
      <c r="L561" s="73" t="str">
        <f>IF(G561="","",VALUE(IFERROR(CHOOSE(MATCH(G561,{0,1,2,3,4,5},0),2.5,3.5,4.5,5.5,6.5,7.5),"")))</f>
        <v/>
      </c>
      <c r="M561" s="52">
        <f t="shared" si="29"/>
        <v>1</v>
      </c>
      <c r="N561" s="52" t="str">
        <f t="shared" si="30"/>
        <v/>
      </c>
      <c r="O561" s="6"/>
      <c r="P561" s="6"/>
      <c r="Q561" s="6"/>
      <c r="R561" s="6"/>
      <c r="S561" s="6"/>
      <c r="T561" s="6"/>
      <c r="U561" s="6"/>
      <c r="V561" s="6"/>
      <c r="W561" s="6"/>
      <c r="X561" s="6"/>
      <c r="Y561" s="6"/>
      <c r="Z561" s="6"/>
      <c r="AA561" s="6"/>
      <c r="AB561" s="6"/>
    </row>
    <row r="562" spans="1:28" ht="12.95" customHeight="1" thickBot="1" x14ac:dyDescent="0.25">
      <c r="A562" s="6" t="str">
        <f t="shared" si="31"/>
        <v xml:space="preserve"> UNIT </v>
      </c>
      <c r="B562" s="54">
        <v>528</v>
      </c>
      <c r="C562" s="53"/>
      <c r="D562" s="57"/>
      <c r="E562" s="57"/>
      <c r="F562" s="57"/>
      <c r="G562" s="57"/>
      <c r="H562" s="139"/>
      <c r="I562" s="57"/>
      <c r="J562" s="60"/>
      <c r="K562" s="72" t="str">
        <f>IF(AND(I562="YES", COUNTIFS(F$35:F562,F562,I$35:I562,"YES")=1),1,"")</f>
        <v/>
      </c>
      <c r="L562" s="73" t="str">
        <f>IF(G562="","",VALUE(IFERROR(CHOOSE(MATCH(G562,{0,1,2,3,4,5},0),2.5,3.5,4.5,5.5,6.5,7.5),"")))</f>
        <v/>
      </c>
      <c r="M562" s="52">
        <f t="shared" si="29"/>
        <v>1</v>
      </c>
      <c r="N562" s="52" t="str">
        <f t="shared" si="30"/>
        <v/>
      </c>
      <c r="O562" s="6"/>
      <c r="P562" s="6"/>
      <c r="Q562" s="6"/>
      <c r="R562" s="6"/>
      <c r="S562" s="6"/>
      <c r="T562" s="6"/>
      <c r="U562" s="6"/>
      <c r="V562" s="6"/>
      <c r="W562" s="6"/>
      <c r="X562" s="6"/>
      <c r="Y562" s="6"/>
      <c r="Z562" s="6"/>
      <c r="AA562" s="6"/>
      <c r="AB562" s="6"/>
    </row>
    <row r="563" spans="1:28" ht="12.95" customHeight="1" thickBot="1" x14ac:dyDescent="0.25">
      <c r="A563" s="6" t="str">
        <f t="shared" si="31"/>
        <v xml:space="preserve"> UNIT </v>
      </c>
      <c r="B563" s="54">
        <v>529</v>
      </c>
      <c r="C563" s="53"/>
      <c r="D563" s="57"/>
      <c r="E563" s="57"/>
      <c r="F563" s="57"/>
      <c r="G563" s="57"/>
      <c r="H563" s="139"/>
      <c r="I563" s="57"/>
      <c r="J563" s="60"/>
      <c r="K563" s="72" t="str">
        <f>IF(AND(I563="YES", COUNTIFS(F$35:F563,F563,I$35:I563,"YES")=1),1,"")</f>
        <v/>
      </c>
      <c r="L563" s="73" t="str">
        <f>IF(G563="","",VALUE(IFERROR(CHOOSE(MATCH(G563,{0,1,2,3,4,5},0),2.5,3.5,4.5,5.5,6.5,7.5),"")))</f>
        <v/>
      </c>
      <c r="M563" s="52">
        <f t="shared" si="29"/>
        <v>1</v>
      </c>
      <c r="N563" s="52" t="str">
        <f t="shared" si="30"/>
        <v/>
      </c>
      <c r="O563" s="6"/>
      <c r="P563" s="6"/>
      <c r="Q563" s="6"/>
      <c r="R563" s="6"/>
      <c r="S563" s="6"/>
      <c r="T563" s="6"/>
      <c r="U563" s="6"/>
      <c r="V563" s="6"/>
      <c r="W563" s="6"/>
      <c r="X563" s="6"/>
      <c r="Y563" s="6"/>
      <c r="Z563" s="6"/>
      <c r="AA563" s="6"/>
      <c r="AB563" s="6"/>
    </row>
    <row r="564" spans="1:28" ht="12.95" customHeight="1" thickBot="1" x14ac:dyDescent="0.25">
      <c r="A564" s="6" t="str">
        <f t="shared" si="31"/>
        <v xml:space="preserve"> UNIT </v>
      </c>
      <c r="B564" s="54">
        <v>530</v>
      </c>
      <c r="C564" s="53"/>
      <c r="D564" s="57"/>
      <c r="E564" s="57"/>
      <c r="F564" s="57"/>
      <c r="G564" s="57"/>
      <c r="H564" s="139"/>
      <c r="I564" s="57"/>
      <c r="J564" s="60"/>
      <c r="K564" s="72" t="str">
        <f>IF(AND(I564="YES", COUNTIFS(F$35:F564,F564,I$35:I564,"YES")=1),1,"")</f>
        <v/>
      </c>
      <c r="L564" s="73" t="str">
        <f>IF(G564="","",VALUE(IFERROR(CHOOSE(MATCH(G564,{0,1,2,3,4,5},0),2.5,3.5,4.5,5.5,6.5,7.5),"")))</f>
        <v/>
      </c>
      <c r="M564" s="52">
        <f t="shared" si="29"/>
        <v>1</v>
      </c>
      <c r="N564" s="52" t="str">
        <f t="shared" si="30"/>
        <v/>
      </c>
      <c r="O564" s="6"/>
      <c r="P564" s="6"/>
      <c r="Q564" s="6"/>
      <c r="R564" s="6"/>
      <c r="S564" s="6"/>
      <c r="T564" s="6"/>
      <c r="U564" s="6"/>
      <c r="V564" s="6"/>
      <c r="W564" s="6"/>
      <c r="X564" s="6"/>
      <c r="Y564" s="6"/>
      <c r="Z564" s="6"/>
      <c r="AA564" s="6"/>
      <c r="AB564" s="6"/>
    </row>
    <row r="565" spans="1:28" ht="12.95" customHeight="1" thickBot="1" x14ac:dyDescent="0.25">
      <c r="A565" s="6" t="str">
        <f t="shared" si="31"/>
        <v xml:space="preserve"> UNIT </v>
      </c>
      <c r="B565" s="54">
        <v>531</v>
      </c>
      <c r="C565" s="53"/>
      <c r="D565" s="57"/>
      <c r="E565" s="57"/>
      <c r="F565" s="57"/>
      <c r="G565" s="57"/>
      <c r="H565" s="139"/>
      <c r="I565" s="57"/>
      <c r="J565" s="60"/>
      <c r="K565" s="72" t="str">
        <f>IF(AND(I565="YES", COUNTIFS(F$35:F565,F565,I$35:I565,"YES")=1),1,"")</f>
        <v/>
      </c>
      <c r="L565" s="73" t="str">
        <f>IF(G565="","",VALUE(IFERROR(CHOOSE(MATCH(G565,{0,1,2,3,4,5},0),2.5,3.5,4.5,5.5,6.5,7.5),"")))</f>
        <v/>
      </c>
      <c r="M565" s="52">
        <f t="shared" si="29"/>
        <v>1</v>
      </c>
      <c r="N565" s="52" t="str">
        <f t="shared" si="30"/>
        <v/>
      </c>
      <c r="O565" s="6"/>
      <c r="P565" s="6"/>
      <c r="Q565" s="6"/>
      <c r="R565" s="6"/>
      <c r="S565" s="6"/>
      <c r="T565" s="6"/>
      <c r="U565" s="6"/>
      <c r="V565" s="6"/>
      <c r="W565" s="6"/>
      <c r="X565" s="6"/>
      <c r="Y565" s="6"/>
      <c r="Z565" s="6"/>
      <c r="AA565" s="6"/>
      <c r="AB565" s="6"/>
    </row>
    <row r="566" spans="1:28" ht="12.95" customHeight="1" thickBot="1" x14ac:dyDescent="0.25">
      <c r="A566" s="6" t="str">
        <f t="shared" si="31"/>
        <v xml:space="preserve"> UNIT </v>
      </c>
      <c r="B566" s="54">
        <v>532</v>
      </c>
      <c r="C566" s="53"/>
      <c r="D566" s="57"/>
      <c r="E566" s="57"/>
      <c r="F566" s="57"/>
      <c r="G566" s="57"/>
      <c r="H566" s="139"/>
      <c r="I566" s="57"/>
      <c r="J566" s="60"/>
      <c r="K566" s="72" t="str">
        <f>IF(AND(I566="YES", COUNTIFS(F$35:F566,F566,I$35:I566,"YES")=1),1,"")</f>
        <v/>
      </c>
      <c r="L566" s="73" t="str">
        <f>IF(G566="","",VALUE(IFERROR(CHOOSE(MATCH(G566,{0,1,2,3,4,5},0),2.5,3.5,4.5,5.5,6.5,7.5),"")))</f>
        <v/>
      </c>
      <c r="M566" s="52">
        <f t="shared" si="29"/>
        <v>1</v>
      </c>
      <c r="N566" s="52" t="str">
        <f t="shared" si="30"/>
        <v/>
      </c>
      <c r="O566" s="6"/>
      <c r="P566" s="6"/>
      <c r="Q566" s="6"/>
      <c r="R566" s="6"/>
      <c r="S566" s="6"/>
      <c r="T566" s="6"/>
      <c r="U566" s="6"/>
      <c r="V566" s="6"/>
      <c r="W566" s="6"/>
      <c r="X566" s="6"/>
      <c r="Y566" s="6"/>
      <c r="Z566" s="6"/>
      <c r="AA566" s="6"/>
      <c r="AB566" s="6"/>
    </row>
    <row r="567" spans="1:28" ht="12.95" customHeight="1" thickBot="1" x14ac:dyDescent="0.25">
      <c r="A567" s="6" t="str">
        <f t="shared" si="31"/>
        <v xml:space="preserve"> UNIT </v>
      </c>
      <c r="B567" s="54">
        <v>533</v>
      </c>
      <c r="C567" s="53"/>
      <c r="D567" s="57"/>
      <c r="E567" s="57"/>
      <c r="F567" s="57"/>
      <c r="G567" s="57"/>
      <c r="H567" s="139"/>
      <c r="I567" s="57"/>
      <c r="J567" s="60"/>
      <c r="K567" s="72" t="str">
        <f>IF(AND(I567="YES", COUNTIFS(F$35:F567,F567,I$35:I567,"YES")=1),1,"")</f>
        <v/>
      </c>
      <c r="L567" s="73" t="str">
        <f>IF(G567="","",VALUE(IFERROR(CHOOSE(MATCH(G567,{0,1,2,3,4,5},0),2.5,3.5,4.5,5.5,6.5,7.5),"")))</f>
        <v/>
      </c>
      <c r="M567" s="52">
        <f t="shared" si="29"/>
        <v>1</v>
      </c>
      <c r="N567" s="52" t="str">
        <f t="shared" si="30"/>
        <v/>
      </c>
      <c r="O567" s="6"/>
      <c r="P567" s="6"/>
      <c r="Q567" s="6"/>
      <c r="R567" s="6"/>
      <c r="S567" s="6"/>
      <c r="T567" s="6"/>
      <c r="U567" s="6"/>
      <c r="V567" s="6"/>
      <c r="W567" s="6"/>
      <c r="X567" s="6"/>
      <c r="Y567" s="6"/>
      <c r="Z567" s="6"/>
      <c r="AA567" s="6"/>
      <c r="AB567" s="6"/>
    </row>
    <row r="568" spans="1:28" ht="12.95" customHeight="1" thickBot="1" x14ac:dyDescent="0.25">
      <c r="A568" s="6" t="str">
        <f t="shared" si="31"/>
        <v xml:space="preserve"> UNIT </v>
      </c>
      <c r="B568" s="54">
        <v>534</v>
      </c>
      <c r="C568" s="53"/>
      <c r="D568" s="57"/>
      <c r="E568" s="57"/>
      <c r="F568" s="57"/>
      <c r="G568" s="57"/>
      <c r="H568" s="139"/>
      <c r="I568" s="57"/>
      <c r="J568" s="60"/>
      <c r="K568" s="72" t="str">
        <f>IF(AND(I568="YES", COUNTIFS(F$35:F568,F568,I$35:I568,"YES")=1),1,"")</f>
        <v/>
      </c>
      <c r="L568" s="73" t="str">
        <f>IF(G568="","",VALUE(IFERROR(CHOOSE(MATCH(G568,{0,1,2,3,4,5},0),2.5,3.5,4.5,5.5,6.5,7.5),"")))</f>
        <v/>
      </c>
      <c r="M568" s="52">
        <f t="shared" si="29"/>
        <v>1</v>
      </c>
      <c r="N568" s="52" t="str">
        <f t="shared" si="30"/>
        <v/>
      </c>
      <c r="O568" s="6"/>
      <c r="P568" s="6"/>
      <c r="Q568" s="6"/>
      <c r="R568" s="6"/>
      <c r="S568" s="6"/>
      <c r="T568" s="6"/>
      <c r="U568" s="6"/>
      <c r="V568" s="6"/>
      <c r="W568" s="6"/>
      <c r="X568" s="6"/>
      <c r="Y568" s="6"/>
      <c r="Z568" s="6"/>
      <c r="AA568" s="6"/>
      <c r="AB568" s="6"/>
    </row>
    <row r="569" spans="1:28" ht="12.95" customHeight="1" thickBot="1" x14ac:dyDescent="0.25">
      <c r="A569" s="6" t="str">
        <f t="shared" si="31"/>
        <v xml:space="preserve"> UNIT </v>
      </c>
      <c r="B569" s="54">
        <v>535</v>
      </c>
      <c r="C569" s="53"/>
      <c r="D569" s="57"/>
      <c r="E569" s="57"/>
      <c r="F569" s="57"/>
      <c r="G569" s="57"/>
      <c r="H569" s="139"/>
      <c r="I569" s="57"/>
      <c r="J569" s="60"/>
      <c r="K569" s="72" t="str">
        <f>IF(AND(I569="YES", COUNTIFS(F$35:F569,F569,I$35:I569,"YES")=1),1,"")</f>
        <v/>
      </c>
      <c r="L569" s="73" t="str">
        <f>IF(G569="","",VALUE(IFERROR(CHOOSE(MATCH(G569,{0,1,2,3,4,5},0),2.5,3.5,4.5,5.5,6.5,7.5),"")))</f>
        <v/>
      </c>
      <c r="M569" s="52">
        <f t="shared" si="29"/>
        <v>1</v>
      </c>
      <c r="N569" s="52" t="str">
        <f t="shared" si="30"/>
        <v/>
      </c>
      <c r="O569" s="6"/>
      <c r="P569" s="6"/>
      <c r="Q569" s="6"/>
      <c r="R569" s="6"/>
      <c r="S569" s="6"/>
      <c r="T569" s="6"/>
      <c r="U569" s="6"/>
      <c r="V569" s="6"/>
      <c r="W569" s="6"/>
      <c r="X569" s="6"/>
      <c r="Y569" s="6"/>
      <c r="Z569" s="6"/>
      <c r="AA569" s="6"/>
      <c r="AB569" s="6"/>
    </row>
    <row r="570" spans="1:28" ht="12.95" customHeight="1" thickBot="1" x14ac:dyDescent="0.25">
      <c r="A570" s="6" t="str">
        <f t="shared" si="31"/>
        <v xml:space="preserve"> UNIT </v>
      </c>
      <c r="B570" s="54">
        <v>536</v>
      </c>
      <c r="C570" s="53"/>
      <c r="D570" s="57"/>
      <c r="E570" s="57"/>
      <c r="F570" s="57"/>
      <c r="G570" s="57"/>
      <c r="H570" s="139"/>
      <c r="I570" s="57"/>
      <c r="J570" s="60"/>
      <c r="K570" s="72" t="str">
        <f>IF(AND(I570="YES", COUNTIFS(F$35:F570,F570,I$35:I570,"YES")=1),1,"")</f>
        <v/>
      </c>
      <c r="L570" s="73" t="str">
        <f>IF(G570="","",VALUE(IFERROR(CHOOSE(MATCH(G570,{0,1,2,3,4,5},0),2.5,3.5,4.5,5.5,6.5,7.5),"")))</f>
        <v/>
      </c>
      <c r="M570" s="52">
        <f t="shared" si="29"/>
        <v>1</v>
      </c>
      <c r="N570" s="52" t="str">
        <f t="shared" si="30"/>
        <v/>
      </c>
      <c r="O570" s="6"/>
      <c r="P570" s="6"/>
      <c r="Q570" s="6"/>
      <c r="R570" s="6"/>
      <c r="S570" s="6"/>
      <c r="T570" s="6"/>
      <c r="U570" s="6"/>
      <c r="V570" s="6"/>
      <c r="W570" s="6"/>
      <c r="X570" s="6"/>
      <c r="Y570" s="6"/>
      <c r="Z570" s="6"/>
      <c r="AA570" s="6"/>
      <c r="AB570" s="6"/>
    </row>
    <row r="571" spans="1:28" ht="12.95" customHeight="1" thickBot="1" x14ac:dyDescent="0.25">
      <c r="A571" s="6" t="str">
        <f t="shared" si="31"/>
        <v xml:space="preserve"> UNIT </v>
      </c>
      <c r="B571" s="54">
        <v>537</v>
      </c>
      <c r="C571" s="53"/>
      <c r="D571" s="57"/>
      <c r="E571" s="57"/>
      <c r="F571" s="57"/>
      <c r="G571" s="57"/>
      <c r="H571" s="139"/>
      <c r="I571" s="57"/>
      <c r="J571" s="60"/>
      <c r="K571" s="72" t="str">
        <f>IF(AND(I571="YES", COUNTIFS(F$35:F571,F571,I$35:I571,"YES")=1),1,"")</f>
        <v/>
      </c>
      <c r="L571" s="73" t="str">
        <f>IF(G571="","",VALUE(IFERROR(CHOOSE(MATCH(G571,{0,1,2,3,4,5},0),2.5,3.5,4.5,5.5,6.5,7.5),"")))</f>
        <v/>
      </c>
      <c r="M571" s="52">
        <f t="shared" si="29"/>
        <v>1</v>
      </c>
      <c r="N571" s="52" t="str">
        <f t="shared" si="30"/>
        <v/>
      </c>
      <c r="O571" s="6"/>
      <c r="P571" s="6"/>
      <c r="Q571" s="6"/>
      <c r="R571" s="6"/>
      <c r="S571" s="6"/>
      <c r="T571" s="6"/>
      <c r="U571" s="6"/>
      <c r="V571" s="6"/>
      <c r="W571" s="6"/>
      <c r="X571" s="6"/>
      <c r="Y571" s="6"/>
      <c r="Z571" s="6"/>
      <c r="AA571" s="6"/>
      <c r="AB571" s="6"/>
    </row>
    <row r="572" spans="1:28" ht="12.95" customHeight="1" thickBot="1" x14ac:dyDescent="0.25">
      <c r="A572" s="6" t="str">
        <f t="shared" si="31"/>
        <v xml:space="preserve"> UNIT </v>
      </c>
      <c r="B572" s="54">
        <v>538</v>
      </c>
      <c r="C572" s="53"/>
      <c r="D572" s="57"/>
      <c r="E572" s="57"/>
      <c r="F572" s="57"/>
      <c r="G572" s="57"/>
      <c r="H572" s="139"/>
      <c r="I572" s="57"/>
      <c r="J572" s="60"/>
      <c r="K572" s="72" t="str">
        <f>IF(AND(I572="YES", COUNTIFS(F$35:F572,F572,I$35:I572,"YES")=1),1,"")</f>
        <v/>
      </c>
      <c r="L572" s="73" t="str">
        <f>IF(G572="","",VALUE(IFERROR(CHOOSE(MATCH(G572,{0,1,2,3,4,5},0),2.5,3.5,4.5,5.5,6.5,7.5),"")))</f>
        <v/>
      </c>
      <c r="M572" s="52">
        <f t="shared" si="29"/>
        <v>1</v>
      </c>
      <c r="N572" s="52" t="str">
        <f t="shared" si="30"/>
        <v/>
      </c>
      <c r="O572" s="6"/>
      <c r="P572" s="6"/>
      <c r="Q572" s="6"/>
      <c r="R572" s="6"/>
      <c r="S572" s="6"/>
      <c r="T572" s="6"/>
      <c r="U572" s="6"/>
      <c r="V572" s="6"/>
      <c r="W572" s="6"/>
      <c r="X572" s="6"/>
      <c r="Y572" s="6"/>
      <c r="Z572" s="6"/>
      <c r="AA572" s="6"/>
      <c r="AB572" s="6"/>
    </row>
    <row r="573" spans="1:28" ht="12.95" customHeight="1" thickBot="1" x14ac:dyDescent="0.25">
      <c r="A573" s="6" t="str">
        <f t="shared" si="31"/>
        <v xml:space="preserve"> UNIT </v>
      </c>
      <c r="B573" s="54">
        <v>539</v>
      </c>
      <c r="C573" s="53"/>
      <c r="D573" s="57"/>
      <c r="E573" s="57"/>
      <c r="F573" s="57"/>
      <c r="G573" s="57"/>
      <c r="H573" s="139"/>
      <c r="I573" s="57"/>
      <c r="J573" s="60"/>
      <c r="K573" s="72" t="str">
        <f>IF(AND(I573="YES", COUNTIFS(F$35:F573,F573,I$35:I573,"YES")=1),1,"")</f>
        <v/>
      </c>
      <c r="L573" s="73" t="str">
        <f>IF(G573="","",VALUE(IFERROR(CHOOSE(MATCH(G573,{0,1,2,3,4,5},0),2.5,3.5,4.5,5.5,6.5,7.5),"")))</f>
        <v/>
      </c>
      <c r="M573" s="52">
        <f t="shared" si="29"/>
        <v>1</v>
      </c>
      <c r="N573" s="52" t="str">
        <f t="shared" si="30"/>
        <v/>
      </c>
      <c r="O573" s="6"/>
      <c r="P573" s="6"/>
      <c r="Q573" s="6"/>
      <c r="R573" s="6"/>
      <c r="S573" s="6"/>
      <c r="T573" s="6"/>
      <c r="U573" s="6"/>
      <c r="V573" s="6"/>
      <c r="W573" s="6"/>
      <c r="X573" s="6"/>
      <c r="Y573" s="6"/>
      <c r="Z573" s="6"/>
      <c r="AA573" s="6"/>
      <c r="AB573" s="6"/>
    </row>
    <row r="574" spans="1:28" ht="12.95" customHeight="1" thickBot="1" x14ac:dyDescent="0.25">
      <c r="A574" s="6" t="str">
        <f t="shared" si="31"/>
        <v xml:space="preserve"> UNIT </v>
      </c>
      <c r="B574" s="54">
        <v>540</v>
      </c>
      <c r="C574" s="53"/>
      <c r="D574" s="57"/>
      <c r="E574" s="57"/>
      <c r="F574" s="57"/>
      <c r="G574" s="57"/>
      <c r="H574" s="139"/>
      <c r="I574" s="57"/>
      <c r="J574" s="60"/>
      <c r="K574" s="72" t="str">
        <f>IF(AND(I574="YES", COUNTIFS(F$35:F574,F574,I$35:I574,"YES")=1),1,"")</f>
        <v/>
      </c>
      <c r="L574" s="73" t="str">
        <f>IF(G574="","",VALUE(IFERROR(CHOOSE(MATCH(G574,{0,1,2,3,4,5},0),2.5,3.5,4.5,5.5,6.5,7.5),"")))</f>
        <v/>
      </c>
      <c r="M574" s="52">
        <f t="shared" si="29"/>
        <v>1</v>
      </c>
      <c r="N574" s="52" t="str">
        <f t="shared" si="30"/>
        <v/>
      </c>
      <c r="O574" s="6"/>
      <c r="P574" s="6"/>
      <c r="Q574" s="6"/>
      <c r="R574" s="6"/>
      <c r="S574" s="6"/>
      <c r="T574" s="6"/>
      <c r="U574" s="6"/>
      <c r="V574" s="6"/>
      <c r="W574" s="6"/>
      <c r="X574" s="6"/>
      <c r="Y574" s="6"/>
      <c r="Z574" s="6"/>
      <c r="AA574" s="6"/>
      <c r="AB574" s="6"/>
    </row>
    <row r="575" spans="1:28" ht="12.95" customHeight="1" thickBot="1" x14ac:dyDescent="0.25">
      <c r="A575" s="6" t="str">
        <f t="shared" si="31"/>
        <v xml:space="preserve"> UNIT </v>
      </c>
      <c r="B575" s="54">
        <v>541</v>
      </c>
      <c r="C575" s="53"/>
      <c r="D575" s="57"/>
      <c r="E575" s="57"/>
      <c r="F575" s="57"/>
      <c r="G575" s="57"/>
      <c r="H575" s="139"/>
      <c r="I575" s="57"/>
      <c r="J575" s="60"/>
      <c r="K575" s="72" t="str">
        <f>IF(AND(I575="YES", COUNTIFS(F$35:F575,F575,I$35:I575,"YES")=1),1,"")</f>
        <v/>
      </c>
      <c r="L575" s="73" t="str">
        <f>IF(G575="","",VALUE(IFERROR(CHOOSE(MATCH(G575,{0,1,2,3,4,5},0),2.5,3.5,4.5,5.5,6.5,7.5),"")))</f>
        <v/>
      </c>
      <c r="M575" s="52">
        <f t="shared" si="29"/>
        <v>1</v>
      </c>
      <c r="N575" s="52" t="str">
        <f t="shared" si="30"/>
        <v/>
      </c>
      <c r="O575" s="6"/>
      <c r="P575" s="6"/>
      <c r="Q575" s="6"/>
      <c r="R575" s="6"/>
      <c r="S575" s="6"/>
      <c r="T575" s="6"/>
      <c r="U575" s="6"/>
      <c r="V575" s="6"/>
      <c r="W575" s="6"/>
      <c r="X575" s="6"/>
      <c r="Y575" s="6"/>
      <c r="Z575" s="6"/>
      <c r="AA575" s="6"/>
      <c r="AB575" s="6"/>
    </row>
    <row r="576" spans="1:28" ht="12.95" customHeight="1" thickBot="1" x14ac:dyDescent="0.25">
      <c r="A576" s="6" t="str">
        <f t="shared" si="31"/>
        <v xml:space="preserve"> UNIT </v>
      </c>
      <c r="B576" s="54">
        <v>542</v>
      </c>
      <c r="C576" s="53"/>
      <c r="D576" s="57"/>
      <c r="E576" s="57"/>
      <c r="F576" s="57"/>
      <c r="G576" s="57"/>
      <c r="H576" s="139"/>
      <c r="I576" s="57"/>
      <c r="J576" s="60"/>
      <c r="K576" s="72" t="str">
        <f>IF(AND(I576="YES", COUNTIFS(F$35:F576,F576,I$35:I576,"YES")=1),1,"")</f>
        <v/>
      </c>
      <c r="L576" s="73" t="str">
        <f>IF(G576="","",VALUE(IFERROR(CHOOSE(MATCH(G576,{0,1,2,3,4,5},0),2.5,3.5,4.5,5.5,6.5,7.5),"")))</f>
        <v/>
      </c>
      <c r="M576" s="52">
        <f t="shared" si="29"/>
        <v>1</v>
      </c>
      <c r="N576" s="52" t="str">
        <f t="shared" si="30"/>
        <v/>
      </c>
      <c r="O576" s="6"/>
      <c r="P576" s="6"/>
      <c r="Q576" s="6"/>
      <c r="R576" s="6"/>
      <c r="S576" s="6"/>
      <c r="T576" s="6"/>
      <c r="U576" s="6"/>
      <c r="V576" s="6"/>
      <c r="W576" s="6"/>
      <c r="X576" s="6"/>
      <c r="Y576" s="6"/>
      <c r="Z576" s="6"/>
      <c r="AA576" s="6"/>
      <c r="AB576" s="6"/>
    </row>
    <row r="577" spans="1:28" ht="12.95" customHeight="1" thickBot="1" x14ac:dyDescent="0.25">
      <c r="A577" s="6" t="str">
        <f t="shared" si="31"/>
        <v xml:space="preserve"> UNIT </v>
      </c>
      <c r="B577" s="54">
        <v>543</v>
      </c>
      <c r="C577" s="53"/>
      <c r="D577" s="57"/>
      <c r="E577" s="57"/>
      <c r="F577" s="57"/>
      <c r="G577" s="57"/>
      <c r="H577" s="139"/>
      <c r="I577" s="57"/>
      <c r="J577" s="60"/>
      <c r="K577" s="72" t="str">
        <f>IF(AND(I577="YES", COUNTIFS(F$35:F577,F577,I$35:I577,"YES")=1),1,"")</f>
        <v/>
      </c>
      <c r="L577" s="73" t="str">
        <f>IF(G577="","",VALUE(IFERROR(CHOOSE(MATCH(G577,{0,1,2,3,4,5},0),2.5,3.5,4.5,5.5,6.5,7.5),"")))</f>
        <v/>
      </c>
      <c r="M577" s="52">
        <f t="shared" si="29"/>
        <v>1</v>
      </c>
      <c r="N577" s="52" t="str">
        <f t="shared" si="30"/>
        <v/>
      </c>
      <c r="O577" s="6"/>
      <c r="P577" s="6"/>
      <c r="Q577" s="6"/>
      <c r="R577" s="6"/>
      <c r="S577" s="6"/>
      <c r="T577" s="6"/>
      <c r="U577" s="6"/>
      <c r="V577" s="6"/>
      <c r="W577" s="6"/>
      <c r="X577" s="6"/>
      <c r="Y577" s="6"/>
      <c r="Z577" s="6"/>
      <c r="AA577" s="6"/>
      <c r="AB577" s="6"/>
    </row>
    <row r="578" spans="1:28" ht="12.95" customHeight="1" thickBot="1" x14ac:dyDescent="0.25">
      <c r="A578" s="6" t="str">
        <f t="shared" si="31"/>
        <v xml:space="preserve"> UNIT </v>
      </c>
      <c r="B578" s="54">
        <v>544</v>
      </c>
      <c r="C578" s="53"/>
      <c r="D578" s="57"/>
      <c r="E578" s="57"/>
      <c r="F578" s="57"/>
      <c r="G578" s="57"/>
      <c r="H578" s="139"/>
      <c r="I578" s="57"/>
      <c r="J578" s="60"/>
      <c r="K578" s="72" t="str">
        <f>IF(AND(I578="YES", COUNTIFS(F$35:F578,F578,I$35:I578,"YES")=1),1,"")</f>
        <v/>
      </c>
      <c r="L578" s="73" t="str">
        <f>IF(G578="","",VALUE(IFERROR(CHOOSE(MATCH(G578,{0,1,2,3,4,5},0),2.5,3.5,4.5,5.5,6.5,7.5),"")))</f>
        <v/>
      </c>
      <c r="M578" s="52">
        <f t="shared" si="29"/>
        <v>1</v>
      </c>
      <c r="N578" s="52" t="str">
        <f t="shared" si="30"/>
        <v/>
      </c>
      <c r="O578" s="6"/>
      <c r="P578" s="6"/>
      <c r="Q578" s="6"/>
      <c r="R578" s="6"/>
      <c r="S578" s="6"/>
      <c r="T578" s="6"/>
      <c r="U578" s="6"/>
      <c r="V578" s="6"/>
      <c r="W578" s="6"/>
      <c r="X578" s="6"/>
      <c r="Y578" s="6"/>
      <c r="Z578" s="6"/>
      <c r="AA578" s="6"/>
      <c r="AB578" s="6"/>
    </row>
    <row r="579" spans="1:28" ht="12.95" customHeight="1" thickBot="1" x14ac:dyDescent="0.25">
      <c r="A579" s="6" t="str">
        <f t="shared" si="31"/>
        <v xml:space="preserve"> UNIT </v>
      </c>
      <c r="B579" s="54">
        <v>545</v>
      </c>
      <c r="C579" s="53"/>
      <c r="D579" s="57"/>
      <c r="E579" s="57"/>
      <c r="F579" s="57"/>
      <c r="G579" s="57"/>
      <c r="H579" s="139"/>
      <c r="I579" s="57"/>
      <c r="J579" s="60"/>
      <c r="K579" s="72" t="str">
        <f>IF(AND(I579="YES", COUNTIFS(F$35:F579,F579,I$35:I579,"YES")=1),1,"")</f>
        <v/>
      </c>
      <c r="L579" s="73" t="str">
        <f>IF(G579="","",VALUE(IFERROR(CHOOSE(MATCH(G579,{0,1,2,3,4,5},0),2.5,3.5,4.5,5.5,6.5,7.5),"")))</f>
        <v/>
      </c>
      <c r="M579" s="52">
        <f t="shared" si="29"/>
        <v>1</v>
      </c>
      <c r="N579" s="52" t="str">
        <f t="shared" si="30"/>
        <v/>
      </c>
      <c r="O579" s="6"/>
      <c r="P579" s="6"/>
      <c r="Q579" s="6"/>
      <c r="R579" s="6"/>
      <c r="S579" s="6"/>
      <c r="T579" s="6"/>
      <c r="U579" s="6"/>
      <c r="V579" s="6"/>
      <c r="W579" s="6"/>
      <c r="X579" s="6"/>
      <c r="Y579" s="6"/>
      <c r="Z579" s="6"/>
      <c r="AA579" s="6"/>
      <c r="AB579" s="6"/>
    </row>
    <row r="580" spans="1:28" ht="12.95" customHeight="1" thickBot="1" x14ac:dyDescent="0.25">
      <c r="A580" s="6" t="str">
        <f t="shared" si="31"/>
        <v xml:space="preserve"> UNIT </v>
      </c>
      <c r="B580" s="54">
        <v>546</v>
      </c>
      <c r="C580" s="53"/>
      <c r="D580" s="57"/>
      <c r="E580" s="57"/>
      <c r="F580" s="57"/>
      <c r="G580" s="57"/>
      <c r="H580" s="139"/>
      <c r="I580" s="57"/>
      <c r="J580" s="60"/>
      <c r="K580" s="72" t="str">
        <f>IF(AND(I580="YES", COUNTIFS(F$35:F580,F580,I$35:I580,"YES")=1),1,"")</f>
        <v/>
      </c>
      <c r="L580" s="73" t="str">
        <f>IF(G580="","",VALUE(IFERROR(CHOOSE(MATCH(G580,{0,1,2,3,4,5},0),2.5,3.5,4.5,5.5,6.5,7.5),"")))</f>
        <v/>
      </c>
      <c r="M580" s="52">
        <f t="shared" si="29"/>
        <v>1</v>
      </c>
      <c r="N580" s="52" t="str">
        <f t="shared" si="30"/>
        <v/>
      </c>
      <c r="O580" s="6"/>
      <c r="P580" s="6"/>
      <c r="Q580" s="6"/>
      <c r="R580" s="6"/>
      <c r="S580" s="6"/>
      <c r="T580" s="6"/>
      <c r="U580" s="6"/>
      <c r="V580" s="6"/>
      <c r="W580" s="6"/>
      <c r="X580" s="6"/>
      <c r="Y580" s="6"/>
      <c r="Z580" s="6"/>
      <c r="AA580" s="6"/>
      <c r="AB580" s="6"/>
    </row>
    <row r="581" spans="1:28" ht="12.95" customHeight="1" thickBot="1" x14ac:dyDescent="0.25">
      <c r="A581" s="6" t="str">
        <f t="shared" si="31"/>
        <v xml:space="preserve"> UNIT </v>
      </c>
      <c r="B581" s="54">
        <v>547</v>
      </c>
      <c r="C581" s="53"/>
      <c r="D581" s="57"/>
      <c r="E581" s="57"/>
      <c r="F581" s="57"/>
      <c r="G581" s="57"/>
      <c r="H581" s="139"/>
      <c r="I581" s="57"/>
      <c r="J581" s="60"/>
      <c r="K581" s="72" t="str">
        <f>IF(AND(I581="YES", COUNTIFS(F$35:F581,F581,I$35:I581,"YES")=1),1,"")</f>
        <v/>
      </c>
      <c r="L581" s="73" t="str">
        <f>IF(G581="","",VALUE(IFERROR(CHOOSE(MATCH(G581,{0,1,2,3,4,5},0),2.5,3.5,4.5,5.5,6.5,7.5),"")))</f>
        <v/>
      </c>
      <c r="M581" s="52">
        <f t="shared" si="29"/>
        <v>1</v>
      </c>
      <c r="N581" s="52" t="str">
        <f t="shared" si="30"/>
        <v/>
      </c>
      <c r="O581" s="6"/>
      <c r="P581" s="6"/>
      <c r="Q581" s="6"/>
      <c r="R581" s="6"/>
      <c r="S581" s="6"/>
      <c r="T581" s="6"/>
      <c r="U581" s="6"/>
      <c r="V581" s="6"/>
      <c r="W581" s="6"/>
      <c r="X581" s="6"/>
      <c r="Y581" s="6"/>
      <c r="Z581" s="6"/>
      <c r="AA581" s="6"/>
      <c r="AB581" s="6"/>
    </row>
    <row r="582" spans="1:28" ht="12.95" customHeight="1" thickBot="1" x14ac:dyDescent="0.25">
      <c r="A582" s="6" t="str">
        <f t="shared" si="31"/>
        <v xml:space="preserve"> UNIT </v>
      </c>
      <c r="B582" s="54">
        <v>548</v>
      </c>
      <c r="C582" s="53"/>
      <c r="D582" s="57"/>
      <c r="E582" s="57"/>
      <c r="F582" s="57"/>
      <c r="G582" s="57"/>
      <c r="H582" s="139"/>
      <c r="I582" s="57"/>
      <c r="J582" s="60"/>
      <c r="K582" s="72" t="str">
        <f>IF(AND(I582="YES", COUNTIFS(F$35:F582,F582,I$35:I582,"YES")=1),1,"")</f>
        <v/>
      </c>
      <c r="L582" s="73" t="str">
        <f>IF(G582="","",VALUE(IFERROR(CHOOSE(MATCH(G582,{0,1,2,3,4,5},0),2.5,3.5,4.5,5.5,6.5,7.5),"")))</f>
        <v/>
      </c>
      <c r="M582" s="52">
        <f t="shared" si="29"/>
        <v>1</v>
      </c>
      <c r="N582" s="52" t="str">
        <f t="shared" si="30"/>
        <v/>
      </c>
      <c r="O582" s="6"/>
      <c r="P582" s="6"/>
      <c r="Q582" s="6"/>
      <c r="R582" s="6"/>
      <c r="S582" s="6"/>
      <c r="T582" s="6"/>
      <c r="U582" s="6"/>
      <c r="V582" s="6"/>
      <c r="W582" s="6"/>
      <c r="X582" s="6"/>
      <c r="Y582" s="6"/>
      <c r="Z582" s="6"/>
      <c r="AA582" s="6"/>
      <c r="AB582" s="6"/>
    </row>
    <row r="583" spans="1:28" ht="12.95" customHeight="1" thickBot="1" x14ac:dyDescent="0.25">
      <c r="A583" s="6" t="str">
        <f t="shared" si="31"/>
        <v xml:space="preserve"> UNIT </v>
      </c>
      <c r="B583" s="54">
        <v>549</v>
      </c>
      <c r="C583" s="53"/>
      <c r="D583" s="57"/>
      <c r="E583" s="57"/>
      <c r="F583" s="57"/>
      <c r="G583" s="57"/>
      <c r="H583" s="139"/>
      <c r="I583" s="57"/>
      <c r="J583" s="60"/>
      <c r="K583" s="72" t="str">
        <f>IF(AND(I583="YES", COUNTIFS(F$35:F583,F583,I$35:I583,"YES")=1),1,"")</f>
        <v/>
      </c>
      <c r="L583" s="73" t="str">
        <f>IF(G583="","",VALUE(IFERROR(CHOOSE(MATCH(G583,{0,1,2,3,4,5},0),2.5,3.5,4.5,5.5,6.5,7.5),"")))</f>
        <v/>
      </c>
      <c r="M583" s="52">
        <f t="shared" si="29"/>
        <v>1</v>
      </c>
      <c r="N583" s="52" t="str">
        <f t="shared" si="30"/>
        <v/>
      </c>
      <c r="O583" s="6"/>
      <c r="P583" s="6"/>
      <c r="Q583" s="6"/>
      <c r="R583" s="6"/>
      <c r="S583" s="6"/>
      <c r="T583" s="6"/>
      <c r="U583" s="6"/>
      <c r="V583" s="6"/>
      <c r="W583" s="6"/>
      <c r="X583" s="6"/>
      <c r="Y583" s="6"/>
      <c r="Z583" s="6"/>
      <c r="AA583" s="6"/>
      <c r="AB583" s="6"/>
    </row>
    <row r="584" spans="1:28" ht="12.95" customHeight="1" thickBot="1" x14ac:dyDescent="0.25">
      <c r="A584" s="6" t="str">
        <f t="shared" si="31"/>
        <v xml:space="preserve"> UNIT </v>
      </c>
      <c r="B584" s="54">
        <v>550</v>
      </c>
      <c r="C584" s="53"/>
      <c r="D584" s="57"/>
      <c r="E584" s="57"/>
      <c r="F584" s="57"/>
      <c r="G584" s="57"/>
      <c r="H584" s="139"/>
      <c r="I584" s="57"/>
      <c r="J584" s="60"/>
      <c r="K584" s="72" t="str">
        <f>IF(AND(I584="YES", COUNTIFS(F$35:F584,F584,I$35:I584,"YES")=1),1,"")</f>
        <v/>
      </c>
      <c r="L584" s="73" t="str">
        <f>IF(G584="","",VALUE(IFERROR(CHOOSE(MATCH(G584,{0,1,2,3,4,5},0),2.5,3.5,4.5,5.5,6.5,7.5),"")))</f>
        <v/>
      </c>
      <c r="M584" s="52">
        <f t="shared" si="29"/>
        <v>1</v>
      </c>
      <c r="N584" s="52" t="str">
        <f t="shared" si="30"/>
        <v/>
      </c>
      <c r="O584" s="6"/>
      <c r="P584" s="6"/>
      <c r="Q584" s="6"/>
      <c r="R584" s="6"/>
      <c r="S584" s="6"/>
      <c r="T584" s="6"/>
      <c r="U584" s="6"/>
      <c r="V584" s="6"/>
      <c r="W584" s="6"/>
      <c r="X584" s="6"/>
      <c r="Y584" s="6"/>
      <c r="Z584" s="6"/>
      <c r="AA584" s="6"/>
      <c r="AB584" s="6"/>
    </row>
    <row r="585" spans="1:28" ht="12.95" customHeight="1" thickBot="1" x14ac:dyDescent="0.25">
      <c r="A585" s="6" t="str">
        <f t="shared" si="31"/>
        <v xml:space="preserve"> UNIT </v>
      </c>
      <c r="B585" s="54">
        <v>551</v>
      </c>
      <c r="C585" s="53"/>
      <c r="D585" s="57"/>
      <c r="E585" s="57"/>
      <c r="F585" s="57"/>
      <c r="G585" s="57"/>
      <c r="H585" s="139"/>
      <c r="I585" s="57"/>
      <c r="J585" s="60"/>
      <c r="K585" s="72" t="str">
        <f>IF(AND(I585="YES", COUNTIFS(F$35:F585,F585,I$35:I585,"YES")=1),1,"")</f>
        <v/>
      </c>
      <c r="L585" s="73" t="str">
        <f>IF(G585="","",VALUE(IFERROR(CHOOSE(MATCH(G585,{0,1,2,3,4,5},0),2.5,3.5,4.5,5.5,6.5,7.5),"")))</f>
        <v/>
      </c>
      <c r="M585" s="52">
        <f t="shared" si="29"/>
        <v>1</v>
      </c>
      <c r="N585" s="52" t="str">
        <f t="shared" si="30"/>
        <v/>
      </c>
      <c r="O585" s="6"/>
      <c r="P585" s="6"/>
      <c r="Q585" s="6"/>
      <c r="R585" s="6"/>
      <c r="S585" s="6"/>
      <c r="T585" s="6"/>
      <c r="U585" s="6"/>
      <c r="V585" s="6"/>
      <c r="W585" s="6"/>
      <c r="X585" s="6"/>
      <c r="Y585" s="6"/>
      <c r="Z585" s="6"/>
      <c r="AA585" s="6"/>
      <c r="AB585" s="6"/>
    </row>
    <row r="586" spans="1:28" ht="12.95" customHeight="1" thickBot="1" x14ac:dyDescent="0.25">
      <c r="A586" s="6" t="str">
        <f t="shared" si="31"/>
        <v xml:space="preserve"> UNIT </v>
      </c>
      <c r="B586" s="54">
        <v>552</v>
      </c>
      <c r="C586" s="53"/>
      <c r="D586" s="57"/>
      <c r="E586" s="57"/>
      <c r="F586" s="57"/>
      <c r="G586" s="57"/>
      <c r="H586" s="139"/>
      <c r="I586" s="57"/>
      <c r="J586" s="60"/>
      <c r="K586" s="72" t="str">
        <f>IF(AND(I586="YES", COUNTIFS(F$35:F586,F586,I$35:I586,"YES")=1),1,"")</f>
        <v/>
      </c>
      <c r="L586" s="73" t="str">
        <f>IF(G586="","",VALUE(IFERROR(CHOOSE(MATCH(G586,{0,1,2,3,4,5},0),2.5,3.5,4.5,5.5,6.5,7.5),"")))</f>
        <v/>
      </c>
      <c r="M586" s="52">
        <f t="shared" si="29"/>
        <v>1</v>
      </c>
      <c r="N586" s="52" t="str">
        <f t="shared" si="30"/>
        <v/>
      </c>
      <c r="O586" s="6"/>
      <c r="P586" s="6"/>
      <c r="Q586" s="6"/>
      <c r="R586" s="6"/>
      <c r="S586" s="6"/>
      <c r="T586" s="6"/>
      <c r="U586" s="6"/>
      <c r="V586" s="6"/>
      <c r="W586" s="6"/>
      <c r="X586" s="6"/>
      <c r="Y586" s="6"/>
      <c r="Z586" s="6"/>
      <c r="AA586" s="6"/>
      <c r="AB586" s="6"/>
    </row>
    <row r="587" spans="1:28" ht="12.95" customHeight="1" thickBot="1" x14ac:dyDescent="0.25">
      <c r="A587" s="6" t="str">
        <f t="shared" si="31"/>
        <v xml:space="preserve"> UNIT </v>
      </c>
      <c r="B587" s="54">
        <v>553</v>
      </c>
      <c r="C587" s="53"/>
      <c r="D587" s="57"/>
      <c r="E587" s="57"/>
      <c r="F587" s="57"/>
      <c r="G587" s="57"/>
      <c r="H587" s="139"/>
      <c r="I587" s="57"/>
      <c r="J587" s="60"/>
      <c r="K587" s="72" t="str">
        <f>IF(AND(I587="YES", COUNTIFS(F$35:F587,F587,I$35:I587,"YES")=1),1,"")</f>
        <v/>
      </c>
      <c r="L587" s="73" t="str">
        <f>IF(G587="","",VALUE(IFERROR(CHOOSE(MATCH(G587,{0,1,2,3,4,5},0),2.5,3.5,4.5,5.5,6.5,7.5),"")))</f>
        <v/>
      </c>
      <c r="M587" s="52">
        <f t="shared" si="29"/>
        <v>1</v>
      </c>
      <c r="N587" s="52" t="str">
        <f t="shared" si="30"/>
        <v/>
      </c>
      <c r="O587" s="6"/>
      <c r="P587" s="6"/>
      <c r="Q587" s="6"/>
      <c r="R587" s="6"/>
      <c r="S587" s="6"/>
      <c r="T587" s="6"/>
      <c r="U587" s="6"/>
      <c r="V587" s="6"/>
      <c r="W587" s="6"/>
      <c r="X587" s="6"/>
      <c r="Y587" s="6"/>
      <c r="Z587" s="6"/>
      <c r="AA587" s="6"/>
      <c r="AB587" s="6"/>
    </row>
    <row r="588" spans="1:28" ht="12.95" customHeight="1" thickBot="1" x14ac:dyDescent="0.25">
      <c r="A588" s="6" t="str">
        <f t="shared" si="31"/>
        <v xml:space="preserve"> UNIT </v>
      </c>
      <c r="B588" s="54">
        <v>554</v>
      </c>
      <c r="C588" s="53"/>
      <c r="D588" s="57"/>
      <c r="E588" s="57"/>
      <c r="F588" s="57"/>
      <c r="G588" s="57"/>
      <c r="H588" s="139"/>
      <c r="I588" s="57"/>
      <c r="J588" s="60"/>
      <c r="K588" s="72" t="str">
        <f>IF(AND(I588="YES", COUNTIFS(F$35:F588,F588,I$35:I588,"YES")=1),1,"")</f>
        <v/>
      </c>
      <c r="L588" s="73" t="str">
        <f>IF(G588="","",VALUE(IFERROR(CHOOSE(MATCH(G588,{0,1,2,3,4,5},0),2.5,3.5,4.5,5.5,6.5,7.5),"")))</f>
        <v/>
      </c>
      <c r="M588" s="52">
        <f t="shared" si="29"/>
        <v>1</v>
      </c>
      <c r="N588" s="52" t="str">
        <f t="shared" si="30"/>
        <v/>
      </c>
      <c r="O588" s="6"/>
      <c r="P588" s="6"/>
      <c r="Q588" s="6"/>
      <c r="R588" s="6"/>
      <c r="S588" s="6"/>
      <c r="T588" s="6"/>
      <c r="U588" s="6"/>
      <c r="V588" s="6"/>
      <c r="W588" s="6"/>
      <c r="X588" s="6"/>
      <c r="Y588" s="6"/>
      <c r="Z588" s="6"/>
      <c r="AA588" s="6"/>
      <c r="AB588" s="6"/>
    </row>
    <row r="589" spans="1:28" ht="12.95" customHeight="1" thickBot="1" x14ac:dyDescent="0.25">
      <c r="A589" s="6" t="str">
        <f t="shared" si="31"/>
        <v xml:space="preserve"> UNIT </v>
      </c>
      <c r="B589" s="54">
        <v>555</v>
      </c>
      <c r="C589" s="53"/>
      <c r="D589" s="57"/>
      <c r="E589" s="57"/>
      <c r="F589" s="57"/>
      <c r="G589" s="57"/>
      <c r="H589" s="139"/>
      <c r="I589" s="57"/>
      <c r="J589" s="60"/>
      <c r="K589" s="72" t="str">
        <f>IF(AND(I589="YES", COUNTIFS(F$35:F589,F589,I$35:I589,"YES")=1),1,"")</f>
        <v/>
      </c>
      <c r="L589" s="73" t="str">
        <f>IF(G589="","",VALUE(IFERROR(CHOOSE(MATCH(G589,{0,1,2,3,4,5},0),2.5,3.5,4.5,5.5,6.5,7.5),"")))</f>
        <v/>
      </c>
      <c r="M589" s="52">
        <f t="shared" si="29"/>
        <v>1</v>
      </c>
      <c r="N589" s="52" t="str">
        <f t="shared" si="30"/>
        <v/>
      </c>
      <c r="O589" s="6"/>
      <c r="P589" s="6"/>
      <c r="Q589" s="6"/>
      <c r="R589" s="6"/>
      <c r="S589" s="6"/>
      <c r="T589" s="6"/>
      <c r="U589" s="6"/>
      <c r="V589" s="6"/>
      <c r="W589" s="6"/>
      <c r="X589" s="6"/>
      <c r="Y589" s="6"/>
      <c r="Z589" s="6"/>
      <c r="AA589" s="6"/>
      <c r="AB589" s="6"/>
    </row>
    <row r="590" spans="1:28" ht="12.95" customHeight="1" thickBot="1" x14ac:dyDescent="0.25">
      <c r="A590" s="6" t="str">
        <f t="shared" si="31"/>
        <v xml:space="preserve"> UNIT </v>
      </c>
      <c r="B590" s="54">
        <v>556</v>
      </c>
      <c r="C590" s="53"/>
      <c r="D590" s="57"/>
      <c r="E590" s="57"/>
      <c r="F590" s="57"/>
      <c r="G590" s="57"/>
      <c r="H590" s="139"/>
      <c r="I590" s="57"/>
      <c r="J590" s="60"/>
      <c r="K590" s="72" t="str">
        <f>IF(AND(I590="YES", COUNTIFS(F$35:F590,F590,I$35:I590,"YES")=1),1,"")</f>
        <v/>
      </c>
      <c r="L590" s="73" t="str">
        <f>IF(G590="","",VALUE(IFERROR(CHOOSE(MATCH(G590,{0,1,2,3,4,5},0),2.5,3.5,4.5,5.5,6.5,7.5),"")))</f>
        <v/>
      </c>
      <c r="M590" s="52">
        <f t="shared" si="29"/>
        <v>1</v>
      </c>
      <c r="N590" s="52" t="str">
        <f t="shared" si="30"/>
        <v/>
      </c>
      <c r="O590" s="6"/>
      <c r="P590" s="6"/>
      <c r="Q590" s="6"/>
      <c r="R590" s="6"/>
      <c r="S590" s="6"/>
      <c r="T590" s="6"/>
      <c r="U590" s="6"/>
      <c r="V590" s="6"/>
      <c r="W590" s="6"/>
      <c r="X590" s="6"/>
      <c r="Y590" s="6"/>
      <c r="Z590" s="6"/>
      <c r="AA590" s="6"/>
      <c r="AB590" s="6"/>
    </row>
    <row r="591" spans="1:28" ht="12.95" customHeight="1" thickBot="1" x14ac:dyDescent="0.25">
      <c r="A591" s="6" t="str">
        <f t="shared" si="31"/>
        <v xml:space="preserve"> UNIT </v>
      </c>
      <c r="B591" s="54">
        <v>557</v>
      </c>
      <c r="C591" s="53"/>
      <c r="D591" s="57"/>
      <c r="E591" s="57"/>
      <c r="F591" s="57"/>
      <c r="G591" s="57"/>
      <c r="H591" s="139"/>
      <c r="I591" s="57"/>
      <c r="J591" s="60"/>
      <c r="K591" s="72" t="str">
        <f>IF(AND(I591="YES", COUNTIFS(F$35:F591,F591,I$35:I591,"YES")=1),1,"")</f>
        <v/>
      </c>
      <c r="L591" s="73" t="str">
        <f>IF(G591="","",VALUE(IFERROR(CHOOSE(MATCH(G591,{0,1,2,3,4,5},0),2.5,3.5,4.5,5.5,6.5,7.5),"")))</f>
        <v/>
      </c>
      <c r="M591" s="52">
        <f t="shared" si="29"/>
        <v>1</v>
      </c>
      <c r="N591" s="52" t="str">
        <f t="shared" si="30"/>
        <v/>
      </c>
      <c r="O591" s="6"/>
      <c r="P591" s="6"/>
      <c r="Q591" s="6"/>
      <c r="R591" s="6"/>
      <c r="S591" s="6"/>
      <c r="T591" s="6"/>
      <c r="U591" s="6"/>
      <c r="V591" s="6"/>
      <c r="W591" s="6"/>
      <c r="X591" s="6"/>
      <c r="Y591" s="6"/>
      <c r="Z591" s="6"/>
      <c r="AA591" s="6"/>
      <c r="AB591" s="6"/>
    </row>
    <row r="592" spans="1:28" ht="12.95" customHeight="1" thickBot="1" x14ac:dyDescent="0.25">
      <c r="A592" s="6" t="str">
        <f t="shared" si="31"/>
        <v xml:space="preserve"> UNIT </v>
      </c>
      <c r="B592" s="54">
        <v>558</v>
      </c>
      <c r="C592" s="53"/>
      <c r="D592" s="57"/>
      <c r="E592" s="57"/>
      <c r="F592" s="57"/>
      <c r="G592" s="57"/>
      <c r="H592" s="139"/>
      <c r="I592" s="57"/>
      <c r="J592" s="60"/>
      <c r="K592" s="72" t="str">
        <f>IF(AND(I592="YES", COUNTIFS(F$35:F592,F592,I$35:I592,"YES")=1),1,"")</f>
        <v/>
      </c>
      <c r="L592" s="73" t="str">
        <f>IF(G592="","",VALUE(IFERROR(CHOOSE(MATCH(G592,{0,1,2,3,4,5},0),2.5,3.5,4.5,5.5,6.5,7.5),"")))</f>
        <v/>
      </c>
      <c r="M592" s="52">
        <f t="shared" si="29"/>
        <v>1</v>
      </c>
      <c r="N592" s="52" t="str">
        <f t="shared" si="30"/>
        <v/>
      </c>
      <c r="O592" s="6"/>
      <c r="P592" s="6"/>
      <c r="Q592" s="6"/>
      <c r="R592" s="6"/>
      <c r="S592" s="6"/>
      <c r="T592" s="6"/>
      <c r="U592" s="6"/>
      <c r="V592" s="6"/>
      <c r="W592" s="6"/>
      <c r="X592" s="6"/>
      <c r="Y592" s="6"/>
      <c r="Z592" s="6"/>
      <c r="AA592" s="6"/>
      <c r="AB592" s="6"/>
    </row>
    <row r="593" spans="1:28" ht="12.95" customHeight="1" thickBot="1" x14ac:dyDescent="0.25">
      <c r="A593" s="6" t="str">
        <f t="shared" si="31"/>
        <v xml:space="preserve"> UNIT </v>
      </c>
      <c r="B593" s="54">
        <v>559</v>
      </c>
      <c r="C593" s="53"/>
      <c r="D593" s="57"/>
      <c r="E593" s="57"/>
      <c r="F593" s="57"/>
      <c r="G593" s="57"/>
      <c r="H593" s="139"/>
      <c r="I593" s="57"/>
      <c r="J593" s="60"/>
      <c r="K593" s="72" t="str">
        <f>IF(AND(I593="YES", COUNTIFS(F$35:F593,F593,I$35:I593,"YES")=1),1,"")</f>
        <v/>
      </c>
      <c r="L593" s="73" t="str">
        <f>IF(G593="","",VALUE(IFERROR(CHOOSE(MATCH(G593,{0,1,2,3,4,5},0),2.5,3.5,4.5,5.5,6.5,7.5),"")))</f>
        <v/>
      </c>
      <c r="M593" s="52">
        <f t="shared" si="29"/>
        <v>1</v>
      </c>
      <c r="N593" s="52" t="str">
        <f t="shared" si="30"/>
        <v/>
      </c>
      <c r="O593" s="6"/>
      <c r="P593" s="6"/>
      <c r="Q593" s="6"/>
      <c r="R593" s="6"/>
      <c r="S593" s="6"/>
      <c r="T593" s="6"/>
      <c r="U593" s="6"/>
      <c r="V593" s="6"/>
      <c r="W593" s="6"/>
      <c r="X593" s="6"/>
      <c r="Y593" s="6"/>
      <c r="Z593" s="6"/>
      <c r="AA593" s="6"/>
      <c r="AB593" s="6"/>
    </row>
    <row r="594" spans="1:28" ht="12.95" customHeight="1" thickBot="1" x14ac:dyDescent="0.25">
      <c r="A594" s="6" t="str">
        <f t="shared" si="31"/>
        <v xml:space="preserve"> UNIT </v>
      </c>
      <c r="B594" s="54">
        <v>560</v>
      </c>
      <c r="C594" s="53"/>
      <c r="D594" s="57"/>
      <c r="E594" s="57"/>
      <c r="F594" s="57"/>
      <c r="G594" s="57"/>
      <c r="H594" s="139"/>
      <c r="I594" s="57"/>
      <c r="J594" s="60"/>
      <c r="K594" s="72" t="str">
        <f>IF(AND(I594="YES", COUNTIFS(F$35:F594,F594,I$35:I594,"YES")=1),1,"")</f>
        <v/>
      </c>
      <c r="L594" s="73" t="str">
        <f>IF(G594="","",VALUE(IFERROR(CHOOSE(MATCH(G594,{0,1,2,3,4,5},0),2.5,3.5,4.5,5.5,6.5,7.5),"")))</f>
        <v/>
      </c>
      <c r="M594" s="52">
        <f t="shared" si="29"/>
        <v>1</v>
      </c>
      <c r="N594" s="52" t="str">
        <f t="shared" si="30"/>
        <v/>
      </c>
      <c r="O594" s="6"/>
      <c r="P594" s="6"/>
      <c r="Q594" s="6"/>
      <c r="R594" s="6"/>
      <c r="S594" s="6"/>
      <c r="T594" s="6"/>
      <c r="U594" s="6"/>
      <c r="V594" s="6"/>
      <c r="W594" s="6"/>
      <c r="X594" s="6"/>
      <c r="Y594" s="6"/>
      <c r="Z594" s="6"/>
      <c r="AA594" s="6"/>
      <c r="AB594" s="6"/>
    </row>
    <row r="595" spans="1:28" ht="12.95" customHeight="1" thickBot="1" x14ac:dyDescent="0.25">
      <c r="A595" s="6" t="str">
        <f t="shared" si="31"/>
        <v xml:space="preserve"> UNIT </v>
      </c>
      <c r="B595" s="54">
        <v>561</v>
      </c>
      <c r="C595" s="53"/>
      <c r="D595" s="57"/>
      <c r="E595" s="57"/>
      <c r="F595" s="57"/>
      <c r="G595" s="57"/>
      <c r="H595" s="139"/>
      <c r="I595" s="57"/>
      <c r="J595" s="60"/>
      <c r="K595" s="72" t="str">
        <f>IF(AND(I595="YES", COUNTIFS(F$35:F595,F595,I$35:I595,"YES")=1),1,"")</f>
        <v/>
      </c>
      <c r="L595" s="73" t="str">
        <f>IF(G595="","",VALUE(IFERROR(CHOOSE(MATCH(G595,{0,1,2,3,4,5},0),2.5,3.5,4.5,5.5,6.5,7.5),"")))</f>
        <v/>
      </c>
      <c r="M595" s="52">
        <f t="shared" si="29"/>
        <v>1</v>
      </c>
      <c r="N595" s="52" t="str">
        <f t="shared" si="30"/>
        <v/>
      </c>
      <c r="O595" s="6"/>
      <c r="P595" s="6"/>
      <c r="Q595" s="6"/>
      <c r="R595" s="6"/>
      <c r="S595" s="6"/>
      <c r="T595" s="6"/>
      <c r="U595" s="6"/>
      <c r="V595" s="6"/>
      <c r="W595" s="6"/>
      <c r="X595" s="6"/>
      <c r="Y595" s="6"/>
      <c r="Z595" s="6"/>
      <c r="AA595" s="6"/>
      <c r="AB595" s="6"/>
    </row>
    <row r="596" spans="1:28" ht="12.95" customHeight="1" thickBot="1" x14ac:dyDescent="0.25">
      <c r="A596" s="6" t="str">
        <f t="shared" si="31"/>
        <v xml:space="preserve"> UNIT </v>
      </c>
      <c r="B596" s="54">
        <v>562</v>
      </c>
      <c r="C596" s="53"/>
      <c r="D596" s="57"/>
      <c r="E596" s="57"/>
      <c r="F596" s="57"/>
      <c r="G596" s="57"/>
      <c r="H596" s="139"/>
      <c r="I596" s="57"/>
      <c r="J596" s="60"/>
      <c r="K596" s="72" t="str">
        <f>IF(AND(I596="YES", COUNTIFS(F$35:F596,F596,I$35:I596,"YES")=1),1,"")</f>
        <v/>
      </c>
      <c r="L596" s="73" t="str">
        <f>IF(G596="","",VALUE(IFERROR(CHOOSE(MATCH(G596,{0,1,2,3,4,5},0),2.5,3.5,4.5,5.5,6.5,7.5),"")))</f>
        <v/>
      </c>
      <c r="M596" s="52">
        <f t="shared" si="29"/>
        <v>1</v>
      </c>
      <c r="N596" s="52" t="str">
        <f t="shared" si="30"/>
        <v/>
      </c>
      <c r="O596" s="6"/>
      <c r="P596" s="6"/>
      <c r="Q596" s="6"/>
      <c r="R596" s="6"/>
      <c r="S596" s="6"/>
      <c r="T596" s="6"/>
      <c r="U596" s="6"/>
      <c r="V596" s="6"/>
      <c r="W596" s="6"/>
      <c r="X596" s="6"/>
      <c r="Y596" s="6"/>
      <c r="Z596" s="6"/>
      <c r="AA596" s="6"/>
      <c r="AB596" s="6"/>
    </row>
    <row r="597" spans="1:28" ht="12.95" customHeight="1" thickBot="1" x14ac:dyDescent="0.25">
      <c r="A597" s="6" t="str">
        <f t="shared" si="31"/>
        <v xml:space="preserve"> UNIT </v>
      </c>
      <c r="B597" s="54">
        <v>563</v>
      </c>
      <c r="C597" s="53"/>
      <c r="D597" s="57"/>
      <c r="E597" s="57"/>
      <c r="F597" s="57"/>
      <c r="G597" s="57"/>
      <c r="H597" s="139"/>
      <c r="I597" s="57"/>
      <c r="J597" s="60"/>
      <c r="K597" s="72" t="str">
        <f>IF(AND(I597="YES", COUNTIFS(F$35:F597,F597,I$35:I597,"YES")=1),1,"")</f>
        <v/>
      </c>
      <c r="L597" s="73" t="str">
        <f>IF(G597="","",VALUE(IFERROR(CHOOSE(MATCH(G597,{0,1,2,3,4,5},0),2.5,3.5,4.5,5.5,6.5,7.5),"")))</f>
        <v/>
      </c>
      <c r="M597" s="52">
        <f t="shared" si="29"/>
        <v>1</v>
      </c>
      <c r="N597" s="52" t="str">
        <f t="shared" si="30"/>
        <v/>
      </c>
      <c r="O597" s="6"/>
      <c r="P597" s="6"/>
      <c r="Q597" s="6"/>
      <c r="R597" s="6"/>
      <c r="S597" s="6"/>
      <c r="T597" s="6"/>
      <c r="U597" s="6"/>
      <c r="V597" s="6"/>
      <c r="W597" s="6"/>
      <c r="X597" s="6"/>
      <c r="Y597" s="6"/>
      <c r="Z597" s="6"/>
      <c r="AA597" s="6"/>
      <c r="AB597" s="6"/>
    </row>
    <row r="598" spans="1:28" ht="12.95" customHeight="1" thickBot="1" x14ac:dyDescent="0.25">
      <c r="A598" s="6" t="str">
        <f t="shared" si="31"/>
        <v xml:space="preserve"> UNIT </v>
      </c>
      <c r="B598" s="54">
        <v>564</v>
      </c>
      <c r="C598" s="53"/>
      <c r="D598" s="57"/>
      <c r="E598" s="57"/>
      <c r="F598" s="57"/>
      <c r="G598" s="57"/>
      <c r="H598" s="139"/>
      <c r="I598" s="57"/>
      <c r="J598" s="60"/>
      <c r="K598" s="72" t="str">
        <f>IF(AND(I598="YES", COUNTIFS(F$35:F598,F598,I$35:I598,"YES")=1),1,"")</f>
        <v/>
      </c>
      <c r="L598" s="73" t="str">
        <f>IF(G598="","",VALUE(IFERROR(CHOOSE(MATCH(G598,{0,1,2,3,4,5},0),2.5,3.5,4.5,5.5,6.5,7.5),"")))</f>
        <v/>
      </c>
      <c r="M598" s="52">
        <f t="shared" si="29"/>
        <v>1</v>
      </c>
      <c r="N598" s="52" t="str">
        <f t="shared" si="30"/>
        <v/>
      </c>
      <c r="O598" s="6"/>
      <c r="P598" s="6"/>
      <c r="Q598" s="6"/>
      <c r="R598" s="6"/>
      <c r="S598" s="6"/>
      <c r="T598" s="6"/>
      <c r="U598" s="6"/>
      <c r="V598" s="6"/>
      <c r="W598" s="6"/>
      <c r="X598" s="6"/>
      <c r="Y598" s="6"/>
      <c r="Z598" s="6"/>
      <c r="AA598" s="6"/>
      <c r="AB598" s="6"/>
    </row>
    <row r="599" spans="1:28" ht="12.95" customHeight="1" thickBot="1" x14ac:dyDescent="0.25">
      <c r="A599" s="6" t="str">
        <f t="shared" si="31"/>
        <v xml:space="preserve"> UNIT </v>
      </c>
      <c r="B599" s="54">
        <v>565</v>
      </c>
      <c r="C599" s="53"/>
      <c r="D599" s="57"/>
      <c r="E599" s="57"/>
      <c r="F599" s="57"/>
      <c r="G599" s="57"/>
      <c r="H599" s="139"/>
      <c r="I599" s="57"/>
      <c r="J599" s="60"/>
      <c r="K599" s="72" t="str">
        <f>IF(AND(I599="YES", COUNTIFS(F$35:F599,F599,I$35:I599,"YES")=1),1,"")</f>
        <v/>
      </c>
      <c r="L599" s="73" t="str">
        <f>IF(G599="","",VALUE(IFERROR(CHOOSE(MATCH(G599,{0,1,2,3,4,5},0),2.5,3.5,4.5,5.5,6.5,7.5),"")))</f>
        <v/>
      </c>
      <c r="M599" s="52">
        <f t="shared" si="29"/>
        <v>1</v>
      </c>
      <c r="N599" s="52" t="str">
        <f t="shared" si="30"/>
        <v/>
      </c>
      <c r="O599" s="6"/>
      <c r="P599" s="6"/>
      <c r="Q599" s="6"/>
      <c r="R599" s="6"/>
      <c r="S599" s="6"/>
      <c r="T599" s="6"/>
      <c r="U599" s="6"/>
      <c r="V599" s="6"/>
      <c r="W599" s="6"/>
      <c r="X599" s="6"/>
      <c r="Y599" s="6"/>
      <c r="Z599" s="6"/>
      <c r="AA599" s="6"/>
      <c r="AB599" s="6"/>
    </row>
    <row r="600" spans="1:28" ht="12.95" customHeight="1" thickBot="1" x14ac:dyDescent="0.25">
      <c r="A600" s="6" t="str">
        <f t="shared" si="31"/>
        <v xml:space="preserve"> UNIT </v>
      </c>
      <c r="B600" s="54">
        <v>566</v>
      </c>
      <c r="C600" s="53"/>
      <c r="D600" s="57"/>
      <c r="E600" s="57"/>
      <c r="F600" s="57"/>
      <c r="G600" s="57"/>
      <c r="H600" s="139"/>
      <c r="I600" s="57"/>
      <c r="J600" s="60"/>
      <c r="K600" s="72" t="str">
        <f>IF(AND(I600="YES", COUNTIFS(F$35:F600,F600,I$35:I600,"YES")=1),1,"")</f>
        <v/>
      </c>
      <c r="L600" s="73" t="str">
        <f>IF(G600="","",VALUE(IFERROR(CHOOSE(MATCH(G600,{0,1,2,3,4,5},0),2.5,3.5,4.5,5.5,6.5,7.5),"")))</f>
        <v/>
      </c>
      <c r="M600" s="52">
        <f t="shared" si="29"/>
        <v>1</v>
      </c>
      <c r="N600" s="52" t="str">
        <f t="shared" si="30"/>
        <v/>
      </c>
      <c r="O600" s="6"/>
      <c r="P600" s="6"/>
      <c r="Q600" s="6"/>
      <c r="R600" s="6"/>
      <c r="S600" s="6"/>
      <c r="T600" s="6"/>
      <c r="U600" s="6"/>
      <c r="V600" s="6"/>
      <c r="W600" s="6"/>
      <c r="X600" s="6"/>
      <c r="Y600" s="6"/>
      <c r="Z600" s="6"/>
      <c r="AA600" s="6"/>
      <c r="AB600" s="6"/>
    </row>
    <row r="601" spans="1:28" ht="12.95" customHeight="1" thickBot="1" x14ac:dyDescent="0.25">
      <c r="A601" s="6" t="str">
        <f t="shared" si="31"/>
        <v xml:space="preserve"> UNIT </v>
      </c>
      <c r="B601" s="54">
        <v>567</v>
      </c>
      <c r="C601" s="53"/>
      <c r="D601" s="57"/>
      <c r="E601" s="57"/>
      <c r="F601" s="57"/>
      <c r="G601" s="57"/>
      <c r="H601" s="139"/>
      <c r="I601" s="57"/>
      <c r="J601" s="60"/>
      <c r="K601" s="72" t="str">
        <f>IF(AND(I601="YES", COUNTIFS(F$35:F601,F601,I$35:I601,"YES")=1),1,"")</f>
        <v/>
      </c>
      <c r="L601" s="73" t="str">
        <f>IF(G601="","",VALUE(IFERROR(CHOOSE(MATCH(G601,{0,1,2,3,4,5},0),2.5,3.5,4.5,5.5,6.5,7.5),"")))</f>
        <v/>
      </c>
      <c r="M601" s="52">
        <f t="shared" si="29"/>
        <v>1</v>
      </c>
      <c r="N601" s="52" t="str">
        <f t="shared" si="30"/>
        <v/>
      </c>
      <c r="O601" s="6"/>
      <c r="P601" s="6"/>
      <c r="Q601" s="6"/>
      <c r="R601" s="6"/>
      <c r="S601" s="6"/>
      <c r="T601" s="6"/>
      <c r="U601" s="6"/>
      <c r="V601" s="6"/>
      <c r="W601" s="6"/>
      <c r="X601" s="6"/>
      <c r="Y601" s="6"/>
      <c r="Z601" s="6"/>
      <c r="AA601" s="6"/>
      <c r="AB601" s="6"/>
    </row>
    <row r="602" spans="1:28" ht="12.95" customHeight="1" thickBot="1" x14ac:dyDescent="0.25">
      <c r="A602" s="6" t="str">
        <f t="shared" si="31"/>
        <v xml:space="preserve"> UNIT </v>
      </c>
      <c r="B602" s="54">
        <v>568</v>
      </c>
      <c r="C602" s="53"/>
      <c r="D602" s="57"/>
      <c r="E602" s="57"/>
      <c r="F602" s="57"/>
      <c r="G602" s="57"/>
      <c r="H602" s="139"/>
      <c r="I602" s="57"/>
      <c r="J602" s="60"/>
      <c r="K602" s="72" t="str">
        <f>IF(AND(I602="YES", COUNTIFS(F$35:F602,F602,I$35:I602,"YES")=1),1,"")</f>
        <v/>
      </c>
      <c r="L602" s="73" t="str">
        <f>IF(G602="","",VALUE(IFERROR(CHOOSE(MATCH(G602,{0,1,2,3,4,5},0),2.5,3.5,4.5,5.5,6.5,7.5),"")))</f>
        <v/>
      </c>
      <c r="M602" s="52">
        <f t="shared" si="29"/>
        <v>1</v>
      </c>
      <c r="N602" s="52" t="str">
        <f t="shared" si="30"/>
        <v/>
      </c>
      <c r="O602" s="6"/>
      <c r="P602" s="6"/>
      <c r="Q602" s="6"/>
      <c r="R602" s="6"/>
      <c r="S602" s="6"/>
      <c r="T602" s="6"/>
      <c r="U602" s="6"/>
      <c r="V602" s="6"/>
      <c r="W602" s="6"/>
      <c r="X602" s="6"/>
      <c r="Y602" s="6"/>
      <c r="Z602" s="6"/>
      <c r="AA602" s="6"/>
      <c r="AB602" s="6"/>
    </row>
    <row r="603" spans="1:28" ht="12.95" customHeight="1" thickBot="1" x14ac:dyDescent="0.25">
      <c r="A603" s="6" t="str">
        <f t="shared" si="31"/>
        <v xml:space="preserve"> UNIT </v>
      </c>
      <c r="B603" s="54">
        <v>569</v>
      </c>
      <c r="C603" s="53"/>
      <c r="D603" s="57"/>
      <c r="E603" s="57"/>
      <c r="F603" s="57"/>
      <c r="G603" s="57"/>
      <c r="H603" s="139"/>
      <c r="I603" s="57"/>
      <c r="J603" s="60"/>
      <c r="K603" s="72" t="str">
        <f>IF(AND(I603="YES", COUNTIFS(F$35:F603,F603,I$35:I603,"YES")=1),1,"")</f>
        <v/>
      </c>
      <c r="L603" s="73" t="str">
        <f>IF(G603="","",VALUE(IFERROR(CHOOSE(MATCH(G603,{0,1,2,3,4,5},0),2.5,3.5,4.5,5.5,6.5,7.5),"")))</f>
        <v/>
      </c>
      <c r="M603" s="52">
        <f t="shared" si="29"/>
        <v>1</v>
      </c>
      <c r="N603" s="52" t="str">
        <f t="shared" si="30"/>
        <v/>
      </c>
      <c r="O603" s="6"/>
      <c r="P603" s="6"/>
      <c r="Q603" s="6"/>
      <c r="R603" s="6"/>
      <c r="S603" s="6"/>
      <c r="T603" s="6"/>
      <c r="U603" s="6"/>
      <c r="V603" s="6"/>
      <c r="W603" s="6"/>
      <c r="X603" s="6"/>
      <c r="Y603" s="6"/>
      <c r="Z603" s="6"/>
      <c r="AA603" s="6"/>
      <c r="AB603" s="6"/>
    </row>
    <row r="604" spans="1:28" ht="12.95" customHeight="1" thickBot="1" x14ac:dyDescent="0.25">
      <c r="A604" s="6" t="str">
        <f t="shared" si="31"/>
        <v xml:space="preserve"> UNIT </v>
      </c>
      <c r="B604" s="54">
        <v>570</v>
      </c>
      <c r="C604" s="53"/>
      <c r="D604" s="57"/>
      <c r="E604" s="57"/>
      <c r="F604" s="57"/>
      <c r="G604" s="57"/>
      <c r="H604" s="139"/>
      <c r="I604" s="57"/>
      <c r="J604" s="60"/>
      <c r="K604" s="72" t="str">
        <f>IF(AND(I604="YES", COUNTIFS(F$35:F604,F604,I$35:I604,"YES")=1),1,"")</f>
        <v/>
      </c>
      <c r="L604" s="73" t="str">
        <f>IF(G604="","",VALUE(IFERROR(CHOOSE(MATCH(G604,{0,1,2,3,4,5},0),2.5,3.5,4.5,5.5,6.5,7.5),"")))</f>
        <v/>
      </c>
      <c r="M604" s="52">
        <f t="shared" si="29"/>
        <v>1</v>
      </c>
      <c r="N604" s="52" t="str">
        <f t="shared" si="30"/>
        <v/>
      </c>
      <c r="O604" s="6"/>
      <c r="P604" s="6"/>
      <c r="Q604" s="6"/>
      <c r="R604" s="6"/>
      <c r="S604" s="6"/>
      <c r="T604" s="6"/>
      <c r="U604" s="6"/>
      <c r="V604" s="6"/>
      <c r="W604" s="6"/>
      <c r="X604" s="6"/>
      <c r="Y604" s="6"/>
      <c r="Z604" s="6"/>
      <c r="AA604" s="6"/>
      <c r="AB604" s="6"/>
    </row>
    <row r="605" spans="1:28" ht="12.95" customHeight="1" thickBot="1" x14ac:dyDescent="0.25">
      <c r="A605" s="6" t="str">
        <f t="shared" si="31"/>
        <v xml:space="preserve"> UNIT </v>
      </c>
      <c r="B605" s="54">
        <v>571</v>
      </c>
      <c r="C605" s="53"/>
      <c r="D605" s="57"/>
      <c r="E605" s="57"/>
      <c r="F605" s="57"/>
      <c r="G605" s="57"/>
      <c r="H605" s="139"/>
      <c r="I605" s="57"/>
      <c r="J605" s="60"/>
      <c r="K605" s="72" t="str">
        <f>IF(AND(I605="YES", COUNTIFS(F$35:F605,F605,I$35:I605,"YES")=1),1,"")</f>
        <v/>
      </c>
      <c r="L605" s="73" t="str">
        <f>IF(G605="","",VALUE(IFERROR(CHOOSE(MATCH(G605,{0,1,2,3,4,5},0),2.5,3.5,4.5,5.5,6.5,7.5),"")))</f>
        <v/>
      </c>
      <c r="M605" s="52">
        <f t="shared" si="29"/>
        <v>1</v>
      </c>
      <c r="N605" s="52" t="str">
        <f t="shared" si="30"/>
        <v/>
      </c>
      <c r="O605" s="6"/>
      <c r="P605" s="6"/>
      <c r="Q605" s="6"/>
      <c r="R605" s="6"/>
      <c r="S605" s="6"/>
      <c r="T605" s="6"/>
      <c r="U605" s="6"/>
      <c r="V605" s="6"/>
      <c r="W605" s="6"/>
      <c r="X605" s="6"/>
      <c r="Y605" s="6"/>
      <c r="Z605" s="6"/>
      <c r="AA605" s="6"/>
      <c r="AB605" s="6"/>
    </row>
    <row r="606" spans="1:28" ht="12.95" customHeight="1" thickBot="1" x14ac:dyDescent="0.25">
      <c r="A606" s="6" t="str">
        <f t="shared" si="31"/>
        <v xml:space="preserve"> UNIT </v>
      </c>
      <c r="B606" s="54">
        <v>572</v>
      </c>
      <c r="C606" s="53"/>
      <c r="D606" s="57"/>
      <c r="E606" s="57"/>
      <c r="F606" s="57"/>
      <c r="G606" s="57"/>
      <c r="H606" s="139"/>
      <c r="I606" s="57"/>
      <c r="J606" s="60"/>
      <c r="K606" s="72" t="str">
        <f>IF(AND(I606="YES", COUNTIFS(F$35:F606,F606,I$35:I606,"YES")=1),1,"")</f>
        <v/>
      </c>
      <c r="L606" s="73" t="str">
        <f>IF(G606="","",VALUE(IFERROR(CHOOSE(MATCH(G606,{0,1,2,3,4,5},0),2.5,3.5,4.5,5.5,6.5,7.5),"")))</f>
        <v/>
      </c>
      <c r="M606" s="52">
        <f t="shared" si="29"/>
        <v>1</v>
      </c>
      <c r="N606" s="52" t="str">
        <f t="shared" si="30"/>
        <v/>
      </c>
      <c r="O606" s="6"/>
      <c r="P606" s="6"/>
      <c r="Q606" s="6"/>
      <c r="R606" s="6"/>
      <c r="S606" s="6"/>
      <c r="T606" s="6"/>
      <c r="U606" s="6"/>
      <c r="V606" s="6"/>
      <c r="W606" s="6"/>
      <c r="X606" s="6"/>
      <c r="Y606" s="6"/>
      <c r="Z606" s="6"/>
      <c r="AA606" s="6"/>
      <c r="AB606" s="6"/>
    </row>
    <row r="607" spans="1:28" ht="12.95" customHeight="1" thickBot="1" x14ac:dyDescent="0.25">
      <c r="A607" s="6" t="str">
        <f t="shared" si="31"/>
        <v xml:space="preserve"> UNIT </v>
      </c>
      <c r="B607" s="54">
        <v>573</v>
      </c>
      <c r="C607" s="53"/>
      <c r="D607" s="57"/>
      <c r="E607" s="57"/>
      <c r="F607" s="57"/>
      <c r="G607" s="57"/>
      <c r="H607" s="139"/>
      <c r="I607" s="57"/>
      <c r="J607" s="60"/>
      <c r="K607" s="72" t="str">
        <f>IF(AND(I607="YES", COUNTIFS(F$35:F607,F607,I$35:I607,"YES")=1),1,"")</f>
        <v/>
      </c>
      <c r="L607" s="73" t="str">
        <f>IF(G607="","",VALUE(IFERROR(CHOOSE(MATCH(G607,{0,1,2,3,4,5},0),2.5,3.5,4.5,5.5,6.5,7.5),"")))</f>
        <v/>
      </c>
      <c r="M607" s="52">
        <f t="shared" si="29"/>
        <v>1</v>
      </c>
      <c r="N607" s="52" t="str">
        <f t="shared" si="30"/>
        <v/>
      </c>
      <c r="O607" s="6"/>
      <c r="P607" s="6"/>
      <c r="Q607" s="6"/>
      <c r="R607" s="6"/>
      <c r="S607" s="6"/>
      <c r="T607" s="6"/>
      <c r="U607" s="6"/>
      <c r="V607" s="6"/>
      <c r="W607" s="6"/>
      <c r="X607" s="6"/>
      <c r="Y607" s="6"/>
      <c r="Z607" s="6"/>
      <c r="AA607" s="6"/>
      <c r="AB607" s="6"/>
    </row>
    <row r="608" spans="1:28" ht="12.95" customHeight="1" thickBot="1" x14ac:dyDescent="0.25">
      <c r="A608" s="6" t="str">
        <f t="shared" si="31"/>
        <v xml:space="preserve"> UNIT </v>
      </c>
      <c r="B608" s="54">
        <v>574</v>
      </c>
      <c r="C608" s="53"/>
      <c r="D608" s="57"/>
      <c r="E608" s="57"/>
      <c r="F608" s="57"/>
      <c r="G608" s="57"/>
      <c r="H608" s="139"/>
      <c r="I608" s="57"/>
      <c r="J608" s="60"/>
      <c r="K608" s="72" t="str">
        <f>IF(AND(I608="YES", COUNTIFS(F$35:F608,F608,I$35:I608,"YES")=1),1,"")</f>
        <v/>
      </c>
      <c r="L608" s="73" t="str">
        <f>IF(G608="","",VALUE(IFERROR(CHOOSE(MATCH(G608,{0,1,2,3,4,5},0),2.5,3.5,4.5,5.5,6.5,7.5),"")))</f>
        <v/>
      </c>
      <c r="M608" s="52">
        <f t="shared" si="29"/>
        <v>1</v>
      </c>
      <c r="N608" s="52" t="str">
        <f t="shared" si="30"/>
        <v/>
      </c>
      <c r="O608" s="6"/>
      <c r="P608" s="6"/>
      <c r="Q608" s="6"/>
      <c r="R608" s="6"/>
      <c r="S608" s="6"/>
      <c r="T608" s="6"/>
      <c r="U608" s="6"/>
      <c r="V608" s="6"/>
      <c r="W608" s="6"/>
      <c r="X608" s="6"/>
      <c r="Y608" s="6"/>
      <c r="Z608" s="6"/>
      <c r="AA608" s="6"/>
      <c r="AB608" s="6"/>
    </row>
    <row r="609" spans="1:28" ht="12.95" customHeight="1" thickBot="1" x14ac:dyDescent="0.25">
      <c r="A609" s="6" t="str">
        <f t="shared" si="31"/>
        <v xml:space="preserve"> UNIT </v>
      </c>
      <c r="B609" s="54">
        <v>575</v>
      </c>
      <c r="C609" s="53"/>
      <c r="D609" s="57"/>
      <c r="E609" s="57"/>
      <c r="F609" s="57"/>
      <c r="G609" s="57"/>
      <c r="H609" s="139"/>
      <c r="I609" s="57"/>
      <c r="J609" s="60"/>
      <c r="K609" s="72" t="str">
        <f>IF(AND(I609="YES", COUNTIFS(F$35:F609,F609,I$35:I609,"YES")=1),1,"")</f>
        <v/>
      </c>
      <c r="L609" s="73" t="str">
        <f>IF(G609="","",VALUE(IFERROR(CHOOSE(MATCH(G609,{0,1,2,3,4,5},0),2.5,3.5,4.5,5.5,6.5,7.5),"")))</f>
        <v/>
      </c>
      <c r="M609" s="52">
        <f t="shared" si="29"/>
        <v>1</v>
      </c>
      <c r="N609" s="52" t="str">
        <f t="shared" si="30"/>
        <v/>
      </c>
      <c r="O609" s="6"/>
      <c r="P609" s="6"/>
      <c r="Q609" s="6"/>
      <c r="R609" s="6"/>
      <c r="S609" s="6"/>
      <c r="T609" s="6"/>
      <c r="U609" s="6"/>
      <c r="V609" s="6"/>
      <c r="W609" s="6"/>
      <c r="X609" s="6"/>
      <c r="Y609" s="6"/>
      <c r="Z609" s="6"/>
      <c r="AA609" s="6"/>
      <c r="AB609" s="6"/>
    </row>
    <row r="610" spans="1:28" ht="12.95" customHeight="1" thickBot="1" x14ac:dyDescent="0.25">
      <c r="A610" s="6" t="str">
        <f t="shared" si="31"/>
        <v xml:space="preserve"> UNIT </v>
      </c>
      <c r="B610" s="54">
        <v>576</v>
      </c>
      <c r="C610" s="53"/>
      <c r="D610" s="57"/>
      <c r="E610" s="57"/>
      <c r="F610" s="57"/>
      <c r="G610" s="57"/>
      <c r="H610" s="139"/>
      <c r="I610" s="57"/>
      <c r="J610" s="60"/>
      <c r="K610" s="72" t="str">
        <f>IF(AND(I610="YES", COUNTIFS(F$35:F610,F610,I$35:I610,"YES")=1),1,"")</f>
        <v/>
      </c>
      <c r="L610" s="73" t="str">
        <f>IF(G610="","",VALUE(IFERROR(CHOOSE(MATCH(G610,{0,1,2,3,4,5},0),2.5,3.5,4.5,5.5,6.5,7.5),"")))</f>
        <v/>
      </c>
      <c r="M610" s="52">
        <f t="shared" si="29"/>
        <v>1</v>
      </c>
      <c r="N610" s="52" t="str">
        <f t="shared" si="30"/>
        <v/>
      </c>
      <c r="O610" s="6"/>
      <c r="P610" s="6"/>
      <c r="Q610" s="6"/>
      <c r="R610" s="6"/>
      <c r="S610" s="6"/>
      <c r="T610" s="6"/>
      <c r="U610" s="6"/>
      <c r="V610" s="6"/>
      <c r="W610" s="6"/>
      <c r="X610" s="6"/>
      <c r="Y610" s="6"/>
      <c r="Z610" s="6"/>
      <c r="AA610" s="6"/>
      <c r="AB610" s="6"/>
    </row>
    <row r="611" spans="1:28" ht="12.95" customHeight="1" thickBot="1" x14ac:dyDescent="0.25">
      <c r="A611" s="6" t="str">
        <f t="shared" si="31"/>
        <v xml:space="preserve"> UNIT </v>
      </c>
      <c r="B611" s="54">
        <v>577</v>
      </c>
      <c r="C611" s="53"/>
      <c r="D611" s="57"/>
      <c r="E611" s="57"/>
      <c r="F611" s="57"/>
      <c r="G611" s="57"/>
      <c r="H611" s="139"/>
      <c r="I611" s="57"/>
      <c r="J611" s="60"/>
      <c r="K611" s="72" t="str">
        <f>IF(AND(I611="YES", COUNTIFS(F$35:F611,F611,I$35:I611,"YES")=1),1,"")</f>
        <v/>
      </c>
      <c r="L611" s="73" t="str">
        <f>IF(G611="","",VALUE(IFERROR(CHOOSE(MATCH(G611,{0,1,2,3,4,5},0),2.5,3.5,4.5,5.5,6.5,7.5),"")))</f>
        <v/>
      </c>
      <c r="M611" s="52">
        <f t="shared" ref="M611:M674" si="32">IF(COUNTIF($F$35:$F$1534,F611)&gt;1,0,1)</f>
        <v>1</v>
      </c>
      <c r="N611" s="52" t="str">
        <f t="shared" ref="N611:N674" si="33">IFERROR(1/IF(LEN(F611)&gt;0,COUNTIF($F$35:$F$1534,F611),0),"")</f>
        <v/>
      </c>
      <c r="O611" s="6"/>
      <c r="P611" s="6"/>
      <c r="Q611" s="6"/>
      <c r="R611" s="6"/>
      <c r="S611" s="6"/>
      <c r="T611" s="6"/>
      <c r="U611" s="6"/>
      <c r="V611" s="6"/>
      <c r="W611" s="6"/>
      <c r="X611" s="6"/>
      <c r="Y611" s="6"/>
      <c r="Z611" s="6"/>
      <c r="AA611" s="6"/>
      <c r="AB611" s="6"/>
    </row>
    <row r="612" spans="1:28" ht="12.95" customHeight="1" thickBot="1" x14ac:dyDescent="0.25">
      <c r="A612" s="6" t="str">
        <f t="shared" si="31"/>
        <v xml:space="preserve"> UNIT </v>
      </c>
      <c r="B612" s="54">
        <v>578</v>
      </c>
      <c r="C612" s="53"/>
      <c r="D612" s="57"/>
      <c r="E612" s="57"/>
      <c r="F612" s="57"/>
      <c r="G612" s="57"/>
      <c r="H612" s="139"/>
      <c r="I612" s="57"/>
      <c r="J612" s="60"/>
      <c r="K612" s="72" t="str">
        <f>IF(AND(I612="YES", COUNTIFS(F$35:F612,F612,I$35:I612,"YES")=1),1,"")</f>
        <v/>
      </c>
      <c r="L612" s="73" t="str">
        <f>IF(G612="","",VALUE(IFERROR(CHOOSE(MATCH(G612,{0,1,2,3,4,5},0),2.5,3.5,4.5,5.5,6.5,7.5),"")))</f>
        <v/>
      </c>
      <c r="M612" s="52">
        <f t="shared" si="32"/>
        <v>1</v>
      </c>
      <c r="N612" s="52" t="str">
        <f t="shared" si="33"/>
        <v/>
      </c>
      <c r="O612" s="6"/>
      <c r="P612" s="6"/>
      <c r="Q612" s="6"/>
      <c r="R612" s="6"/>
      <c r="S612" s="6"/>
      <c r="T612" s="6"/>
      <c r="U612" s="6"/>
      <c r="V612" s="6"/>
      <c r="W612" s="6"/>
      <c r="X612" s="6"/>
      <c r="Y612" s="6"/>
      <c r="Z612" s="6"/>
      <c r="AA612" s="6"/>
      <c r="AB612" s="6"/>
    </row>
    <row r="613" spans="1:28" ht="12.95" customHeight="1" thickBot="1" x14ac:dyDescent="0.25">
      <c r="A613" s="6" t="str">
        <f t="shared" ref="A613:A676" si="34">C611&amp;" "&amp;"UNIT"&amp;" "&amp;F611</f>
        <v xml:space="preserve"> UNIT </v>
      </c>
      <c r="B613" s="54">
        <v>579</v>
      </c>
      <c r="C613" s="53"/>
      <c r="D613" s="57"/>
      <c r="E613" s="57"/>
      <c r="F613" s="57"/>
      <c r="G613" s="57"/>
      <c r="H613" s="139"/>
      <c r="I613" s="57"/>
      <c r="J613" s="60"/>
      <c r="K613" s="72" t="str">
        <f>IF(AND(I613="YES", COUNTIFS(F$35:F613,F613,I$35:I613,"YES")=1),1,"")</f>
        <v/>
      </c>
      <c r="L613" s="73" t="str">
        <f>IF(G613="","",VALUE(IFERROR(CHOOSE(MATCH(G613,{0,1,2,3,4,5},0),2.5,3.5,4.5,5.5,6.5,7.5),"")))</f>
        <v/>
      </c>
      <c r="M613" s="52">
        <f t="shared" si="32"/>
        <v>1</v>
      </c>
      <c r="N613" s="52" t="str">
        <f t="shared" si="33"/>
        <v/>
      </c>
      <c r="O613" s="6"/>
      <c r="P613" s="6"/>
      <c r="Q613" s="6"/>
      <c r="R613" s="6"/>
      <c r="S613" s="6"/>
      <c r="T613" s="6"/>
      <c r="U613" s="6"/>
      <c r="V613" s="6"/>
      <c r="W613" s="6"/>
      <c r="X613" s="6"/>
      <c r="Y613" s="6"/>
      <c r="Z613" s="6"/>
      <c r="AA613" s="6"/>
      <c r="AB613" s="6"/>
    </row>
    <row r="614" spans="1:28" ht="12.95" customHeight="1" thickBot="1" x14ac:dyDescent="0.25">
      <c r="A614" s="6" t="str">
        <f t="shared" si="34"/>
        <v xml:space="preserve"> UNIT </v>
      </c>
      <c r="B614" s="54">
        <v>580</v>
      </c>
      <c r="C614" s="53"/>
      <c r="D614" s="57"/>
      <c r="E614" s="57"/>
      <c r="F614" s="57"/>
      <c r="G614" s="57"/>
      <c r="H614" s="139"/>
      <c r="I614" s="57"/>
      <c r="J614" s="60"/>
      <c r="K614" s="72" t="str">
        <f>IF(AND(I614="YES", COUNTIFS(F$35:F614,F614,I$35:I614,"YES")=1),1,"")</f>
        <v/>
      </c>
      <c r="L614" s="73" t="str">
        <f>IF(G614="","",VALUE(IFERROR(CHOOSE(MATCH(G614,{0,1,2,3,4,5},0),2.5,3.5,4.5,5.5,6.5,7.5),"")))</f>
        <v/>
      </c>
      <c r="M614" s="52">
        <f t="shared" si="32"/>
        <v>1</v>
      </c>
      <c r="N614" s="52" t="str">
        <f t="shared" si="33"/>
        <v/>
      </c>
      <c r="O614" s="6"/>
      <c r="P614" s="6"/>
      <c r="Q614" s="6"/>
      <c r="R614" s="6"/>
      <c r="S614" s="6"/>
      <c r="T614" s="6"/>
      <c r="U614" s="6"/>
      <c r="V614" s="6"/>
      <c r="W614" s="6"/>
      <c r="X614" s="6"/>
      <c r="Y614" s="6"/>
      <c r="Z614" s="6"/>
      <c r="AA614" s="6"/>
      <c r="AB614" s="6"/>
    </row>
    <row r="615" spans="1:28" ht="12.95" customHeight="1" thickBot="1" x14ac:dyDescent="0.25">
      <c r="A615" s="6" t="str">
        <f t="shared" si="34"/>
        <v xml:space="preserve"> UNIT </v>
      </c>
      <c r="B615" s="54">
        <v>581</v>
      </c>
      <c r="C615" s="53"/>
      <c r="D615" s="57"/>
      <c r="E615" s="57"/>
      <c r="F615" s="57"/>
      <c r="G615" s="57"/>
      <c r="H615" s="139"/>
      <c r="I615" s="57"/>
      <c r="J615" s="60"/>
      <c r="K615" s="72" t="str">
        <f>IF(AND(I615="YES", COUNTIFS(F$35:F615,F615,I$35:I615,"YES")=1),1,"")</f>
        <v/>
      </c>
      <c r="L615" s="73" t="str">
        <f>IF(G615="","",VALUE(IFERROR(CHOOSE(MATCH(G615,{0,1,2,3,4,5},0),2.5,3.5,4.5,5.5,6.5,7.5),"")))</f>
        <v/>
      </c>
      <c r="M615" s="52">
        <f t="shared" si="32"/>
        <v>1</v>
      </c>
      <c r="N615" s="52" t="str">
        <f t="shared" si="33"/>
        <v/>
      </c>
      <c r="O615" s="6"/>
      <c r="P615" s="6"/>
      <c r="Q615" s="6"/>
      <c r="R615" s="6"/>
      <c r="S615" s="6"/>
      <c r="T615" s="6"/>
      <c r="U615" s="6"/>
      <c r="V615" s="6"/>
      <c r="W615" s="6"/>
      <c r="X615" s="6"/>
      <c r="Y615" s="6"/>
      <c r="Z615" s="6"/>
      <c r="AA615" s="6"/>
      <c r="AB615" s="6"/>
    </row>
    <row r="616" spans="1:28" ht="12.95" customHeight="1" thickBot="1" x14ac:dyDescent="0.25">
      <c r="A616" s="6" t="str">
        <f t="shared" si="34"/>
        <v xml:space="preserve"> UNIT </v>
      </c>
      <c r="B616" s="54">
        <v>582</v>
      </c>
      <c r="C616" s="53"/>
      <c r="D616" s="57"/>
      <c r="E616" s="57"/>
      <c r="F616" s="57"/>
      <c r="G616" s="57"/>
      <c r="H616" s="139"/>
      <c r="I616" s="57"/>
      <c r="J616" s="60"/>
      <c r="K616" s="72" t="str">
        <f>IF(AND(I616="YES", COUNTIFS(F$35:F616,F616,I$35:I616,"YES")=1),1,"")</f>
        <v/>
      </c>
      <c r="L616" s="73" t="str">
        <f>IF(G616="","",VALUE(IFERROR(CHOOSE(MATCH(G616,{0,1,2,3,4,5},0),2.5,3.5,4.5,5.5,6.5,7.5),"")))</f>
        <v/>
      </c>
      <c r="M616" s="52">
        <f t="shared" si="32"/>
        <v>1</v>
      </c>
      <c r="N616" s="52" t="str">
        <f t="shared" si="33"/>
        <v/>
      </c>
      <c r="O616" s="6"/>
      <c r="P616" s="6"/>
      <c r="Q616" s="6"/>
      <c r="R616" s="6"/>
      <c r="S616" s="6"/>
      <c r="T616" s="6"/>
      <c r="U616" s="6"/>
      <c r="V616" s="6"/>
      <c r="W616" s="6"/>
      <c r="X616" s="6"/>
      <c r="Y616" s="6"/>
      <c r="Z616" s="6"/>
      <c r="AA616" s="6"/>
      <c r="AB616" s="6"/>
    </row>
    <row r="617" spans="1:28" ht="12.95" customHeight="1" thickBot="1" x14ac:dyDescent="0.25">
      <c r="A617" s="6" t="str">
        <f t="shared" si="34"/>
        <v xml:space="preserve"> UNIT </v>
      </c>
      <c r="B617" s="54">
        <v>583</v>
      </c>
      <c r="C617" s="53"/>
      <c r="D617" s="57"/>
      <c r="E617" s="57"/>
      <c r="F617" s="57"/>
      <c r="G617" s="57"/>
      <c r="H617" s="139"/>
      <c r="I617" s="57"/>
      <c r="J617" s="60"/>
      <c r="K617" s="72" t="str">
        <f>IF(AND(I617="YES", COUNTIFS(F$35:F617,F617,I$35:I617,"YES")=1),1,"")</f>
        <v/>
      </c>
      <c r="L617" s="73" t="str">
        <f>IF(G617="","",VALUE(IFERROR(CHOOSE(MATCH(G617,{0,1,2,3,4,5},0),2.5,3.5,4.5,5.5,6.5,7.5),"")))</f>
        <v/>
      </c>
      <c r="M617" s="52">
        <f t="shared" si="32"/>
        <v>1</v>
      </c>
      <c r="N617" s="52" t="str">
        <f t="shared" si="33"/>
        <v/>
      </c>
      <c r="O617" s="6"/>
      <c r="P617" s="6"/>
      <c r="Q617" s="6"/>
      <c r="R617" s="6"/>
      <c r="S617" s="6"/>
      <c r="T617" s="6"/>
      <c r="U617" s="6"/>
      <c r="V617" s="6"/>
      <c r="W617" s="6"/>
      <c r="X617" s="6"/>
      <c r="Y617" s="6"/>
      <c r="Z617" s="6"/>
      <c r="AA617" s="6"/>
      <c r="AB617" s="6"/>
    </row>
    <row r="618" spans="1:28" ht="12.95" customHeight="1" thickBot="1" x14ac:dyDescent="0.25">
      <c r="A618" s="6" t="str">
        <f t="shared" si="34"/>
        <v xml:space="preserve"> UNIT </v>
      </c>
      <c r="B618" s="54">
        <v>584</v>
      </c>
      <c r="C618" s="53"/>
      <c r="D618" s="57"/>
      <c r="E618" s="57"/>
      <c r="F618" s="57"/>
      <c r="G618" s="57"/>
      <c r="H618" s="139"/>
      <c r="I618" s="57"/>
      <c r="J618" s="60"/>
      <c r="K618" s="72" t="str">
        <f>IF(AND(I618="YES", COUNTIFS(F$35:F618,F618,I$35:I618,"YES")=1),1,"")</f>
        <v/>
      </c>
      <c r="L618" s="73" t="str">
        <f>IF(G618="","",VALUE(IFERROR(CHOOSE(MATCH(G618,{0,1,2,3,4,5},0),2.5,3.5,4.5,5.5,6.5,7.5),"")))</f>
        <v/>
      </c>
      <c r="M618" s="52">
        <f t="shared" si="32"/>
        <v>1</v>
      </c>
      <c r="N618" s="52" t="str">
        <f t="shared" si="33"/>
        <v/>
      </c>
      <c r="O618" s="6"/>
      <c r="P618" s="6"/>
      <c r="Q618" s="6"/>
      <c r="R618" s="6"/>
      <c r="S618" s="6"/>
      <c r="T618" s="6"/>
      <c r="U618" s="6"/>
      <c r="V618" s="6"/>
      <c r="W618" s="6"/>
      <c r="X618" s="6"/>
      <c r="Y618" s="6"/>
      <c r="Z618" s="6"/>
      <c r="AA618" s="6"/>
      <c r="AB618" s="6"/>
    </row>
    <row r="619" spans="1:28" ht="13.5" thickBot="1" x14ac:dyDescent="0.25">
      <c r="A619" s="6" t="str">
        <f t="shared" si="34"/>
        <v xml:space="preserve"> UNIT </v>
      </c>
      <c r="B619" s="54">
        <v>585</v>
      </c>
      <c r="C619" s="53"/>
      <c r="D619" s="57"/>
      <c r="E619" s="57"/>
      <c r="F619" s="57"/>
      <c r="G619" s="57"/>
      <c r="H619" s="139"/>
      <c r="I619" s="57"/>
      <c r="J619" s="60"/>
      <c r="K619" s="72" t="str">
        <f>IF(AND(I619="YES", COUNTIFS(F$35:F619,F619,I$35:I619,"YES")=1),1,"")</f>
        <v/>
      </c>
      <c r="L619" s="73" t="str">
        <f>IF(G619="","",VALUE(IFERROR(CHOOSE(MATCH(G619,{0,1,2,3,4,5},0),2.5,3.5,4.5,5.5,6.5,7.5),"")))</f>
        <v/>
      </c>
      <c r="M619" s="52">
        <f t="shared" si="32"/>
        <v>1</v>
      </c>
      <c r="N619" s="52" t="str">
        <f t="shared" si="33"/>
        <v/>
      </c>
      <c r="O619" s="6"/>
      <c r="P619" s="6"/>
      <c r="Q619" s="6"/>
      <c r="R619" s="6"/>
      <c r="S619" s="6"/>
      <c r="T619" s="6"/>
      <c r="U619" s="6"/>
      <c r="V619" s="6"/>
      <c r="W619" s="6"/>
      <c r="X619" s="6"/>
      <c r="Y619" s="6"/>
      <c r="Z619" s="6"/>
      <c r="AA619" s="6"/>
      <c r="AB619" s="6"/>
    </row>
    <row r="620" spans="1:28" ht="13.5" thickBot="1" x14ac:dyDescent="0.25">
      <c r="A620" s="6" t="str">
        <f t="shared" si="34"/>
        <v xml:space="preserve"> UNIT </v>
      </c>
      <c r="B620" s="54">
        <v>586</v>
      </c>
      <c r="C620" s="53"/>
      <c r="D620" s="57"/>
      <c r="E620" s="57"/>
      <c r="F620" s="57"/>
      <c r="G620" s="57"/>
      <c r="H620" s="139"/>
      <c r="I620" s="57"/>
      <c r="J620" s="60"/>
      <c r="K620" s="72" t="str">
        <f>IF(AND(I620="YES", COUNTIFS(F$35:F620,F620,I$35:I620,"YES")=1),1,"")</f>
        <v/>
      </c>
      <c r="L620" s="73" t="str">
        <f>IF(G620="","",VALUE(IFERROR(CHOOSE(MATCH(G620,{0,1,2,3,4,5},0),2.5,3.5,4.5,5.5,6.5,7.5),"")))</f>
        <v/>
      </c>
      <c r="M620" s="52">
        <f t="shared" si="32"/>
        <v>1</v>
      </c>
      <c r="N620" s="52" t="str">
        <f t="shared" si="33"/>
        <v/>
      </c>
      <c r="O620" s="6"/>
      <c r="P620" s="6"/>
      <c r="Q620" s="6"/>
      <c r="R620" s="6"/>
      <c r="S620" s="6"/>
      <c r="T620" s="6"/>
      <c r="U620" s="6"/>
      <c r="V620" s="6"/>
      <c r="W620" s="6"/>
      <c r="X620" s="6"/>
      <c r="Y620" s="6"/>
      <c r="Z620" s="6"/>
      <c r="AA620" s="6"/>
      <c r="AB620" s="6"/>
    </row>
    <row r="621" spans="1:28" ht="13.5" thickBot="1" x14ac:dyDescent="0.25">
      <c r="A621" s="6" t="str">
        <f t="shared" si="34"/>
        <v xml:space="preserve"> UNIT </v>
      </c>
      <c r="B621" s="54">
        <v>587</v>
      </c>
      <c r="C621" s="53"/>
      <c r="D621" s="57"/>
      <c r="E621" s="57"/>
      <c r="F621" s="57"/>
      <c r="G621" s="57"/>
      <c r="H621" s="139"/>
      <c r="I621" s="57"/>
      <c r="J621" s="60"/>
      <c r="K621" s="72" t="str">
        <f>IF(AND(I621="YES", COUNTIFS(F$35:F621,F621,I$35:I621,"YES")=1),1,"")</f>
        <v/>
      </c>
      <c r="L621" s="73" t="str">
        <f>IF(G621="","",VALUE(IFERROR(CHOOSE(MATCH(G621,{0,1,2,3,4,5},0),2.5,3.5,4.5,5.5,6.5,7.5),"")))</f>
        <v/>
      </c>
      <c r="M621" s="52">
        <f t="shared" si="32"/>
        <v>1</v>
      </c>
      <c r="N621" s="52" t="str">
        <f t="shared" si="33"/>
        <v/>
      </c>
      <c r="O621" s="6"/>
      <c r="P621" s="6"/>
      <c r="Q621" s="6"/>
      <c r="R621" s="6"/>
      <c r="S621" s="6"/>
      <c r="T621" s="6"/>
      <c r="U621" s="6"/>
      <c r="V621" s="6"/>
      <c r="W621" s="6"/>
      <c r="X621" s="6"/>
      <c r="Y621" s="6"/>
      <c r="Z621" s="6"/>
      <c r="AA621" s="6"/>
      <c r="AB621" s="6"/>
    </row>
    <row r="622" spans="1:28" ht="13.5" thickBot="1" x14ac:dyDescent="0.25">
      <c r="A622" s="6" t="str">
        <f t="shared" si="34"/>
        <v xml:space="preserve"> UNIT </v>
      </c>
      <c r="B622" s="54">
        <v>588</v>
      </c>
      <c r="C622" s="53"/>
      <c r="D622" s="57"/>
      <c r="E622" s="57"/>
      <c r="F622" s="57"/>
      <c r="G622" s="57"/>
      <c r="H622" s="139"/>
      <c r="I622" s="57"/>
      <c r="J622" s="60"/>
      <c r="K622" s="72" t="str">
        <f>IF(AND(I622="YES", COUNTIFS(F$35:F622,F622,I$35:I622,"YES")=1),1,"")</f>
        <v/>
      </c>
      <c r="L622" s="73" t="str">
        <f>IF(G622="","",VALUE(IFERROR(CHOOSE(MATCH(G622,{0,1,2,3,4,5},0),2.5,3.5,4.5,5.5,6.5,7.5),"")))</f>
        <v/>
      </c>
      <c r="M622" s="52">
        <f t="shared" si="32"/>
        <v>1</v>
      </c>
      <c r="N622" s="52" t="str">
        <f t="shared" si="33"/>
        <v/>
      </c>
      <c r="O622" s="6"/>
      <c r="P622" s="6"/>
      <c r="Q622" s="6"/>
      <c r="R622" s="6"/>
      <c r="S622" s="6"/>
      <c r="T622" s="6"/>
      <c r="U622" s="6"/>
      <c r="V622" s="6"/>
      <c r="W622" s="6"/>
      <c r="X622" s="6"/>
      <c r="Y622" s="6"/>
      <c r="Z622" s="6"/>
      <c r="AA622" s="6"/>
      <c r="AB622" s="6"/>
    </row>
    <row r="623" spans="1:28" ht="13.5" thickBot="1" x14ac:dyDescent="0.25">
      <c r="A623" s="6" t="str">
        <f t="shared" si="34"/>
        <v xml:space="preserve"> UNIT </v>
      </c>
      <c r="B623" s="54">
        <v>589</v>
      </c>
      <c r="C623" s="53"/>
      <c r="D623" s="57"/>
      <c r="E623" s="57"/>
      <c r="F623" s="57"/>
      <c r="G623" s="57"/>
      <c r="H623" s="139"/>
      <c r="I623" s="57"/>
      <c r="J623" s="60"/>
      <c r="K623" s="72" t="str">
        <f>IF(AND(I623="YES", COUNTIFS(F$35:F623,F623,I$35:I623,"YES")=1),1,"")</f>
        <v/>
      </c>
      <c r="L623" s="73" t="str">
        <f>IF(G623="","",VALUE(IFERROR(CHOOSE(MATCH(G623,{0,1,2,3,4,5},0),2.5,3.5,4.5,5.5,6.5,7.5),"")))</f>
        <v/>
      </c>
      <c r="M623" s="52">
        <f t="shared" si="32"/>
        <v>1</v>
      </c>
      <c r="N623" s="52" t="str">
        <f t="shared" si="33"/>
        <v/>
      </c>
      <c r="O623" s="6"/>
      <c r="P623" s="6"/>
      <c r="Q623" s="6"/>
      <c r="R623" s="6"/>
      <c r="S623" s="6"/>
      <c r="T623" s="6"/>
      <c r="U623" s="6"/>
      <c r="V623" s="6"/>
      <c r="W623" s="6"/>
      <c r="X623" s="6"/>
      <c r="Y623" s="6"/>
      <c r="Z623" s="6"/>
      <c r="AA623" s="6"/>
      <c r="AB623" s="6"/>
    </row>
    <row r="624" spans="1:28" ht="13.5" thickBot="1" x14ac:dyDescent="0.25">
      <c r="A624" s="6" t="str">
        <f t="shared" si="34"/>
        <v xml:space="preserve"> UNIT </v>
      </c>
      <c r="B624" s="54">
        <v>590</v>
      </c>
      <c r="C624" s="53"/>
      <c r="D624" s="57"/>
      <c r="E624" s="57"/>
      <c r="F624" s="57"/>
      <c r="G624" s="57"/>
      <c r="H624" s="139"/>
      <c r="I624" s="57"/>
      <c r="J624" s="60"/>
      <c r="K624" s="72" t="str">
        <f>IF(AND(I624="YES", COUNTIFS(F$35:F624,F624,I$35:I624,"YES")=1),1,"")</f>
        <v/>
      </c>
      <c r="L624" s="73" t="str">
        <f>IF(G624="","",VALUE(IFERROR(CHOOSE(MATCH(G624,{0,1,2,3,4,5},0),2.5,3.5,4.5,5.5,6.5,7.5),"")))</f>
        <v/>
      </c>
      <c r="M624" s="52">
        <f t="shared" si="32"/>
        <v>1</v>
      </c>
      <c r="N624" s="52" t="str">
        <f t="shared" si="33"/>
        <v/>
      </c>
      <c r="O624" s="6"/>
      <c r="P624" s="6"/>
      <c r="Q624" s="6"/>
      <c r="R624" s="6"/>
      <c r="S624" s="6"/>
      <c r="T624" s="6"/>
      <c r="U624" s="6"/>
      <c r="V624" s="6"/>
      <c r="W624" s="6"/>
      <c r="X624" s="6"/>
      <c r="Y624" s="6"/>
      <c r="Z624" s="6"/>
      <c r="AA624" s="6"/>
      <c r="AB624" s="6"/>
    </row>
    <row r="625" spans="1:28" ht="13.5" thickBot="1" x14ac:dyDescent="0.25">
      <c r="A625" s="6" t="str">
        <f t="shared" si="34"/>
        <v xml:space="preserve"> UNIT </v>
      </c>
      <c r="B625" s="54">
        <v>591</v>
      </c>
      <c r="C625" s="53"/>
      <c r="D625" s="57"/>
      <c r="E625" s="57"/>
      <c r="F625" s="57"/>
      <c r="G625" s="57"/>
      <c r="H625" s="139"/>
      <c r="I625" s="57"/>
      <c r="J625" s="60"/>
      <c r="K625" s="72" t="str">
        <f>IF(AND(I625="YES", COUNTIFS(F$35:F625,F625,I$35:I625,"YES")=1),1,"")</f>
        <v/>
      </c>
      <c r="L625" s="73" t="str">
        <f>IF(G625="","",VALUE(IFERROR(CHOOSE(MATCH(G625,{0,1,2,3,4,5},0),2.5,3.5,4.5,5.5,6.5,7.5),"")))</f>
        <v/>
      </c>
      <c r="M625" s="52">
        <f t="shared" si="32"/>
        <v>1</v>
      </c>
      <c r="N625" s="52" t="str">
        <f t="shared" si="33"/>
        <v/>
      </c>
      <c r="O625" s="6"/>
      <c r="P625" s="6"/>
      <c r="Q625" s="6"/>
      <c r="R625" s="6"/>
      <c r="S625" s="6"/>
      <c r="T625" s="6"/>
      <c r="U625" s="6"/>
      <c r="V625" s="6"/>
      <c r="W625" s="6"/>
      <c r="X625" s="6"/>
      <c r="Y625" s="6"/>
      <c r="Z625" s="6"/>
      <c r="AA625" s="6"/>
      <c r="AB625" s="6"/>
    </row>
    <row r="626" spans="1:28" ht="13.5" thickBot="1" x14ac:dyDescent="0.25">
      <c r="A626" s="6" t="str">
        <f t="shared" si="34"/>
        <v xml:space="preserve"> UNIT </v>
      </c>
      <c r="B626" s="54">
        <v>592</v>
      </c>
      <c r="C626" s="53"/>
      <c r="D626" s="57"/>
      <c r="E626" s="57"/>
      <c r="F626" s="57"/>
      <c r="G626" s="57"/>
      <c r="H626" s="139"/>
      <c r="I626" s="57"/>
      <c r="J626" s="60"/>
      <c r="K626" s="72" t="str">
        <f>IF(AND(I626="YES", COUNTIFS(F$35:F626,F626,I$35:I626,"YES")=1),1,"")</f>
        <v/>
      </c>
      <c r="L626" s="73" t="str">
        <f>IF(G626="","",VALUE(IFERROR(CHOOSE(MATCH(G626,{0,1,2,3,4,5},0),2.5,3.5,4.5,5.5,6.5,7.5),"")))</f>
        <v/>
      </c>
      <c r="M626" s="52">
        <f t="shared" si="32"/>
        <v>1</v>
      </c>
      <c r="N626" s="52" t="str">
        <f t="shared" si="33"/>
        <v/>
      </c>
      <c r="O626" s="6"/>
      <c r="P626" s="6"/>
      <c r="Q626" s="6"/>
      <c r="R626" s="6"/>
      <c r="S626" s="6"/>
      <c r="T626" s="6"/>
      <c r="U626" s="6"/>
      <c r="V626" s="6"/>
      <c r="W626" s="6"/>
      <c r="X626" s="6"/>
      <c r="Y626" s="6"/>
      <c r="Z626" s="6"/>
      <c r="AA626" s="6"/>
      <c r="AB626" s="6"/>
    </row>
    <row r="627" spans="1:28" ht="13.5" thickBot="1" x14ac:dyDescent="0.25">
      <c r="A627" s="6" t="str">
        <f t="shared" si="34"/>
        <v xml:space="preserve"> UNIT </v>
      </c>
      <c r="B627" s="54">
        <v>593</v>
      </c>
      <c r="C627" s="53"/>
      <c r="D627" s="57"/>
      <c r="E627" s="57"/>
      <c r="F627" s="57"/>
      <c r="G627" s="57"/>
      <c r="H627" s="139"/>
      <c r="I627" s="57"/>
      <c r="J627" s="60"/>
      <c r="K627" s="72" t="str">
        <f>IF(AND(I627="YES", COUNTIFS(F$35:F627,F627,I$35:I627,"YES")=1),1,"")</f>
        <v/>
      </c>
      <c r="L627" s="73" t="str">
        <f>IF(G627="","",VALUE(IFERROR(CHOOSE(MATCH(G627,{0,1,2,3,4,5},0),2.5,3.5,4.5,5.5,6.5,7.5),"")))</f>
        <v/>
      </c>
      <c r="M627" s="52">
        <f t="shared" si="32"/>
        <v>1</v>
      </c>
      <c r="N627" s="52" t="str">
        <f t="shared" si="33"/>
        <v/>
      </c>
      <c r="O627" s="6"/>
      <c r="P627" s="6"/>
      <c r="Q627" s="6"/>
      <c r="R627" s="6"/>
      <c r="S627" s="6"/>
      <c r="T627" s="6"/>
      <c r="U627" s="6"/>
      <c r="V627" s="6"/>
      <c r="W627" s="6"/>
      <c r="X627" s="6"/>
      <c r="Y627" s="6"/>
      <c r="Z627" s="6"/>
      <c r="AA627" s="6"/>
      <c r="AB627" s="6"/>
    </row>
    <row r="628" spans="1:28" ht="13.5" thickBot="1" x14ac:dyDescent="0.25">
      <c r="A628" s="6" t="str">
        <f t="shared" si="34"/>
        <v xml:space="preserve"> UNIT </v>
      </c>
      <c r="B628" s="54">
        <v>594</v>
      </c>
      <c r="C628" s="53"/>
      <c r="D628" s="57"/>
      <c r="E628" s="57"/>
      <c r="F628" s="57"/>
      <c r="G628" s="57"/>
      <c r="H628" s="139"/>
      <c r="I628" s="57"/>
      <c r="J628" s="60"/>
      <c r="K628" s="72" t="str">
        <f>IF(AND(I628="YES", COUNTIFS(F$35:F628,F628,I$35:I628,"YES")=1),1,"")</f>
        <v/>
      </c>
      <c r="L628" s="73" t="str">
        <f>IF(G628="","",VALUE(IFERROR(CHOOSE(MATCH(G628,{0,1,2,3,4,5},0),2.5,3.5,4.5,5.5,6.5,7.5),"")))</f>
        <v/>
      </c>
      <c r="M628" s="52">
        <f t="shared" si="32"/>
        <v>1</v>
      </c>
      <c r="N628" s="52" t="str">
        <f t="shared" si="33"/>
        <v/>
      </c>
      <c r="O628" s="6"/>
      <c r="P628" s="6"/>
      <c r="Q628" s="6"/>
      <c r="R628" s="6"/>
      <c r="S628" s="6"/>
      <c r="T628" s="6"/>
      <c r="U628" s="6"/>
      <c r="V628" s="6"/>
      <c r="W628" s="6"/>
      <c r="X628" s="6"/>
      <c r="Y628" s="6"/>
      <c r="Z628" s="6"/>
      <c r="AA628" s="6"/>
      <c r="AB628" s="6"/>
    </row>
    <row r="629" spans="1:28" ht="13.5" thickBot="1" x14ac:dyDescent="0.25">
      <c r="A629" s="6" t="str">
        <f t="shared" si="34"/>
        <v xml:space="preserve"> UNIT </v>
      </c>
      <c r="B629" s="54">
        <v>595</v>
      </c>
      <c r="C629" s="53"/>
      <c r="D629" s="57"/>
      <c r="E629" s="57"/>
      <c r="F629" s="57"/>
      <c r="G629" s="57"/>
      <c r="H629" s="139"/>
      <c r="I629" s="57"/>
      <c r="J629" s="60"/>
      <c r="K629" s="72" t="str">
        <f>IF(AND(I629="YES", COUNTIFS(F$35:F629,F629,I$35:I629,"YES")=1),1,"")</f>
        <v/>
      </c>
      <c r="L629" s="73" t="str">
        <f>IF(G629="","",VALUE(IFERROR(CHOOSE(MATCH(G629,{0,1,2,3,4,5},0),2.5,3.5,4.5,5.5,6.5,7.5),"")))</f>
        <v/>
      </c>
      <c r="M629" s="52">
        <f t="shared" si="32"/>
        <v>1</v>
      </c>
      <c r="N629" s="52" t="str">
        <f t="shared" si="33"/>
        <v/>
      </c>
      <c r="O629" s="6"/>
      <c r="P629" s="6"/>
      <c r="Q629" s="6"/>
      <c r="R629" s="6"/>
      <c r="S629" s="6"/>
      <c r="T629" s="6"/>
      <c r="U629" s="6"/>
      <c r="V629" s="6"/>
      <c r="W629" s="6"/>
      <c r="X629" s="6"/>
      <c r="Y629" s="6"/>
      <c r="Z629" s="6"/>
      <c r="AA629" s="6"/>
      <c r="AB629" s="6"/>
    </row>
    <row r="630" spans="1:28" ht="13.5" thickBot="1" x14ac:dyDescent="0.25">
      <c r="A630" s="6" t="str">
        <f t="shared" si="34"/>
        <v xml:space="preserve"> UNIT </v>
      </c>
      <c r="B630" s="54">
        <v>596</v>
      </c>
      <c r="C630" s="53"/>
      <c r="D630" s="57"/>
      <c r="E630" s="57"/>
      <c r="F630" s="57"/>
      <c r="G630" s="57"/>
      <c r="H630" s="139"/>
      <c r="I630" s="57"/>
      <c r="J630" s="60"/>
      <c r="K630" s="72" t="str">
        <f>IF(AND(I630="YES", COUNTIFS(F$35:F630,F630,I$35:I630,"YES")=1),1,"")</f>
        <v/>
      </c>
      <c r="L630" s="73" t="str">
        <f>IF(G630="","",VALUE(IFERROR(CHOOSE(MATCH(G630,{0,1,2,3,4,5},0),2.5,3.5,4.5,5.5,6.5,7.5),"")))</f>
        <v/>
      </c>
      <c r="M630" s="52">
        <f t="shared" si="32"/>
        <v>1</v>
      </c>
      <c r="N630" s="52" t="str">
        <f t="shared" si="33"/>
        <v/>
      </c>
      <c r="O630" s="6"/>
      <c r="P630" s="6"/>
      <c r="Q630" s="6"/>
      <c r="R630" s="6"/>
      <c r="S630" s="6"/>
      <c r="T630" s="6"/>
      <c r="U630" s="6"/>
      <c r="V630" s="6"/>
      <c r="W630" s="6"/>
      <c r="X630" s="6"/>
      <c r="Y630" s="6"/>
      <c r="Z630" s="6"/>
      <c r="AA630" s="6"/>
      <c r="AB630" s="6"/>
    </row>
    <row r="631" spans="1:28" ht="13.5" thickBot="1" x14ac:dyDescent="0.25">
      <c r="A631" s="6" t="str">
        <f t="shared" si="34"/>
        <v xml:space="preserve"> UNIT </v>
      </c>
      <c r="B631" s="54">
        <v>597</v>
      </c>
      <c r="C631" s="53"/>
      <c r="D631" s="57"/>
      <c r="E631" s="57"/>
      <c r="F631" s="57"/>
      <c r="G631" s="57"/>
      <c r="H631" s="139"/>
      <c r="I631" s="57"/>
      <c r="J631" s="60"/>
      <c r="K631" s="72" t="str">
        <f>IF(AND(I631="YES", COUNTIFS(F$35:F631,F631,I$35:I631,"YES")=1),1,"")</f>
        <v/>
      </c>
      <c r="L631" s="73" t="str">
        <f>IF(G631="","",VALUE(IFERROR(CHOOSE(MATCH(G631,{0,1,2,3,4,5},0),2.5,3.5,4.5,5.5,6.5,7.5),"")))</f>
        <v/>
      </c>
      <c r="M631" s="52">
        <f t="shared" si="32"/>
        <v>1</v>
      </c>
      <c r="N631" s="52" t="str">
        <f t="shared" si="33"/>
        <v/>
      </c>
      <c r="O631" s="6"/>
      <c r="P631" s="6"/>
      <c r="Q631" s="6"/>
      <c r="R631" s="6"/>
      <c r="S631" s="6"/>
      <c r="T631" s="6"/>
      <c r="U631" s="6"/>
      <c r="V631" s="6"/>
      <c r="W631" s="6"/>
      <c r="X631" s="6"/>
      <c r="Y631" s="6"/>
      <c r="Z631" s="6"/>
      <c r="AA631" s="6"/>
      <c r="AB631" s="6"/>
    </row>
    <row r="632" spans="1:28" ht="13.5" thickBot="1" x14ac:dyDescent="0.25">
      <c r="A632" s="6" t="str">
        <f t="shared" si="34"/>
        <v xml:space="preserve"> UNIT </v>
      </c>
      <c r="B632" s="54">
        <v>598</v>
      </c>
      <c r="C632" s="53"/>
      <c r="D632" s="57"/>
      <c r="E632" s="57"/>
      <c r="F632" s="57"/>
      <c r="G632" s="57"/>
      <c r="H632" s="139"/>
      <c r="I632" s="57"/>
      <c r="J632" s="60"/>
      <c r="K632" s="72" t="str">
        <f>IF(AND(I632="YES", COUNTIFS(F$35:F632,F632,I$35:I632,"YES")=1),1,"")</f>
        <v/>
      </c>
      <c r="L632" s="73" t="str">
        <f>IF(G632="","",VALUE(IFERROR(CHOOSE(MATCH(G632,{0,1,2,3,4,5},0),2.5,3.5,4.5,5.5,6.5,7.5),"")))</f>
        <v/>
      </c>
      <c r="M632" s="52">
        <f t="shared" si="32"/>
        <v>1</v>
      </c>
      <c r="N632" s="52" t="str">
        <f t="shared" si="33"/>
        <v/>
      </c>
      <c r="O632" s="6"/>
      <c r="P632" s="6"/>
      <c r="Q632" s="6"/>
      <c r="R632" s="6"/>
      <c r="S632" s="6"/>
      <c r="T632" s="6"/>
      <c r="U632" s="6"/>
      <c r="V632" s="6"/>
      <c r="W632" s="6"/>
      <c r="X632" s="6"/>
      <c r="Y632" s="6"/>
      <c r="Z632" s="6"/>
      <c r="AA632" s="6"/>
      <c r="AB632" s="6"/>
    </row>
    <row r="633" spans="1:28" ht="13.5" thickBot="1" x14ac:dyDescent="0.25">
      <c r="A633" s="6" t="str">
        <f t="shared" si="34"/>
        <v xml:space="preserve"> UNIT </v>
      </c>
      <c r="B633" s="54">
        <v>599</v>
      </c>
      <c r="C633" s="53"/>
      <c r="D633" s="57"/>
      <c r="E633" s="57"/>
      <c r="F633" s="57"/>
      <c r="G633" s="57"/>
      <c r="H633" s="139"/>
      <c r="I633" s="57"/>
      <c r="J633" s="60"/>
      <c r="K633" s="72" t="str">
        <f>IF(AND(I633="YES", COUNTIFS(F$35:F633,F633,I$35:I633,"YES")=1),1,"")</f>
        <v/>
      </c>
      <c r="L633" s="73" t="str">
        <f>IF(G633="","",VALUE(IFERROR(CHOOSE(MATCH(G633,{0,1,2,3,4,5},0),2.5,3.5,4.5,5.5,6.5,7.5),"")))</f>
        <v/>
      </c>
      <c r="M633" s="52">
        <f t="shared" si="32"/>
        <v>1</v>
      </c>
      <c r="N633" s="52" t="str">
        <f t="shared" si="33"/>
        <v/>
      </c>
      <c r="O633" s="6"/>
      <c r="P633" s="6"/>
      <c r="Q633" s="6"/>
      <c r="R633" s="6"/>
      <c r="S633" s="6"/>
      <c r="T633" s="6"/>
      <c r="U633" s="6"/>
      <c r="V633" s="6"/>
      <c r="W633" s="6"/>
      <c r="X633" s="6"/>
      <c r="Y633" s="6"/>
      <c r="Z633" s="6"/>
      <c r="AA633" s="6"/>
      <c r="AB633" s="6"/>
    </row>
    <row r="634" spans="1:28" ht="13.5" thickBot="1" x14ac:dyDescent="0.25">
      <c r="A634" s="6" t="str">
        <f t="shared" si="34"/>
        <v xml:space="preserve"> UNIT </v>
      </c>
      <c r="B634" s="54">
        <v>600</v>
      </c>
      <c r="C634" s="53"/>
      <c r="D634" s="57"/>
      <c r="E634" s="57"/>
      <c r="F634" s="57"/>
      <c r="G634" s="57"/>
      <c r="H634" s="139"/>
      <c r="I634" s="57"/>
      <c r="J634" s="60"/>
      <c r="K634" s="72" t="str">
        <f>IF(AND(I634="YES", COUNTIFS(F$35:F634,F634,I$35:I634,"YES")=1),1,"")</f>
        <v/>
      </c>
      <c r="L634" s="73" t="str">
        <f>IF(G634="","",VALUE(IFERROR(CHOOSE(MATCH(G634,{0,1,2,3,4,5},0),2.5,3.5,4.5,5.5,6.5,7.5),"")))</f>
        <v/>
      </c>
      <c r="M634" s="52">
        <f t="shared" si="32"/>
        <v>1</v>
      </c>
      <c r="N634" s="52" t="str">
        <f t="shared" si="33"/>
        <v/>
      </c>
      <c r="O634" s="6"/>
      <c r="P634" s="6"/>
      <c r="Q634" s="6"/>
      <c r="R634" s="6"/>
      <c r="S634" s="6"/>
      <c r="T634" s="6"/>
      <c r="U634" s="6"/>
      <c r="V634" s="6"/>
      <c r="W634" s="6"/>
      <c r="X634" s="6"/>
      <c r="Y634" s="6"/>
      <c r="Z634" s="6"/>
      <c r="AA634" s="6"/>
      <c r="AB634" s="6"/>
    </row>
    <row r="635" spans="1:28" ht="13.5" thickBot="1" x14ac:dyDescent="0.25">
      <c r="A635" s="6" t="str">
        <f t="shared" si="34"/>
        <v xml:space="preserve"> UNIT </v>
      </c>
      <c r="B635" s="54">
        <v>601</v>
      </c>
      <c r="C635" s="53"/>
      <c r="D635" s="57"/>
      <c r="E635" s="57"/>
      <c r="F635" s="57"/>
      <c r="G635" s="57"/>
      <c r="H635" s="139"/>
      <c r="I635" s="57"/>
      <c r="J635" s="60"/>
      <c r="K635" s="72" t="str">
        <f>IF(AND(I635="YES", COUNTIFS(F$35:F635,F635,I$35:I635,"YES")=1),1,"")</f>
        <v/>
      </c>
      <c r="L635" s="73" t="str">
        <f>IF(G635="","",VALUE(IFERROR(CHOOSE(MATCH(G635,{0,1,2,3,4,5},0),2.5,3.5,4.5,5.5,6.5,7.5),"")))</f>
        <v/>
      </c>
      <c r="M635" s="52">
        <f t="shared" si="32"/>
        <v>1</v>
      </c>
      <c r="N635" s="52" t="str">
        <f t="shared" si="33"/>
        <v/>
      </c>
      <c r="O635" s="6"/>
      <c r="P635" s="6"/>
      <c r="Q635" s="6"/>
      <c r="R635" s="6"/>
      <c r="S635" s="6"/>
      <c r="T635" s="6"/>
      <c r="U635" s="6"/>
      <c r="V635" s="6"/>
      <c r="W635" s="6"/>
      <c r="X635" s="6"/>
      <c r="Y635" s="6"/>
      <c r="Z635" s="6"/>
      <c r="AA635" s="6"/>
      <c r="AB635" s="6"/>
    </row>
    <row r="636" spans="1:28" ht="13.5" thickBot="1" x14ac:dyDescent="0.25">
      <c r="A636" s="6" t="str">
        <f t="shared" si="34"/>
        <v xml:space="preserve"> UNIT </v>
      </c>
      <c r="B636" s="54">
        <v>602</v>
      </c>
      <c r="C636" s="53"/>
      <c r="D636" s="57"/>
      <c r="E636" s="57"/>
      <c r="F636" s="57"/>
      <c r="G636" s="57"/>
      <c r="H636" s="139"/>
      <c r="I636" s="57"/>
      <c r="J636" s="60"/>
      <c r="K636" s="72" t="str">
        <f>IF(AND(I636="YES", COUNTIFS(F$35:F636,F636,I$35:I636,"YES")=1),1,"")</f>
        <v/>
      </c>
      <c r="L636" s="73" t="str">
        <f>IF(G636="","",VALUE(IFERROR(CHOOSE(MATCH(G636,{0,1,2,3,4,5},0),2.5,3.5,4.5,5.5,6.5,7.5),"")))</f>
        <v/>
      </c>
      <c r="M636" s="52">
        <f t="shared" si="32"/>
        <v>1</v>
      </c>
      <c r="N636" s="52" t="str">
        <f t="shared" si="33"/>
        <v/>
      </c>
      <c r="O636" s="6"/>
      <c r="P636" s="6"/>
      <c r="Q636" s="6"/>
      <c r="R636" s="6"/>
      <c r="S636" s="6"/>
      <c r="T636" s="6"/>
      <c r="U636" s="6"/>
      <c r="V636" s="6"/>
      <c r="W636" s="6"/>
      <c r="X636" s="6"/>
      <c r="Y636" s="6"/>
      <c r="Z636" s="6"/>
      <c r="AA636" s="6"/>
      <c r="AB636" s="6"/>
    </row>
    <row r="637" spans="1:28" ht="13.5" thickBot="1" x14ac:dyDescent="0.25">
      <c r="A637" s="6" t="str">
        <f t="shared" si="34"/>
        <v xml:space="preserve"> UNIT </v>
      </c>
      <c r="B637" s="54">
        <v>603</v>
      </c>
      <c r="C637" s="53"/>
      <c r="D637" s="57"/>
      <c r="E637" s="57"/>
      <c r="F637" s="57"/>
      <c r="G637" s="57"/>
      <c r="H637" s="139"/>
      <c r="I637" s="57"/>
      <c r="J637" s="60"/>
      <c r="K637" s="72" t="str">
        <f>IF(AND(I637="YES", COUNTIFS(F$35:F637,F637,I$35:I637,"YES")=1),1,"")</f>
        <v/>
      </c>
      <c r="L637" s="73" t="str">
        <f>IF(G637="","",VALUE(IFERROR(CHOOSE(MATCH(G637,{0,1,2,3,4,5},0),2.5,3.5,4.5,5.5,6.5,7.5),"")))</f>
        <v/>
      </c>
      <c r="M637" s="52">
        <f t="shared" si="32"/>
        <v>1</v>
      </c>
      <c r="N637" s="52" t="str">
        <f t="shared" si="33"/>
        <v/>
      </c>
      <c r="O637" s="6"/>
      <c r="P637" s="6"/>
      <c r="Q637" s="6"/>
      <c r="R637" s="6"/>
      <c r="S637" s="6"/>
      <c r="T637" s="6"/>
      <c r="U637" s="6"/>
      <c r="V637" s="6"/>
      <c r="W637" s="6"/>
      <c r="X637" s="6"/>
      <c r="Y637" s="6"/>
      <c r="Z637" s="6"/>
      <c r="AA637" s="6"/>
      <c r="AB637" s="6"/>
    </row>
    <row r="638" spans="1:28" ht="13.5" thickBot="1" x14ac:dyDescent="0.25">
      <c r="A638" s="6" t="str">
        <f t="shared" si="34"/>
        <v xml:space="preserve"> UNIT </v>
      </c>
      <c r="B638" s="54">
        <v>604</v>
      </c>
      <c r="C638" s="53"/>
      <c r="D638" s="57"/>
      <c r="E638" s="57"/>
      <c r="F638" s="57"/>
      <c r="G638" s="57"/>
      <c r="H638" s="139"/>
      <c r="I638" s="57"/>
      <c r="J638" s="60"/>
      <c r="K638" s="72" t="str">
        <f>IF(AND(I638="YES", COUNTIFS(F$35:F638,F638,I$35:I638,"YES")=1),1,"")</f>
        <v/>
      </c>
      <c r="L638" s="73" t="str">
        <f>IF(G638="","",VALUE(IFERROR(CHOOSE(MATCH(G638,{0,1,2,3,4,5},0),2.5,3.5,4.5,5.5,6.5,7.5),"")))</f>
        <v/>
      </c>
      <c r="M638" s="52">
        <f t="shared" si="32"/>
        <v>1</v>
      </c>
      <c r="N638" s="52" t="str">
        <f t="shared" si="33"/>
        <v/>
      </c>
      <c r="O638" s="6"/>
      <c r="P638" s="6"/>
      <c r="Q638" s="6"/>
      <c r="R638" s="6"/>
      <c r="S638" s="6"/>
      <c r="T638" s="6"/>
      <c r="U638" s="6"/>
      <c r="V638" s="6"/>
      <c r="W638" s="6"/>
      <c r="X638" s="6"/>
      <c r="Y638" s="6"/>
      <c r="Z638" s="6"/>
      <c r="AA638" s="6"/>
      <c r="AB638" s="6"/>
    </row>
    <row r="639" spans="1:28" ht="13.5" thickBot="1" x14ac:dyDescent="0.25">
      <c r="A639" s="6" t="str">
        <f t="shared" si="34"/>
        <v xml:space="preserve"> UNIT </v>
      </c>
      <c r="B639" s="54">
        <v>605</v>
      </c>
      <c r="C639" s="53"/>
      <c r="D639" s="57"/>
      <c r="E639" s="57"/>
      <c r="F639" s="57"/>
      <c r="G639" s="57"/>
      <c r="H639" s="139"/>
      <c r="I639" s="57"/>
      <c r="J639" s="60"/>
      <c r="K639" s="72" t="str">
        <f>IF(AND(I639="YES", COUNTIFS(F$35:F639,F639,I$35:I639,"YES")=1),1,"")</f>
        <v/>
      </c>
      <c r="L639" s="73" t="str">
        <f>IF(G639="","",VALUE(IFERROR(CHOOSE(MATCH(G639,{0,1,2,3,4,5},0),2.5,3.5,4.5,5.5,6.5,7.5),"")))</f>
        <v/>
      </c>
      <c r="M639" s="52">
        <f t="shared" si="32"/>
        <v>1</v>
      </c>
      <c r="N639" s="52" t="str">
        <f t="shared" si="33"/>
        <v/>
      </c>
      <c r="O639" s="6"/>
      <c r="P639" s="6"/>
      <c r="Q639" s="6"/>
      <c r="R639" s="6"/>
      <c r="S639" s="6"/>
      <c r="T639" s="6"/>
      <c r="U639" s="6"/>
      <c r="V639" s="6"/>
      <c r="W639" s="6"/>
      <c r="X639" s="6"/>
      <c r="Y639" s="6"/>
      <c r="Z639" s="6"/>
      <c r="AA639" s="6"/>
      <c r="AB639" s="6"/>
    </row>
    <row r="640" spans="1:28" ht="13.5" thickBot="1" x14ac:dyDescent="0.25">
      <c r="A640" s="6" t="str">
        <f t="shared" si="34"/>
        <v xml:space="preserve"> UNIT </v>
      </c>
      <c r="B640" s="54">
        <v>606</v>
      </c>
      <c r="C640" s="53"/>
      <c r="D640" s="57"/>
      <c r="E640" s="57"/>
      <c r="F640" s="57"/>
      <c r="G640" s="57"/>
      <c r="H640" s="139"/>
      <c r="I640" s="57"/>
      <c r="J640" s="60"/>
      <c r="K640" s="72" t="str">
        <f>IF(AND(I640="YES", COUNTIFS(F$35:F640,F640,I$35:I640,"YES")=1),1,"")</f>
        <v/>
      </c>
      <c r="L640" s="73" t="str">
        <f>IF(G640="","",VALUE(IFERROR(CHOOSE(MATCH(G640,{0,1,2,3,4,5},0),2.5,3.5,4.5,5.5,6.5,7.5),"")))</f>
        <v/>
      </c>
      <c r="M640" s="52">
        <f t="shared" si="32"/>
        <v>1</v>
      </c>
      <c r="N640" s="52" t="str">
        <f t="shared" si="33"/>
        <v/>
      </c>
      <c r="O640" s="6"/>
      <c r="P640" s="6"/>
      <c r="Q640" s="6"/>
      <c r="R640" s="6"/>
      <c r="S640" s="6"/>
      <c r="T640" s="6"/>
      <c r="U640" s="6"/>
      <c r="V640" s="6"/>
      <c r="W640" s="6"/>
      <c r="X640" s="6"/>
      <c r="Y640" s="6"/>
      <c r="Z640" s="6"/>
      <c r="AA640" s="6"/>
      <c r="AB640" s="6"/>
    </row>
    <row r="641" spans="1:28" ht="13.5" thickBot="1" x14ac:dyDescent="0.25">
      <c r="A641" s="6" t="str">
        <f t="shared" si="34"/>
        <v xml:space="preserve"> UNIT </v>
      </c>
      <c r="B641" s="54">
        <v>607</v>
      </c>
      <c r="C641" s="53"/>
      <c r="D641" s="57"/>
      <c r="E641" s="57"/>
      <c r="F641" s="57"/>
      <c r="G641" s="57"/>
      <c r="H641" s="139"/>
      <c r="I641" s="57"/>
      <c r="J641" s="60"/>
      <c r="K641" s="72" t="str">
        <f>IF(AND(I641="YES", COUNTIFS(F$35:F641,F641,I$35:I641,"YES")=1),1,"")</f>
        <v/>
      </c>
      <c r="L641" s="73" t="str">
        <f>IF(G641="","",VALUE(IFERROR(CHOOSE(MATCH(G641,{0,1,2,3,4,5},0),2.5,3.5,4.5,5.5,6.5,7.5),"")))</f>
        <v/>
      </c>
      <c r="M641" s="52">
        <f t="shared" si="32"/>
        <v>1</v>
      </c>
      <c r="N641" s="52" t="str">
        <f t="shared" si="33"/>
        <v/>
      </c>
      <c r="O641" s="6"/>
      <c r="P641" s="6"/>
      <c r="Q641" s="6"/>
      <c r="R641" s="6"/>
      <c r="S641" s="6"/>
      <c r="T641" s="6"/>
      <c r="U641" s="6"/>
      <c r="V641" s="6"/>
      <c r="W641" s="6"/>
      <c r="X641" s="6"/>
      <c r="Y641" s="6"/>
      <c r="Z641" s="6"/>
      <c r="AA641" s="6"/>
      <c r="AB641" s="6"/>
    </row>
    <row r="642" spans="1:28" ht="13.5" thickBot="1" x14ac:dyDescent="0.25">
      <c r="A642" s="6" t="str">
        <f t="shared" si="34"/>
        <v xml:space="preserve"> UNIT </v>
      </c>
      <c r="B642" s="54">
        <v>608</v>
      </c>
      <c r="C642" s="53"/>
      <c r="D642" s="57"/>
      <c r="E642" s="57"/>
      <c r="F642" s="57"/>
      <c r="G642" s="57"/>
      <c r="H642" s="139"/>
      <c r="I642" s="57"/>
      <c r="J642" s="60"/>
      <c r="K642" s="72" t="str">
        <f>IF(AND(I642="YES", COUNTIFS(F$35:F642,F642,I$35:I642,"YES")=1),1,"")</f>
        <v/>
      </c>
      <c r="L642" s="73" t="str">
        <f>IF(G642="","",VALUE(IFERROR(CHOOSE(MATCH(G642,{0,1,2,3,4,5},0),2.5,3.5,4.5,5.5,6.5,7.5),"")))</f>
        <v/>
      </c>
      <c r="M642" s="52">
        <f t="shared" si="32"/>
        <v>1</v>
      </c>
      <c r="N642" s="52" t="str">
        <f t="shared" si="33"/>
        <v/>
      </c>
      <c r="O642" s="6"/>
      <c r="P642" s="6"/>
      <c r="Q642" s="6"/>
      <c r="R642" s="6"/>
      <c r="S642" s="6"/>
      <c r="T642" s="6"/>
      <c r="U642" s="6"/>
      <c r="V642" s="6"/>
      <c r="W642" s="6"/>
      <c r="X642" s="6"/>
      <c r="Y642" s="6"/>
      <c r="Z642" s="6"/>
      <c r="AA642" s="6"/>
      <c r="AB642" s="6"/>
    </row>
    <row r="643" spans="1:28" ht="13.5" thickBot="1" x14ac:dyDescent="0.25">
      <c r="A643" s="6" t="str">
        <f t="shared" si="34"/>
        <v xml:space="preserve"> UNIT </v>
      </c>
      <c r="B643" s="54">
        <v>609</v>
      </c>
      <c r="C643" s="53"/>
      <c r="D643" s="57"/>
      <c r="E643" s="57"/>
      <c r="F643" s="57"/>
      <c r="G643" s="57"/>
      <c r="H643" s="139"/>
      <c r="I643" s="57"/>
      <c r="J643" s="60"/>
      <c r="K643" s="72" t="str">
        <f>IF(AND(I643="YES", COUNTIFS(F$35:F643,F643,I$35:I643,"YES")=1),1,"")</f>
        <v/>
      </c>
      <c r="L643" s="73" t="str">
        <f>IF(G643="","",VALUE(IFERROR(CHOOSE(MATCH(G643,{0,1,2,3,4,5},0),2.5,3.5,4.5,5.5,6.5,7.5),"")))</f>
        <v/>
      </c>
      <c r="M643" s="52">
        <f t="shared" si="32"/>
        <v>1</v>
      </c>
      <c r="N643" s="52" t="str">
        <f t="shared" si="33"/>
        <v/>
      </c>
      <c r="O643" s="6"/>
      <c r="P643" s="6"/>
      <c r="Q643" s="6"/>
      <c r="R643" s="6"/>
      <c r="S643" s="6"/>
      <c r="T643" s="6"/>
      <c r="U643" s="6"/>
      <c r="V643" s="6"/>
      <c r="W643" s="6"/>
      <c r="X643" s="6"/>
      <c r="Y643" s="6"/>
      <c r="Z643" s="6"/>
      <c r="AA643" s="6"/>
      <c r="AB643" s="6"/>
    </row>
    <row r="644" spans="1:28" ht="13.5" thickBot="1" x14ac:dyDescent="0.25">
      <c r="A644" s="6" t="str">
        <f t="shared" si="34"/>
        <v xml:space="preserve"> UNIT </v>
      </c>
      <c r="B644" s="54">
        <v>610</v>
      </c>
      <c r="C644" s="53"/>
      <c r="D644" s="57"/>
      <c r="E644" s="57"/>
      <c r="F644" s="57"/>
      <c r="G644" s="57"/>
      <c r="H644" s="139"/>
      <c r="I644" s="57"/>
      <c r="J644" s="60"/>
      <c r="K644" s="72" t="str">
        <f>IF(AND(I644="YES", COUNTIFS(F$35:F644,F644,I$35:I644,"YES")=1),1,"")</f>
        <v/>
      </c>
      <c r="L644" s="73" t="str">
        <f>IF(G644="","",VALUE(IFERROR(CHOOSE(MATCH(G644,{0,1,2,3,4,5},0),2.5,3.5,4.5,5.5,6.5,7.5),"")))</f>
        <v/>
      </c>
      <c r="M644" s="52">
        <f t="shared" si="32"/>
        <v>1</v>
      </c>
      <c r="N644" s="52" t="str">
        <f t="shared" si="33"/>
        <v/>
      </c>
      <c r="O644" s="6"/>
      <c r="P644" s="6"/>
      <c r="Q644" s="6"/>
      <c r="R644" s="6"/>
      <c r="S644" s="6"/>
      <c r="T644" s="6"/>
      <c r="U644" s="6"/>
      <c r="V644" s="6"/>
      <c r="W644" s="6"/>
      <c r="X644" s="6"/>
      <c r="Y644" s="6"/>
      <c r="Z644" s="6"/>
      <c r="AA644" s="6"/>
      <c r="AB644" s="6"/>
    </row>
    <row r="645" spans="1:28" ht="13.5" thickBot="1" x14ac:dyDescent="0.25">
      <c r="A645" s="6" t="str">
        <f t="shared" si="34"/>
        <v xml:space="preserve"> UNIT </v>
      </c>
      <c r="B645" s="54">
        <v>611</v>
      </c>
      <c r="C645" s="53"/>
      <c r="D645" s="57"/>
      <c r="E645" s="57"/>
      <c r="F645" s="57"/>
      <c r="G645" s="57"/>
      <c r="H645" s="139"/>
      <c r="I645" s="57"/>
      <c r="J645" s="60"/>
      <c r="K645" s="72" t="str">
        <f>IF(AND(I645="YES", COUNTIFS(F$35:F645,F645,I$35:I645,"YES")=1),1,"")</f>
        <v/>
      </c>
      <c r="L645" s="73" t="str">
        <f>IF(G645="","",VALUE(IFERROR(CHOOSE(MATCH(G645,{0,1,2,3,4,5},0),2.5,3.5,4.5,5.5,6.5,7.5),"")))</f>
        <v/>
      </c>
      <c r="M645" s="52">
        <f t="shared" si="32"/>
        <v>1</v>
      </c>
      <c r="N645" s="52" t="str">
        <f t="shared" si="33"/>
        <v/>
      </c>
      <c r="O645" s="6"/>
      <c r="P645" s="6"/>
      <c r="Q645" s="6"/>
      <c r="R645" s="6"/>
      <c r="S645" s="6"/>
      <c r="T645" s="6"/>
      <c r="U645" s="6"/>
      <c r="V645" s="6"/>
      <c r="W645" s="6"/>
      <c r="X645" s="6"/>
      <c r="Y645" s="6"/>
      <c r="Z645" s="6"/>
      <c r="AA645" s="6"/>
      <c r="AB645" s="6"/>
    </row>
    <row r="646" spans="1:28" ht="13.5" thickBot="1" x14ac:dyDescent="0.25">
      <c r="A646" s="6" t="str">
        <f t="shared" si="34"/>
        <v xml:space="preserve"> UNIT </v>
      </c>
      <c r="B646" s="54">
        <v>612</v>
      </c>
      <c r="C646" s="53"/>
      <c r="D646" s="57"/>
      <c r="E646" s="57"/>
      <c r="F646" s="57"/>
      <c r="G646" s="57"/>
      <c r="H646" s="139"/>
      <c r="I646" s="57"/>
      <c r="J646" s="60"/>
      <c r="K646" s="72" t="str">
        <f>IF(AND(I646="YES", COUNTIFS(F$35:F646,F646,I$35:I646,"YES")=1),1,"")</f>
        <v/>
      </c>
      <c r="L646" s="73" t="str">
        <f>IF(G646="","",VALUE(IFERROR(CHOOSE(MATCH(G646,{0,1,2,3,4,5},0),2.5,3.5,4.5,5.5,6.5,7.5),"")))</f>
        <v/>
      </c>
      <c r="M646" s="52">
        <f t="shared" si="32"/>
        <v>1</v>
      </c>
      <c r="N646" s="52" t="str">
        <f t="shared" si="33"/>
        <v/>
      </c>
      <c r="O646" s="6"/>
      <c r="P646" s="6"/>
      <c r="Q646" s="6"/>
      <c r="R646" s="6"/>
      <c r="S646" s="6"/>
      <c r="T646" s="6"/>
      <c r="U646" s="6"/>
      <c r="V646" s="6"/>
      <c r="W646" s="6"/>
      <c r="X646" s="6"/>
      <c r="Y646" s="6"/>
      <c r="Z646" s="6"/>
      <c r="AA646" s="6"/>
      <c r="AB646" s="6"/>
    </row>
    <row r="647" spans="1:28" ht="13.5" thickBot="1" x14ac:dyDescent="0.25">
      <c r="A647" s="6" t="str">
        <f t="shared" si="34"/>
        <v xml:space="preserve"> UNIT </v>
      </c>
      <c r="B647" s="54">
        <v>613</v>
      </c>
      <c r="C647" s="53"/>
      <c r="D647" s="57"/>
      <c r="E647" s="57"/>
      <c r="F647" s="57"/>
      <c r="G647" s="57"/>
      <c r="H647" s="139"/>
      <c r="I647" s="57"/>
      <c r="J647" s="60"/>
      <c r="K647" s="72" t="str">
        <f>IF(AND(I647="YES", COUNTIFS(F$35:F647,F647,I$35:I647,"YES")=1),1,"")</f>
        <v/>
      </c>
      <c r="L647" s="73" t="str">
        <f>IF(G647="","",VALUE(IFERROR(CHOOSE(MATCH(G647,{0,1,2,3,4,5},0),2.5,3.5,4.5,5.5,6.5,7.5),"")))</f>
        <v/>
      </c>
      <c r="M647" s="52">
        <f t="shared" si="32"/>
        <v>1</v>
      </c>
      <c r="N647" s="52" t="str">
        <f t="shared" si="33"/>
        <v/>
      </c>
      <c r="O647" s="6"/>
      <c r="P647" s="6"/>
      <c r="Q647" s="6"/>
      <c r="R647" s="6"/>
      <c r="S647" s="6"/>
      <c r="T647" s="6"/>
      <c r="U647" s="6"/>
      <c r="V647" s="6"/>
      <c r="W647" s="6"/>
      <c r="X647" s="6"/>
      <c r="Y647" s="6"/>
      <c r="Z647" s="6"/>
      <c r="AA647" s="6"/>
      <c r="AB647" s="6"/>
    </row>
    <row r="648" spans="1:28" ht="13.5" thickBot="1" x14ac:dyDescent="0.25">
      <c r="A648" s="6" t="str">
        <f t="shared" si="34"/>
        <v xml:space="preserve"> UNIT </v>
      </c>
      <c r="B648" s="54">
        <v>614</v>
      </c>
      <c r="C648" s="53"/>
      <c r="D648" s="57"/>
      <c r="E648" s="57"/>
      <c r="F648" s="57"/>
      <c r="G648" s="57"/>
      <c r="H648" s="139"/>
      <c r="I648" s="57"/>
      <c r="J648" s="60"/>
      <c r="K648" s="72" t="str">
        <f>IF(AND(I648="YES", COUNTIFS(F$35:F648,F648,I$35:I648,"YES")=1),1,"")</f>
        <v/>
      </c>
      <c r="L648" s="73" t="str">
        <f>IF(G648="","",VALUE(IFERROR(CHOOSE(MATCH(G648,{0,1,2,3,4,5},0),2.5,3.5,4.5,5.5,6.5,7.5),"")))</f>
        <v/>
      </c>
      <c r="M648" s="52">
        <f t="shared" si="32"/>
        <v>1</v>
      </c>
      <c r="N648" s="52" t="str">
        <f t="shared" si="33"/>
        <v/>
      </c>
      <c r="O648" s="6"/>
      <c r="P648" s="6"/>
      <c r="Q648" s="6"/>
      <c r="R648" s="6"/>
      <c r="S648" s="6"/>
      <c r="T648" s="6"/>
      <c r="U648" s="6"/>
      <c r="V648" s="6"/>
      <c r="W648" s="6"/>
      <c r="X648" s="6"/>
      <c r="Y648" s="6"/>
      <c r="Z648" s="6"/>
      <c r="AA648" s="6"/>
      <c r="AB648" s="6"/>
    </row>
    <row r="649" spans="1:28" ht="13.5" thickBot="1" x14ac:dyDescent="0.25">
      <c r="A649" s="6" t="str">
        <f t="shared" si="34"/>
        <v xml:space="preserve"> UNIT </v>
      </c>
      <c r="B649" s="54">
        <v>615</v>
      </c>
      <c r="C649" s="53"/>
      <c r="D649" s="57"/>
      <c r="E649" s="57"/>
      <c r="F649" s="57"/>
      <c r="G649" s="57"/>
      <c r="H649" s="139"/>
      <c r="I649" s="57"/>
      <c r="J649" s="60"/>
      <c r="K649" s="72" t="str">
        <f>IF(AND(I649="YES", COUNTIFS(F$35:F649,F649,I$35:I649,"YES")=1),1,"")</f>
        <v/>
      </c>
      <c r="L649" s="73" t="str">
        <f>IF(G649="","",VALUE(IFERROR(CHOOSE(MATCH(G649,{0,1,2,3,4,5},0),2.5,3.5,4.5,5.5,6.5,7.5),"")))</f>
        <v/>
      </c>
      <c r="M649" s="52">
        <f t="shared" si="32"/>
        <v>1</v>
      </c>
      <c r="N649" s="52" t="str">
        <f t="shared" si="33"/>
        <v/>
      </c>
      <c r="O649" s="6"/>
      <c r="P649" s="6"/>
      <c r="Q649" s="6"/>
      <c r="R649" s="6"/>
      <c r="S649" s="6"/>
      <c r="T649" s="6"/>
      <c r="U649" s="6"/>
      <c r="V649" s="6"/>
      <c r="W649" s="6"/>
      <c r="X649" s="6"/>
      <c r="Y649" s="6"/>
      <c r="Z649" s="6"/>
      <c r="AA649" s="6"/>
      <c r="AB649" s="6"/>
    </row>
    <row r="650" spans="1:28" ht="13.5" thickBot="1" x14ac:dyDescent="0.25">
      <c r="A650" s="6" t="str">
        <f t="shared" si="34"/>
        <v xml:space="preserve"> UNIT </v>
      </c>
      <c r="B650" s="54">
        <v>616</v>
      </c>
      <c r="C650" s="53"/>
      <c r="D650" s="57"/>
      <c r="E650" s="57"/>
      <c r="F650" s="57"/>
      <c r="G650" s="57"/>
      <c r="H650" s="139"/>
      <c r="I650" s="57"/>
      <c r="J650" s="60"/>
      <c r="K650" s="72" t="str">
        <f>IF(AND(I650="YES", COUNTIFS(F$35:F650,F650,I$35:I650,"YES")=1),1,"")</f>
        <v/>
      </c>
      <c r="L650" s="73" t="str">
        <f>IF(G650="","",VALUE(IFERROR(CHOOSE(MATCH(G650,{0,1,2,3,4,5},0),2.5,3.5,4.5,5.5,6.5,7.5),"")))</f>
        <v/>
      </c>
      <c r="M650" s="52">
        <f t="shared" si="32"/>
        <v>1</v>
      </c>
      <c r="N650" s="52" t="str">
        <f t="shared" si="33"/>
        <v/>
      </c>
      <c r="O650" s="6"/>
      <c r="P650" s="6"/>
      <c r="Q650" s="6"/>
      <c r="R650" s="6"/>
      <c r="S650" s="6"/>
      <c r="T650" s="6"/>
      <c r="U650" s="6"/>
      <c r="V650" s="6"/>
      <c r="W650" s="6"/>
      <c r="X650" s="6"/>
      <c r="Y650" s="6"/>
      <c r="Z650" s="6"/>
      <c r="AA650" s="6"/>
      <c r="AB650" s="6"/>
    </row>
    <row r="651" spans="1:28" ht="13.5" thickBot="1" x14ac:dyDescent="0.25">
      <c r="A651" s="6" t="str">
        <f t="shared" si="34"/>
        <v xml:space="preserve"> UNIT </v>
      </c>
      <c r="B651" s="54">
        <v>617</v>
      </c>
      <c r="C651" s="53"/>
      <c r="D651" s="57"/>
      <c r="E651" s="57"/>
      <c r="F651" s="57"/>
      <c r="G651" s="57"/>
      <c r="H651" s="139"/>
      <c r="I651" s="57"/>
      <c r="J651" s="60"/>
      <c r="K651" s="72" t="str">
        <f>IF(AND(I651="YES", COUNTIFS(F$35:F651,F651,I$35:I651,"YES")=1),1,"")</f>
        <v/>
      </c>
      <c r="L651" s="73" t="str">
        <f>IF(G651="","",VALUE(IFERROR(CHOOSE(MATCH(G651,{0,1,2,3,4,5},0),2.5,3.5,4.5,5.5,6.5,7.5),"")))</f>
        <v/>
      </c>
      <c r="M651" s="52">
        <f t="shared" si="32"/>
        <v>1</v>
      </c>
      <c r="N651" s="52" t="str">
        <f t="shared" si="33"/>
        <v/>
      </c>
      <c r="O651" s="6"/>
      <c r="P651" s="6"/>
      <c r="Q651" s="6"/>
      <c r="R651" s="6"/>
      <c r="S651" s="6"/>
      <c r="T651" s="6"/>
      <c r="U651" s="6"/>
      <c r="V651" s="6"/>
      <c r="W651" s="6"/>
      <c r="X651" s="6"/>
      <c r="Y651" s="6"/>
      <c r="Z651" s="6"/>
      <c r="AA651" s="6"/>
      <c r="AB651" s="6"/>
    </row>
    <row r="652" spans="1:28" ht="13.5" thickBot="1" x14ac:dyDescent="0.25">
      <c r="A652" s="6" t="str">
        <f t="shared" si="34"/>
        <v xml:space="preserve"> UNIT </v>
      </c>
      <c r="B652" s="54">
        <v>618</v>
      </c>
      <c r="C652" s="53"/>
      <c r="D652" s="57"/>
      <c r="E652" s="57"/>
      <c r="F652" s="57"/>
      <c r="G652" s="57"/>
      <c r="H652" s="139"/>
      <c r="I652" s="57"/>
      <c r="J652" s="60"/>
      <c r="K652" s="72" t="str">
        <f>IF(AND(I652="YES", COUNTIFS(F$35:F652,F652,I$35:I652,"YES")=1),1,"")</f>
        <v/>
      </c>
      <c r="L652" s="73" t="str">
        <f>IF(G652="","",VALUE(IFERROR(CHOOSE(MATCH(G652,{0,1,2,3,4,5},0),2.5,3.5,4.5,5.5,6.5,7.5),"")))</f>
        <v/>
      </c>
      <c r="M652" s="52">
        <f t="shared" si="32"/>
        <v>1</v>
      </c>
      <c r="N652" s="52" t="str">
        <f t="shared" si="33"/>
        <v/>
      </c>
      <c r="O652" s="6"/>
      <c r="P652" s="6"/>
      <c r="Q652" s="6"/>
      <c r="R652" s="6"/>
      <c r="S652" s="6"/>
      <c r="T652" s="6"/>
      <c r="U652" s="6"/>
      <c r="V652" s="6"/>
      <c r="W652" s="6"/>
      <c r="X652" s="6"/>
      <c r="Y652" s="6"/>
      <c r="Z652" s="6"/>
      <c r="AA652" s="6"/>
      <c r="AB652" s="6"/>
    </row>
    <row r="653" spans="1:28" ht="13.5" thickBot="1" x14ac:dyDescent="0.25">
      <c r="A653" s="6" t="str">
        <f t="shared" si="34"/>
        <v xml:space="preserve"> UNIT </v>
      </c>
      <c r="B653" s="54">
        <v>619</v>
      </c>
      <c r="C653" s="53"/>
      <c r="D653" s="57"/>
      <c r="E653" s="57"/>
      <c r="F653" s="57"/>
      <c r="G653" s="57"/>
      <c r="H653" s="139"/>
      <c r="I653" s="57"/>
      <c r="J653" s="60"/>
      <c r="K653" s="72" t="str">
        <f>IF(AND(I653="YES", COUNTIFS(F$35:F653,F653,I$35:I653,"YES")=1),1,"")</f>
        <v/>
      </c>
      <c r="L653" s="73" t="str">
        <f>IF(G653="","",VALUE(IFERROR(CHOOSE(MATCH(G653,{0,1,2,3,4,5},0),2.5,3.5,4.5,5.5,6.5,7.5),"")))</f>
        <v/>
      </c>
      <c r="M653" s="52">
        <f t="shared" si="32"/>
        <v>1</v>
      </c>
      <c r="N653" s="52" t="str">
        <f t="shared" si="33"/>
        <v/>
      </c>
      <c r="O653" s="6"/>
      <c r="P653" s="6"/>
      <c r="Q653" s="6"/>
      <c r="R653" s="6"/>
      <c r="S653" s="6"/>
      <c r="T653" s="6"/>
      <c r="U653" s="6"/>
      <c r="V653" s="6"/>
      <c r="W653" s="6"/>
      <c r="X653" s="6"/>
      <c r="Y653" s="6"/>
      <c r="Z653" s="6"/>
      <c r="AA653" s="6"/>
      <c r="AB653" s="6"/>
    </row>
    <row r="654" spans="1:28" ht="13.5" thickBot="1" x14ac:dyDescent="0.25">
      <c r="A654" s="6" t="str">
        <f t="shared" si="34"/>
        <v xml:space="preserve"> UNIT </v>
      </c>
      <c r="B654" s="54">
        <v>620</v>
      </c>
      <c r="C654" s="53"/>
      <c r="D654" s="57"/>
      <c r="E654" s="57"/>
      <c r="F654" s="57"/>
      <c r="G654" s="57"/>
      <c r="H654" s="139"/>
      <c r="I654" s="57"/>
      <c r="J654" s="60"/>
      <c r="K654" s="72" t="str">
        <f>IF(AND(I654="YES", COUNTIFS(F$35:F654,F654,I$35:I654,"YES")=1),1,"")</f>
        <v/>
      </c>
      <c r="L654" s="73" t="str">
        <f>IF(G654="","",VALUE(IFERROR(CHOOSE(MATCH(G654,{0,1,2,3,4,5},0),2.5,3.5,4.5,5.5,6.5,7.5),"")))</f>
        <v/>
      </c>
      <c r="M654" s="52">
        <f t="shared" si="32"/>
        <v>1</v>
      </c>
      <c r="N654" s="52" t="str">
        <f t="shared" si="33"/>
        <v/>
      </c>
      <c r="O654" s="6"/>
      <c r="P654" s="6"/>
      <c r="Q654" s="6"/>
      <c r="R654" s="6"/>
      <c r="S654" s="6"/>
      <c r="T654" s="6"/>
      <c r="U654" s="6"/>
      <c r="V654" s="6"/>
      <c r="W654" s="6"/>
      <c r="X654" s="6"/>
      <c r="Y654" s="6"/>
      <c r="Z654" s="6"/>
      <c r="AA654" s="6"/>
      <c r="AB654" s="6"/>
    </row>
    <row r="655" spans="1:28" ht="13.5" thickBot="1" x14ac:dyDescent="0.25">
      <c r="A655" s="6" t="str">
        <f t="shared" si="34"/>
        <v xml:space="preserve"> UNIT </v>
      </c>
      <c r="B655" s="54">
        <v>621</v>
      </c>
      <c r="C655" s="53"/>
      <c r="D655" s="57"/>
      <c r="E655" s="57"/>
      <c r="F655" s="57"/>
      <c r="G655" s="57"/>
      <c r="H655" s="139"/>
      <c r="I655" s="57"/>
      <c r="J655" s="60"/>
      <c r="K655" s="72" t="str">
        <f>IF(AND(I655="YES", COUNTIFS(F$35:F655,F655,I$35:I655,"YES")=1),1,"")</f>
        <v/>
      </c>
      <c r="L655" s="73" t="str">
        <f>IF(G655="","",VALUE(IFERROR(CHOOSE(MATCH(G655,{0,1,2,3,4,5},0),2.5,3.5,4.5,5.5,6.5,7.5),"")))</f>
        <v/>
      </c>
      <c r="M655" s="52">
        <f t="shared" si="32"/>
        <v>1</v>
      </c>
      <c r="N655" s="52" t="str">
        <f t="shared" si="33"/>
        <v/>
      </c>
      <c r="O655" s="6"/>
      <c r="P655" s="6"/>
      <c r="Q655" s="6"/>
      <c r="R655" s="6"/>
      <c r="S655" s="6"/>
      <c r="T655" s="6"/>
      <c r="U655" s="6"/>
      <c r="V655" s="6"/>
      <c r="W655" s="6"/>
      <c r="X655" s="6"/>
      <c r="Y655" s="6"/>
      <c r="Z655" s="6"/>
      <c r="AA655" s="6"/>
      <c r="AB655" s="6"/>
    </row>
    <row r="656" spans="1:28" ht="13.5" thickBot="1" x14ac:dyDescent="0.25">
      <c r="A656" s="6" t="str">
        <f t="shared" si="34"/>
        <v xml:space="preserve"> UNIT </v>
      </c>
      <c r="B656" s="54">
        <v>622</v>
      </c>
      <c r="C656" s="53"/>
      <c r="D656" s="57"/>
      <c r="E656" s="57"/>
      <c r="F656" s="57"/>
      <c r="G656" s="57"/>
      <c r="H656" s="139"/>
      <c r="I656" s="57"/>
      <c r="J656" s="60"/>
      <c r="K656" s="72" t="str">
        <f>IF(AND(I656="YES", COUNTIFS(F$35:F656,F656,I$35:I656,"YES")=1),1,"")</f>
        <v/>
      </c>
      <c r="L656" s="73" t="str">
        <f>IF(G656="","",VALUE(IFERROR(CHOOSE(MATCH(G656,{0,1,2,3,4,5},0),2.5,3.5,4.5,5.5,6.5,7.5),"")))</f>
        <v/>
      </c>
      <c r="M656" s="52">
        <f t="shared" si="32"/>
        <v>1</v>
      </c>
      <c r="N656" s="52" t="str">
        <f t="shared" si="33"/>
        <v/>
      </c>
      <c r="O656" s="6"/>
      <c r="P656" s="6"/>
      <c r="Q656" s="6"/>
      <c r="R656" s="6"/>
      <c r="S656" s="6"/>
      <c r="T656" s="6"/>
      <c r="U656" s="6"/>
      <c r="V656" s="6"/>
      <c r="W656" s="6"/>
      <c r="X656" s="6"/>
      <c r="Y656" s="6"/>
      <c r="Z656" s="6"/>
      <c r="AA656" s="6"/>
      <c r="AB656" s="6"/>
    </row>
    <row r="657" spans="1:28" ht="13.5" thickBot="1" x14ac:dyDescent="0.25">
      <c r="A657" s="6" t="str">
        <f t="shared" si="34"/>
        <v xml:space="preserve"> UNIT </v>
      </c>
      <c r="B657" s="54">
        <v>623</v>
      </c>
      <c r="C657" s="53"/>
      <c r="D657" s="57"/>
      <c r="E657" s="57"/>
      <c r="F657" s="57"/>
      <c r="G657" s="57"/>
      <c r="H657" s="139"/>
      <c r="I657" s="57"/>
      <c r="J657" s="60"/>
      <c r="K657" s="72" t="str">
        <f>IF(AND(I657="YES", COUNTIFS(F$35:F657,F657,I$35:I657,"YES")=1),1,"")</f>
        <v/>
      </c>
      <c r="L657" s="73" t="str">
        <f>IF(G657="","",VALUE(IFERROR(CHOOSE(MATCH(G657,{0,1,2,3,4,5},0),2.5,3.5,4.5,5.5,6.5,7.5),"")))</f>
        <v/>
      </c>
      <c r="M657" s="52">
        <f t="shared" si="32"/>
        <v>1</v>
      </c>
      <c r="N657" s="52" t="str">
        <f t="shared" si="33"/>
        <v/>
      </c>
      <c r="O657" s="6"/>
      <c r="P657" s="6"/>
      <c r="Q657" s="6"/>
      <c r="R657" s="6"/>
      <c r="S657" s="6"/>
      <c r="T657" s="6"/>
      <c r="U657" s="6"/>
      <c r="V657" s="6"/>
      <c r="W657" s="6"/>
      <c r="X657" s="6"/>
      <c r="Y657" s="6"/>
      <c r="Z657" s="6"/>
      <c r="AA657" s="6"/>
      <c r="AB657" s="6"/>
    </row>
    <row r="658" spans="1:28" ht="13.5" thickBot="1" x14ac:dyDescent="0.25">
      <c r="A658" s="6" t="str">
        <f t="shared" si="34"/>
        <v xml:space="preserve"> UNIT </v>
      </c>
      <c r="B658" s="54">
        <v>624</v>
      </c>
      <c r="C658" s="53"/>
      <c r="D658" s="57"/>
      <c r="E658" s="57"/>
      <c r="F658" s="57"/>
      <c r="G658" s="57"/>
      <c r="H658" s="139"/>
      <c r="I658" s="57"/>
      <c r="J658" s="60"/>
      <c r="K658" s="72" t="str">
        <f>IF(AND(I658="YES", COUNTIFS(F$35:F658,F658,I$35:I658,"YES")=1),1,"")</f>
        <v/>
      </c>
      <c r="L658" s="73" t="str">
        <f>IF(G658="","",VALUE(IFERROR(CHOOSE(MATCH(G658,{0,1,2,3,4,5},0),2.5,3.5,4.5,5.5,6.5,7.5),"")))</f>
        <v/>
      </c>
      <c r="M658" s="52">
        <f t="shared" si="32"/>
        <v>1</v>
      </c>
      <c r="N658" s="52" t="str">
        <f t="shared" si="33"/>
        <v/>
      </c>
      <c r="O658" s="6"/>
      <c r="P658" s="6"/>
      <c r="Q658" s="6"/>
      <c r="R658" s="6"/>
      <c r="S658" s="6"/>
      <c r="T658" s="6"/>
      <c r="U658" s="6"/>
      <c r="V658" s="6"/>
      <c r="W658" s="6"/>
      <c r="X658" s="6"/>
      <c r="Y658" s="6"/>
      <c r="Z658" s="6"/>
      <c r="AA658" s="6"/>
      <c r="AB658" s="6"/>
    </row>
    <row r="659" spans="1:28" ht="13.5" thickBot="1" x14ac:dyDescent="0.25">
      <c r="A659" s="6" t="str">
        <f t="shared" si="34"/>
        <v xml:space="preserve"> UNIT </v>
      </c>
      <c r="B659" s="54">
        <v>625</v>
      </c>
      <c r="C659" s="53"/>
      <c r="D659" s="57"/>
      <c r="E659" s="57"/>
      <c r="F659" s="57"/>
      <c r="G659" s="57"/>
      <c r="H659" s="139"/>
      <c r="I659" s="57"/>
      <c r="J659" s="60"/>
      <c r="K659" s="72" t="str">
        <f>IF(AND(I659="YES", COUNTIFS(F$35:F659,F659,I$35:I659,"YES")=1),1,"")</f>
        <v/>
      </c>
      <c r="L659" s="73" t="str">
        <f>IF(G659="","",VALUE(IFERROR(CHOOSE(MATCH(G659,{0,1,2,3,4,5},0),2.5,3.5,4.5,5.5,6.5,7.5),"")))</f>
        <v/>
      </c>
      <c r="M659" s="52">
        <f t="shared" si="32"/>
        <v>1</v>
      </c>
      <c r="N659" s="52" t="str">
        <f t="shared" si="33"/>
        <v/>
      </c>
      <c r="O659" s="6"/>
      <c r="P659" s="6"/>
      <c r="Q659" s="6"/>
      <c r="R659" s="6"/>
      <c r="S659" s="6"/>
      <c r="T659" s="6"/>
      <c r="U659" s="6"/>
      <c r="V659" s="6"/>
      <c r="W659" s="6"/>
      <c r="X659" s="6"/>
      <c r="Y659" s="6"/>
      <c r="Z659" s="6"/>
      <c r="AA659" s="6"/>
      <c r="AB659" s="6"/>
    </row>
    <row r="660" spans="1:28" ht="13.5" thickBot="1" x14ac:dyDescent="0.25">
      <c r="A660" s="6" t="str">
        <f t="shared" si="34"/>
        <v xml:space="preserve"> UNIT </v>
      </c>
      <c r="B660" s="54">
        <v>626</v>
      </c>
      <c r="C660" s="53"/>
      <c r="D660" s="57"/>
      <c r="E660" s="57"/>
      <c r="F660" s="57"/>
      <c r="G660" s="57"/>
      <c r="H660" s="139"/>
      <c r="I660" s="57"/>
      <c r="J660" s="60"/>
      <c r="K660" s="72" t="str">
        <f>IF(AND(I660="YES", COUNTIFS(F$35:F660,F660,I$35:I660,"YES")=1),1,"")</f>
        <v/>
      </c>
      <c r="L660" s="73" t="str">
        <f>IF(G660="","",VALUE(IFERROR(CHOOSE(MATCH(G660,{0,1,2,3,4,5},0),2.5,3.5,4.5,5.5,6.5,7.5),"")))</f>
        <v/>
      </c>
      <c r="M660" s="52">
        <f t="shared" si="32"/>
        <v>1</v>
      </c>
      <c r="N660" s="52" t="str">
        <f t="shared" si="33"/>
        <v/>
      </c>
      <c r="O660" s="6"/>
      <c r="P660" s="6"/>
      <c r="Q660" s="6"/>
      <c r="R660" s="6"/>
      <c r="S660" s="6"/>
      <c r="T660" s="6"/>
      <c r="U660" s="6"/>
      <c r="V660" s="6"/>
      <c r="W660" s="6"/>
      <c r="X660" s="6"/>
      <c r="Y660" s="6"/>
      <c r="Z660" s="6"/>
      <c r="AA660" s="6"/>
      <c r="AB660" s="6"/>
    </row>
    <row r="661" spans="1:28" ht="13.5" thickBot="1" x14ac:dyDescent="0.25">
      <c r="A661" s="6" t="str">
        <f t="shared" si="34"/>
        <v xml:space="preserve"> UNIT </v>
      </c>
      <c r="B661" s="54">
        <v>627</v>
      </c>
      <c r="C661" s="53"/>
      <c r="D661" s="57"/>
      <c r="E661" s="57"/>
      <c r="F661" s="57"/>
      <c r="G661" s="57"/>
      <c r="H661" s="139"/>
      <c r="I661" s="57"/>
      <c r="J661" s="60"/>
      <c r="K661" s="72" t="str">
        <f>IF(AND(I661="YES", COUNTIFS(F$35:F661,F661,I$35:I661,"YES")=1),1,"")</f>
        <v/>
      </c>
      <c r="L661" s="73" t="str">
        <f>IF(G661="","",VALUE(IFERROR(CHOOSE(MATCH(G661,{0,1,2,3,4,5},0),2.5,3.5,4.5,5.5,6.5,7.5),"")))</f>
        <v/>
      </c>
      <c r="M661" s="52">
        <f t="shared" si="32"/>
        <v>1</v>
      </c>
      <c r="N661" s="52" t="str">
        <f t="shared" si="33"/>
        <v/>
      </c>
      <c r="O661" s="6"/>
      <c r="P661" s="6"/>
      <c r="Q661" s="6"/>
      <c r="R661" s="6"/>
      <c r="S661" s="6"/>
      <c r="T661" s="6"/>
      <c r="U661" s="6"/>
      <c r="V661" s="6"/>
      <c r="W661" s="6"/>
      <c r="X661" s="6"/>
      <c r="Y661" s="6"/>
      <c r="Z661" s="6"/>
      <c r="AA661" s="6"/>
      <c r="AB661" s="6"/>
    </row>
    <row r="662" spans="1:28" ht="13.5" thickBot="1" x14ac:dyDescent="0.25">
      <c r="A662" s="6" t="str">
        <f t="shared" si="34"/>
        <v xml:space="preserve"> UNIT </v>
      </c>
      <c r="B662" s="54">
        <v>628</v>
      </c>
      <c r="C662" s="53"/>
      <c r="D662" s="57"/>
      <c r="E662" s="57"/>
      <c r="F662" s="57"/>
      <c r="G662" s="57"/>
      <c r="H662" s="139"/>
      <c r="I662" s="57"/>
      <c r="J662" s="60"/>
      <c r="K662" s="72" t="str">
        <f>IF(AND(I662="YES", COUNTIFS(F$35:F662,F662,I$35:I662,"YES")=1),1,"")</f>
        <v/>
      </c>
      <c r="L662" s="73" t="str">
        <f>IF(G662="","",VALUE(IFERROR(CHOOSE(MATCH(G662,{0,1,2,3,4,5},0),2.5,3.5,4.5,5.5,6.5,7.5),"")))</f>
        <v/>
      </c>
      <c r="M662" s="52">
        <f t="shared" si="32"/>
        <v>1</v>
      </c>
      <c r="N662" s="52" t="str">
        <f t="shared" si="33"/>
        <v/>
      </c>
      <c r="O662" s="6"/>
      <c r="P662" s="6"/>
      <c r="Q662" s="6"/>
      <c r="R662" s="6"/>
      <c r="S662" s="6"/>
      <c r="T662" s="6"/>
      <c r="U662" s="6"/>
      <c r="V662" s="6"/>
      <c r="W662" s="6"/>
      <c r="X662" s="6"/>
      <c r="Y662" s="6"/>
      <c r="Z662" s="6"/>
      <c r="AA662" s="6"/>
      <c r="AB662" s="6"/>
    </row>
    <row r="663" spans="1:28" ht="13.5" thickBot="1" x14ac:dyDescent="0.25">
      <c r="A663" s="6" t="str">
        <f t="shared" si="34"/>
        <v xml:space="preserve"> UNIT </v>
      </c>
      <c r="B663" s="54">
        <v>629</v>
      </c>
      <c r="C663" s="53"/>
      <c r="D663" s="57"/>
      <c r="E663" s="57"/>
      <c r="F663" s="57"/>
      <c r="G663" s="57"/>
      <c r="H663" s="139"/>
      <c r="I663" s="57"/>
      <c r="J663" s="60"/>
      <c r="K663" s="72" t="str">
        <f>IF(AND(I663="YES", COUNTIFS(F$35:F663,F663,I$35:I663,"YES")=1),1,"")</f>
        <v/>
      </c>
      <c r="L663" s="73" t="str">
        <f>IF(G663="","",VALUE(IFERROR(CHOOSE(MATCH(G663,{0,1,2,3,4,5},0),2.5,3.5,4.5,5.5,6.5,7.5),"")))</f>
        <v/>
      </c>
      <c r="M663" s="52">
        <f t="shared" si="32"/>
        <v>1</v>
      </c>
      <c r="N663" s="52" t="str">
        <f t="shared" si="33"/>
        <v/>
      </c>
      <c r="O663" s="6"/>
      <c r="P663" s="6"/>
      <c r="Q663" s="6"/>
      <c r="R663" s="6"/>
      <c r="S663" s="6"/>
      <c r="T663" s="6"/>
      <c r="U663" s="6"/>
      <c r="V663" s="6"/>
      <c r="W663" s="6"/>
      <c r="X663" s="6"/>
      <c r="Y663" s="6"/>
      <c r="Z663" s="6"/>
      <c r="AA663" s="6"/>
      <c r="AB663" s="6"/>
    </row>
    <row r="664" spans="1:28" ht="13.5" thickBot="1" x14ac:dyDescent="0.25">
      <c r="A664" s="6" t="str">
        <f t="shared" si="34"/>
        <v xml:space="preserve"> UNIT </v>
      </c>
      <c r="B664" s="54">
        <v>630</v>
      </c>
      <c r="C664" s="53"/>
      <c r="D664" s="57"/>
      <c r="E664" s="57"/>
      <c r="F664" s="57"/>
      <c r="G664" s="57"/>
      <c r="H664" s="139"/>
      <c r="I664" s="57"/>
      <c r="J664" s="60"/>
      <c r="K664" s="72" t="str">
        <f>IF(AND(I664="YES", COUNTIFS(F$35:F664,F664,I$35:I664,"YES")=1),1,"")</f>
        <v/>
      </c>
      <c r="L664" s="73" t="str">
        <f>IF(G664="","",VALUE(IFERROR(CHOOSE(MATCH(G664,{0,1,2,3,4,5},0),2.5,3.5,4.5,5.5,6.5,7.5),"")))</f>
        <v/>
      </c>
      <c r="M664" s="52">
        <f t="shared" si="32"/>
        <v>1</v>
      </c>
      <c r="N664" s="52" t="str">
        <f t="shared" si="33"/>
        <v/>
      </c>
      <c r="O664" s="6"/>
      <c r="P664" s="6"/>
      <c r="Q664" s="6"/>
      <c r="R664" s="6"/>
      <c r="S664" s="6"/>
      <c r="T664" s="6"/>
      <c r="U664" s="6"/>
      <c r="V664" s="6"/>
      <c r="W664" s="6"/>
      <c r="X664" s="6"/>
      <c r="Y664" s="6"/>
      <c r="Z664" s="6"/>
      <c r="AA664" s="6"/>
      <c r="AB664" s="6"/>
    </row>
    <row r="665" spans="1:28" ht="13.5" thickBot="1" x14ac:dyDescent="0.25">
      <c r="A665" s="6" t="str">
        <f t="shared" si="34"/>
        <v xml:space="preserve"> UNIT </v>
      </c>
      <c r="B665" s="54">
        <v>631</v>
      </c>
      <c r="C665" s="53"/>
      <c r="D665" s="57"/>
      <c r="E665" s="57"/>
      <c r="F665" s="57"/>
      <c r="G665" s="57"/>
      <c r="H665" s="139"/>
      <c r="I665" s="57"/>
      <c r="J665" s="60"/>
      <c r="K665" s="72" t="str">
        <f>IF(AND(I665="YES", COUNTIFS(F$35:F665,F665,I$35:I665,"YES")=1),1,"")</f>
        <v/>
      </c>
      <c r="L665" s="73" t="str">
        <f>IF(G665="","",VALUE(IFERROR(CHOOSE(MATCH(G665,{0,1,2,3,4,5},0),2.5,3.5,4.5,5.5,6.5,7.5),"")))</f>
        <v/>
      </c>
      <c r="M665" s="52">
        <f t="shared" si="32"/>
        <v>1</v>
      </c>
      <c r="N665" s="52" t="str">
        <f t="shared" si="33"/>
        <v/>
      </c>
      <c r="O665" s="6"/>
      <c r="P665" s="6"/>
      <c r="Q665" s="6"/>
      <c r="R665" s="6"/>
      <c r="S665" s="6"/>
      <c r="T665" s="6"/>
      <c r="U665" s="6"/>
      <c r="V665" s="6"/>
      <c r="W665" s="6"/>
      <c r="X665" s="6"/>
      <c r="Y665" s="6"/>
      <c r="Z665" s="6"/>
      <c r="AA665" s="6"/>
      <c r="AB665" s="6"/>
    </row>
    <row r="666" spans="1:28" ht="13.5" thickBot="1" x14ac:dyDescent="0.25">
      <c r="A666" s="6" t="str">
        <f t="shared" si="34"/>
        <v xml:space="preserve"> UNIT </v>
      </c>
      <c r="B666" s="54">
        <v>632</v>
      </c>
      <c r="C666" s="53"/>
      <c r="D666" s="57"/>
      <c r="E666" s="57"/>
      <c r="F666" s="57"/>
      <c r="G666" s="57"/>
      <c r="H666" s="139"/>
      <c r="I666" s="57"/>
      <c r="J666" s="60"/>
      <c r="K666" s="72" t="str">
        <f>IF(AND(I666="YES", COUNTIFS(F$35:F666,F666,I$35:I666,"YES")=1),1,"")</f>
        <v/>
      </c>
      <c r="L666" s="73" t="str">
        <f>IF(G666="","",VALUE(IFERROR(CHOOSE(MATCH(G666,{0,1,2,3,4,5},0),2.5,3.5,4.5,5.5,6.5,7.5),"")))</f>
        <v/>
      </c>
      <c r="M666" s="52">
        <f t="shared" si="32"/>
        <v>1</v>
      </c>
      <c r="N666" s="52" t="str">
        <f t="shared" si="33"/>
        <v/>
      </c>
      <c r="O666" s="6"/>
      <c r="P666" s="6"/>
      <c r="Q666" s="6"/>
      <c r="R666" s="6"/>
      <c r="S666" s="6"/>
      <c r="T666" s="6"/>
      <c r="U666" s="6"/>
      <c r="V666" s="6"/>
      <c r="W666" s="6"/>
      <c r="X666" s="6"/>
      <c r="Y666" s="6"/>
      <c r="Z666" s="6"/>
      <c r="AA666" s="6"/>
      <c r="AB666" s="6"/>
    </row>
    <row r="667" spans="1:28" ht="13.5" thickBot="1" x14ac:dyDescent="0.25">
      <c r="A667" s="6" t="str">
        <f t="shared" si="34"/>
        <v xml:space="preserve"> UNIT </v>
      </c>
      <c r="B667" s="54">
        <v>633</v>
      </c>
      <c r="C667" s="53"/>
      <c r="D667" s="57"/>
      <c r="E667" s="57"/>
      <c r="F667" s="57"/>
      <c r="G667" s="57"/>
      <c r="H667" s="139"/>
      <c r="I667" s="57"/>
      <c r="J667" s="60"/>
      <c r="K667" s="72" t="str">
        <f>IF(AND(I667="YES", COUNTIFS(F$35:F667,F667,I$35:I667,"YES")=1),1,"")</f>
        <v/>
      </c>
      <c r="L667" s="73" t="str">
        <f>IF(G667="","",VALUE(IFERROR(CHOOSE(MATCH(G667,{0,1,2,3,4,5},0),2.5,3.5,4.5,5.5,6.5,7.5),"")))</f>
        <v/>
      </c>
      <c r="M667" s="52">
        <f t="shared" si="32"/>
        <v>1</v>
      </c>
      <c r="N667" s="52" t="str">
        <f t="shared" si="33"/>
        <v/>
      </c>
      <c r="O667" s="6"/>
      <c r="P667" s="6"/>
      <c r="Q667" s="6"/>
      <c r="R667" s="6"/>
      <c r="S667" s="6"/>
      <c r="T667" s="6"/>
      <c r="U667" s="6"/>
      <c r="V667" s="6"/>
      <c r="W667" s="6"/>
      <c r="X667" s="6"/>
      <c r="Y667" s="6"/>
      <c r="Z667" s="6"/>
      <c r="AA667" s="6"/>
      <c r="AB667" s="6"/>
    </row>
    <row r="668" spans="1:28" ht="13.5" thickBot="1" x14ac:dyDescent="0.25">
      <c r="A668" s="6" t="str">
        <f t="shared" si="34"/>
        <v xml:space="preserve"> UNIT </v>
      </c>
      <c r="B668" s="54">
        <v>634</v>
      </c>
      <c r="C668" s="53"/>
      <c r="D668" s="57"/>
      <c r="E668" s="57"/>
      <c r="F668" s="57"/>
      <c r="G668" s="57"/>
      <c r="H668" s="139"/>
      <c r="I668" s="57"/>
      <c r="J668" s="60"/>
      <c r="K668" s="72" t="str">
        <f>IF(AND(I668="YES", COUNTIFS(F$35:F668,F668,I$35:I668,"YES")=1),1,"")</f>
        <v/>
      </c>
      <c r="L668" s="73" t="str">
        <f>IF(G668="","",VALUE(IFERROR(CHOOSE(MATCH(G668,{0,1,2,3,4,5},0),2.5,3.5,4.5,5.5,6.5,7.5),"")))</f>
        <v/>
      </c>
      <c r="M668" s="52">
        <f t="shared" si="32"/>
        <v>1</v>
      </c>
      <c r="N668" s="52" t="str">
        <f t="shared" si="33"/>
        <v/>
      </c>
      <c r="O668" s="6"/>
      <c r="P668" s="6"/>
      <c r="Q668" s="6"/>
      <c r="R668" s="6"/>
      <c r="S668" s="6"/>
      <c r="T668" s="6"/>
      <c r="U668" s="6"/>
      <c r="V668" s="6"/>
      <c r="W668" s="6"/>
      <c r="X668" s="6"/>
      <c r="Y668" s="6"/>
      <c r="Z668" s="6"/>
      <c r="AA668" s="6"/>
      <c r="AB668" s="6"/>
    </row>
    <row r="669" spans="1:28" ht="13.5" thickBot="1" x14ac:dyDescent="0.25">
      <c r="A669" s="6" t="str">
        <f t="shared" si="34"/>
        <v xml:space="preserve"> UNIT </v>
      </c>
      <c r="B669" s="54">
        <v>635</v>
      </c>
      <c r="C669" s="53"/>
      <c r="D669" s="57"/>
      <c r="E669" s="57"/>
      <c r="F669" s="57"/>
      <c r="G669" s="57"/>
      <c r="H669" s="139"/>
      <c r="I669" s="57"/>
      <c r="J669" s="60"/>
      <c r="K669" s="72" t="str">
        <f>IF(AND(I669="YES", COUNTIFS(F$35:F669,F669,I$35:I669,"YES")=1),1,"")</f>
        <v/>
      </c>
      <c r="L669" s="73" t="str">
        <f>IF(G669="","",VALUE(IFERROR(CHOOSE(MATCH(G669,{0,1,2,3,4,5},0),2.5,3.5,4.5,5.5,6.5,7.5),"")))</f>
        <v/>
      </c>
      <c r="M669" s="52">
        <f t="shared" si="32"/>
        <v>1</v>
      </c>
      <c r="N669" s="52" t="str">
        <f t="shared" si="33"/>
        <v/>
      </c>
      <c r="O669" s="6"/>
      <c r="P669" s="6"/>
      <c r="Q669" s="6"/>
      <c r="R669" s="6"/>
      <c r="S669" s="6"/>
      <c r="T669" s="6"/>
      <c r="U669" s="6"/>
      <c r="V669" s="6"/>
      <c r="W669" s="6"/>
      <c r="X669" s="6"/>
      <c r="Y669" s="6"/>
      <c r="Z669" s="6"/>
      <c r="AA669" s="6"/>
      <c r="AB669" s="6"/>
    </row>
    <row r="670" spans="1:28" ht="13.5" thickBot="1" x14ac:dyDescent="0.25">
      <c r="A670" s="6" t="str">
        <f t="shared" si="34"/>
        <v xml:space="preserve"> UNIT </v>
      </c>
      <c r="B670" s="54">
        <v>636</v>
      </c>
      <c r="C670" s="53"/>
      <c r="D670" s="57"/>
      <c r="E670" s="57"/>
      <c r="F670" s="57"/>
      <c r="G670" s="57"/>
      <c r="H670" s="139"/>
      <c r="I670" s="57"/>
      <c r="J670" s="60"/>
      <c r="K670" s="72" t="str">
        <f>IF(AND(I670="YES", COUNTIFS(F$35:F670,F670,I$35:I670,"YES")=1),1,"")</f>
        <v/>
      </c>
      <c r="L670" s="73" t="str">
        <f>IF(G670="","",VALUE(IFERROR(CHOOSE(MATCH(G670,{0,1,2,3,4,5},0),2.5,3.5,4.5,5.5,6.5,7.5),"")))</f>
        <v/>
      </c>
      <c r="M670" s="52">
        <f t="shared" si="32"/>
        <v>1</v>
      </c>
      <c r="N670" s="52" t="str">
        <f t="shared" si="33"/>
        <v/>
      </c>
      <c r="O670" s="6"/>
      <c r="P670" s="6"/>
      <c r="Q670" s="6"/>
      <c r="R670" s="6"/>
      <c r="S670" s="6"/>
      <c r="T670" s="6"/>
      <c r="U670" s="6"/>
      <c r="V670" s="6"/>
      <c r="W670" s="6"/>
      <c r="X670" s="6"/>
      <c r="Y670" s="6"/>
      <c r="Z670" s="6"/>
      <c r="AA670" s="6"/>
      <c r="AB670" s="6"/>
    </row>
    <row r="671" spans="1:28" ht="13.5" thickBot="1" x14ac:dyDescent="0.25">
      <c r="A671" s="6" t="str">
        <f t="shared" si="34"/>
        <v xml:space="preserve"> UNIT </v>
      </c>
      <c r="B671" s="54">
        <v>637</v>
      </c>
      <c r="C671" s="53"/>
      <c r="D671" s="57"/>
      <c r="E671" s="57"/>
      <c r="F671" s="57"/>
      <c r="G671" s="57"/>
      <c r="H671" s="139"/>
      <c r="I671" s="57"/>
      <c r="J671" s="60"/>
      <c r="K671" s="72" t="str">
        <f>IF(AND(I671="YES", COUNTIFS(F$35:F671,F671,I$35:I671,"YES")=1),1,"")</f>
        <v/>
      </c>
      <c r="L671" s="73" t="str">
        <f>IF(G671="","",VALUE(IFERROR(CHOOSE(MATCH(G671,{0,1,2,3,4,5},0),2.5,3.5,4.5,5.5,6.5,7.5),"")))</f>
        <v/>
      </c>
      <c r="M671" s="52">
        <f t="shared" si="32"/>
        <v>1</v>
      </c>
      <c r="N671" s="52" t="str">
        <f t="shared" si="33"/>
        <v/>
      </c>
      <c r="O671" s="6"/>
      <c r="P671" s="6"/>
      <c r="Q671" s="6"/>
      <c r="R671" s="6"/>
      <c r="S671" s="6"/>
      <c r="T671" s="6"/>
      <c r="U671" s="6"/>
      <c r="V671" s="6"/>
      <c r="W671" s="6"/>
      <c r="X671" s="6"/>
      <c r="Y671" s="6"/>
      <c r="Z671" s="6"/>
      <c r="AA671" s="6"/>
      <c r="AB671" s="6"/>
    </row>
    <row r="672" spans="1:28" ht="13.5" thickBot="1" x14ac:dyDescent="0.25">
      <c r="A672" s="6" t="str">
        <f t="shared" si="34"/>
        <v xml:space="preserve"> UNIT </v>
      </c>
      <c r="B672" s="54">
        <v>638</v>
      </c>
      <c r="C672" s="53"/>
      <c r="D672" s="57"/>
      <c r="E672" s="57"/>
      <c r="F672" s="57"/>
      <c r="G672" s="57"/>
      <c r="H672" s="139"/>
      <c r="I672" s="57"/>
      <c r="J672" s="60"/>
      <c r="K672" s="72" t="str">
        <f>IF(AND(I672="YES", COUNTIFS(F$35:F672,F672,I$35:I672,"YES")=1),1,"")</f>
        <v/>
      </c>
      <c r="L672" s="73" t="str">
        <f>IF(G672="","",VALUE(IFERROR(CHOOSE(MATCH(G672,{0,1,2,3,4,5},0),2.5,3.5,4.5,5.5,6.5,7.5),"")))</f>
        <v/>
      </c>
      <c r="M672" s="52">
        <f t="shared" si="32"/>
        <v>1</v>
      </c>
      <c r="N672" s="52" t="str">
        <f t="shared" si="33"/>
        <v/>
      </c>
      <c r="O672" s="6"/>
      <c r="P672" s="6"/>
      <c r="Q672" s="6"/>
      <c r="R672" s="6"/>
      <c r="S672" s="6"/>
      <c r="T672" s="6"/>
      <c r="U672" s="6"/>
      <c r="V672" s="6"/>
      <c r="W672" s="6"/>
      <c r="X672" s="6"/>
      <c r="Y672" s="6"/>
      <c r="Z672" s="6"/>
      <c r="AA672" s="6"/>
      <c r="AB672" s="6"/>
    </row>
    <row r="673" spans="1:28" ht="13.5" thickBot="1" x14ac:dyDescent="0.25">
      <c r="A673" s="6" t="str">
        <f t="shared" si="34"/>
        <v xml:space="preserve"> UNIT </v>
      </c>
      <c r="B673" s="54">
        <v>639</v>
      </c>
      <c r="C673" s="53"/>
      <c r="D673" s="57"/>
      <c r="E673" s="57"/>
      <c r="F673" s="57"/>
      <c r="G673" s="57"/>
      <c r="H673" s="139"/>
      <c r="I673" s="57"/>
      <c r="J673" s="60"/>
      <c r="K673" s="72" t="str">
        <f>IF(AND(I673="YES", COUNTIFS(F$35:F673,F673,I$35:I673,"YES")=1),1,"")</f>
        <v/>
      </c>
      <c r="L673" s="73" t="str">
        <f>IF(G673="","",VALUE(IFERROR(CHOOSE(MATCH(G673,{0,1,2,3,4,5},0),2.5,3.5,4.5,5.5,6.5,7.5),"")))</f>
        <v/>
      </c>
      <c r="M673" s="52">
        <f t="shared" si="32"/>
        <v>1</v>
      </c>
      <c r="N673" s="52" t="str">
        <f t="shared" si="33"/>
        <v/>
      </c>
      <c r="O673" s="6"/>
      <c r="P673" s="6"/>
      <c r="Q673" s="6"/>
      <c r="R673" s="6"/>
      <c r="S673" s="6"/>
      <c r="T673" s="6"/>
      <c r="U673" s="6"/>
      <c r="V673" s="6"/>
      <c r="W673" s="6"/>
      <c r="X673" s="6"/>
      <c r="Y673" s="6"/>
      <c r="Z673" s="6"/>
      <c r="AA673" s="6"/>
      <c r="AB673" s="6"/>
    </row>
    <row r="674" spans="1:28" ht="13.5" thickBot="1" x14ac:dyDescent="0.25">
      <c r="A674" s="6" t="str">
        <f t="shared" si="34"/>
        <v xml:space="preserve"> UNIT </v>
      </c>
      <c r="B674" s="54">
        <v>640</v>
      </c>
      <c r="C674" s="53"/>
      <c r="D674" s="57"/>
      <c r="E674" s="57"/>
      <c r="F674" s="57"/>
      <c r="G674" s="57"/>
      <c r="H674" s="139"/>
      <c r="I674" s="57"/>
      <c r="J674" s="60"/>
      <c r="K674" s="72" t="str">
        <f>IF(AND(I674="YES", COUNTIFS(F$35:F674,F674,I$35:I674,"YES")=1),1,"")</f>
        <v/>
      </c>
      <c r="L674" s="73" t="str">
        <f>IF(G674="","",VALUE(IFERROR(CHOOSE(MATCH(G674,{0,1,2,3,4,5},0),2.5,3.5,4.5,5.5,6.5,7.5),"")))</f>
        <v/>
      </c>
      <c r="M674" s="52">
        <f t="shared" si="32"/>
        <v>1</v>
      </c>
      <c r="N674" s="52" t="str">
        <f t="shared" si="33"/>
        <v/>
      </c>
      <c r="O674" s="6"/>
      <c r="P674" s="6"/>
      <c r="Q674" s="6"/>
      <c r="R674" s="6"/>
      <c r="S674" s="6"/>
      <c r="T674" s="6"/>
      <c r="U674" s="6"/>
      <c r="V674" s="6"/>
      <c r="W674" s="6"/>
      <c r="X674" s="6"/>
      <c r="Y674" s="6"/>
      <c r="Z674" s="6"/>
      <c r="AA674" s="6"/>
      <c r="AB674" s="6"/>
    </row>
    <row r="675" spans="1:28" ht="13.5" thickBot="1" x14ac:dyDescent="0.25">
      <c r="A675" s="6" t="str">
        <f t="shared" si="34"/>
        <v xml:space="preserve"> UNIT </v>
      </c>
      <c r="B675" s="54">
        <v>641</v>
      </c>
      <c r="C675" s="53"/>
      <c r="D675" s="57"/>
      <c r="E675" s="57"/>
      <c r="F675" s="57"/>
      <c r="G675" s="57"/>
      <c r="H675" s="139"/>
      <c r="I675" s="57"/>
      <c r="J675" s="60"/>
      <c r="K675" s="72" t="str">
        <f>IF(AND(I675="YES", COUNTIFS(F$35:F675,F675,I$35:I675,"YES")=1),1,"")</f>
        <v/>
      </c>
      <c r="L675" s="73" t="str">
        <f>IF(G675="","",VALUE(IFERROR(CHOOSE(MATCH(G675,{0,1,2,3,4,5},0),2.5,3.5,4.5,5.5,6.5,7.5),"")))</f>
        <v/>
      </c>
      <c r="M675" s="52">
        <f t="shared" ref="M675:M738" si="35">IF(COUNTIF($F$35:$F$1534,F675)&gt;1,0,1)</f>
        <v>1</v>
      </c>
      <c r="N675" s="52" t="str">
        <f t="shared" ref="N675:N738" si="36">IFERROR(1/IF(LEN(F675)&gt;0,COUNTIF($F$35:$F$1534,F675),0),"")</f>
        <v/>
      </c>
      <c r="O675" s="6"/>
      <c r="P675" s="6"/>
      <c r="Q675" s="6"/>
      <c r="R675" s="6"/>
      <c r="S675" s="6"/>
      <c r="T675" s="6"/>
      <c r="U675" s="6"/>
      <c r="V675" s="6"/>
      <c r="W675" s="6"/>
      <c r="X675" s="6"/>
      <c r="Y675" s="6"/>
      <c r="Z675" s="6"/>
      <c r="AA675" s="6"/>
      <c r="AB675" s="6"/>
    </row>
    <row r="676" spans="1:28" ht="13.5" thickBot="1" x14ac:dyDescent="0.25">
      <c r="A676" s="6" t="str">
        <f t="shared" si="34"/>
        <v xml:space="preserve"> UNIT </v>
      </c>
      <c r="B676" s="54">
        <v>642</v>
      </c>
      <c r="C676" s="53"/>
      <c r="D676" s="57"/>
      <c r="E676" s="57"/>
      <c r="F676" s="57"/>
      <c r="G676" s="57"/>
      <c r="H676" s="139"/>
      <c r="I676" s="57"/>
      <c r="J676" s="60"/>
      <c r="K676" s="72" t="str">
        <f>IF(AND(I676="YES", COUNTIFS(F$35:F676,F676,I$35:I676,"YES")=1),1,"")</f>
        <v/>
      </c>
      <c r="L676" s="73" t="str">
        <f>IF(G676="","",VALUE(IFERROR(CHOOSE(MATCH(G676,{0,1,2,3,4,5},0),2.5,3.5,4.5,5.5,6.5,7.5),"")))</f>
        <v/>
      </c>
      <c r="M676" s="52">
        <f t="shared" si="35"/>
        <v>1</v>
      </c>
      <c r="N676" s="52" t="str">
        <f t="shared" si="36"/>
        <v/>
      </c>
      <c r="O676" s="6"/>
      <c r="P676" s="6"/>
      <c r="Q676" s="6"/>
      <c r="R676" s="6"/>
      <c r="S676" s="6"/>
      <c r="T676" s="6"/>
      <c r="U676" s="6"/>
      <c r="V676" s="6"/>
      <c r="W676" s="6"/>
      <c r="X676" s="6"/>
      <c r="Y676" s="6"/>
      <c r="Z676" s="6"/>
      <c r="AA676" s="6"/>
      <c r="AB676" s="6"/>
    </row>
    <row r="677" spans="1:28" ht="13.5" thickBot="1" x14ac:dyDescent="0.25">
      <c r="A677" s="6" t="str">
        <f t="shared" ref="A677:A740" si="37">C675&amp;" "&amp;"UNIT"&amp;" "&amp;F675</f>
        <v xml:space="preserve"> UNIT </v>
      </c>
      <c r="B677" s="54">
        <v>643</v>
      </c>
      <c r="C677" s="53"/>
      <c r="D677" s="57"/>
      <c r="E677" s="57"/>
      <c r="F677" s="57"/>
      <c r="G677" s="57"/>
      <c r="H677" s="139"/>
      <c r="I677" s="57"/>
      <c r="J677" s="60"/>
      <c r="K677" s="72" t="str">
        <f>IF(AND(I677="YES", COUNTIFS(F$35:F677,F677,I$35:I677,"YES")=1),1,"")</f>
        <v/>
      </c>
      <c r="L677" s="73" t="str">
        <f>IF(G677="","",VALUE(IFERROR(CHOOSE(MATCH(G677,{0,1,2,3,4,5},0),2.5,3.5,4.5,5.5,6.5,7.5),"")))</f>
        <v/>
      </c>
      <c r="M677" s="52">
        <f t="shared" si="35"/>
        <v>1</v>
      </c>
      <c r="N677" s="52" t="str">
        <f t="shared" si="36"/>
        <v/>
      </c>
      <c r="O677" s="6"/>
      <c r="P677" s="6"/>
      <c r="Q677" s="6"/>
      <c r="R677" s="6"/>
      <c r="S677" s="6"/>
      <c r="T677" s="6"/>
      <c r="U677" s="6"/>
      <c r="V677" s="6"/>
      <c r="W677" s="6"/>
      <c r="X677" s="6"/>
      <c r="Y677" s="6"/>
      <c r="Z677" s="6"/>
      <c r="AA677" s="6"/>
      <c r="AB677" s="6"/>
    </row>
    <row r="678" spans="1:28" ht="13.5" thickBot="1" x14ac:dyDescent="0.25">
      <c r="A678" s="6" t="str">
        <f t="shared" si="37"/>
        <v xml:space="preserve"> UNIT </v>
      </c>
      <c r="B678" s="54">
        <v>644</v>
      </c>
      <c r="C678" s="53"/>
      <c r="D678" s="57"/>
      <c r="E678" s="57"/>
      <c r="F678" s="57"/>
      <c r="G678" s="57"/>
      <c r="H678" s="139"/>
      <c r="I678" s="57"/>
      <c r="J678" s="60"/>
      <c r="K678" s="72" t="str">
        <f>IF(AND(I678="YES", COUNTIFS(F$35:F678,F678,I$35:I678,"YES")=1),1,"")</f>
        <v/>
      </c>
      <c r="L678" s="73" t="str">
        <f>IF(G678="","",VALUE(IFERROR(CHOOSE(MATCH(G678,{0,1,2,3,4,5},0),2.5,3.5,4.5,5.5,6.5,7.5),"")))</f>
        <v/>
      </c>
      <c r="M678" s="52">
        <f t="shared" si="35"/>
        <v>1</v>
      </c>
      <c r="N678" s="52" t="str">
        <f t="shared" si="36"/>
        <v/>
      </c>
      <c r="O678" s="6"/>
      <c r="P678" s="6"/>
      <c r="Q678" s="6"/>
      <c r="R678" s="6"/>
      <c r="S678" s="6"/>
      <c r="T678" s="6"/>
      <c r="U678" s="6"/>
      <c r="V678" s="6"/>
      <c r="W678" s="6"/>
      <c r="X678" s="6"/>
      <c r="Y678" s="6"/>
      <c r="Z678" s="6"/>
      <c r="AA678" s="6"/>
      <c r="AB678" s="6"/>
    </row>
    <row r="679" spans="1:28" ht="13.5" thickBot="1" x14ac:dyDescent="0.25">
      <c r="A679" s="6" t="str">
        <f t="shared" si="37"/>
        <v xml:space="preserve"> UNIT </v>
      </c>
      <c r="B679" s="54">
        <v>645</v>
      </c>
      <c r="C679" s="53"/>
      <c r="D679" s="57"/>
      <c r="E679" s="57"/>
      <c r="F679" s="57"/>
      <c r="G679" s="57"/>
      <c r="H679" s="139"/>
      <c r="I679" s="57"/>
      <c r="J679" s="60"/>
      <c r="K679" s="72" t="str">
        <f>IF(AND(I679="YES", COUNTIFS(F$35:F679,F679,I$35:I679,"YES")=1),1,"")</f>
        <v/>
      </c>
      <c r="L679" s="73" t="str">
        <f>IF(G679="","",VALUE(IFERROR(CHOOSE(MATCH(G679,{0,1,2,3,4,5},0),2.5,3.5,4.5,5.5,6.5,7.5),"")))</f>
        <v/>
      </c>
      <c r="M679" s="52">
        <f t="shared" si="35"/>
        <v>1</v>
      </c>
      <c r="N679" s="52" t="str">
        <f t="shared" si="36"/>
        <v/>
      </c>
      <c r="O679" s="6"/>
      <c r="P679" s="6"/>
      <c r="Q679" s="6"/>
      <c r="R679" s="6"/>
      <c r="S679" s="6"/>
      <c r="T679" s="6"/>
      <c r="U679" s="6"/>
      <c r="V679" s="6"/>
      <c r="W679" s="6"/>
      <c r="X679" s="6"/>
      <c r="Y679" s="6"/>
      <c r="Z679" s="6"/>
      <c r="AA679" s="6"/>
      <c r="AB679" s="6"/>
    </row>
    <row r="680" spans="1:28" ht="13.5" thickBot="1" x14ac:dyDescent="0.25">
      <c r="A680" s="6" t="str">
        <f t="shared" si="37"/>
        <v xml:space="preserve"> UNIT </v>
      </c>
      <c r="B680" s="54">
        <v>646</v>
      </c>
      <c r="C680" s="53"/>
      <c r="D680" s="57"/>
      <c r="E680" s="57"/>
      <c r="F680" s="57"/>
      <c r="G680" s="57"/>
      <c r="H680" s="139"/>
      <c r="I680" s="57"/>
      <c r="J680" s="60"/>
      <c r="K680" s="72" t="str">
        <f>IF(AND(I680="YES", COUNTIFS(F$35:F680,F680,I$35:I680,"YES")=1),1,"")</f>
        <v/>
      </c>
      <c r="L680" s="73" t="str">
        <f>IF(G680="","",VALUE(IFERROR(CHOOSE(MATCH(G680,{0,1,2,3,4,5},0),2.5,3.5,4.5,5.5,6.5,7.5),"")))</f>
        <v/>
      </c>
      <c r="M680" s="52">
        <f t="shared" si="35"/>
        <v>1</v>
      </c>
      <c r="N680" s="52" t="str">
        <f t="shared" si="36"/>
        <v/>
      </c>
      <c r="O680" s="6"/>
      <c r="P680" s="6"/>
      <c r="Q680" s="6"/>
      <c r="R680" s="6"/>
      <c r="S680" s="6"/>
      <c r="T680" s="6"/>
      <c r="U680" s="6"/>
      <c r="V680" s="6"/>
      <c r="W680" s="6"/>
      <c r="X680" s="6"/>
      <c r="Y680" s="6"/>
      <c r="Z680" s="6"/>
      <c r="AA680" s="6"/>
      <c r="AB680" s="6"/>
    </row>
    <row r="681" spans="1:28" ht="13.5" thickBot="1" x14ac:dyDescent="0.25">
      <c r="A681" s="6" t="str">
        <f t="shared" si="37"/>
        <v xml:space="preserve"> UNIT </v>
      </c>
      <c r="B681" s="54">
        <v>647</v>
      </c>
      <c r="C681" s="53"/>
      <c r="D681" s="57"/>
      <c r="E681" s="57"/>
      <c r="F681" s="57"/>
      <c r="G681" s="57"/>
      <c r="H681" s="139"/>
      <c r="I681" s="57"/>
      <c r="J681" s="60"/>
      <c r="K681" s="72" t="str">
        <f>IF(AND(I681="YES", COUNTIFS(F$35:F681,F681,I$35:I681,"YES")=1),1,"")</f>
        <v/>
      </c>
      <c r="L681" s="73" t="str">
        <f>IF(G681="","",VALUE(IFERROR(CHOOSE(MATCH(G681,{0,1,2,3,4,5},0),2.5,3.5,4.5,5.5,6.5,7.5),"")))</f>
        <v/>
      </c>
      <c r="M681" s="52">
        <f t="shared" si="35"/>
        <v>1</v>
      </c>
      <c r="N681" s="52" t="str">
        <f t="shared" si="36"/>
        <v/>
      </c>
      <c r="O681" s="6"/>
      <c r="P681" s="6"/>
      <c r="Q681" s="6"/>
      <c r="R681" s="6"/>
      <c r="S681" s="6"/>
      <c r="T681" s="6"/>
      <c r="U681" s="6"/>
      <c r="V681" s="6"/>
      <c r="W681" s="6"/>
      <c r="X681" s="6"/>
      <c r="Y681" s="6"/>
      <c r="Z681" s="6"/>
      <c r="AA681" s="6"/>
      <c r="AB681" s="6"/>
    </row>
    <row r="682" spans="1:28" ht="13.5" thickBot="1" x14ac:dyDescent="0.25">
      <c r="A682" s="6" t="str">
        <f t="shared" si="37"/>
        <v xml:space="preserve"> UNIT </v>
      </c>
      <c r="B682" s="54">
        <v>648</v>
      </c>
      <c r="C682" s="53"/>
      <c r="D682" s="57"/>
      <c r="E682" s="57"/>
      <c r="F682" s="57"/>
      <c r="G682" s="57"/>
      <c r="H682" s="139"/>
      <c r="I682" s="57"/>
      <c r="J682" s="60"/>
      <c r="K682" s="72" t="str">
        <f>IF(AND(I682="YES", COUNTIFS(F$35:F682,F682,I$35:I682,"YES")=1),1,"")</f>
        <v/>
      </c>
      <c r="L682" s="73" t="str">
        <f>IF(G682="","",VALUE(IFERROR(CHOOSE(MATCH(G682,{0,1,2,3,4,5},0),2.5,3.5,4.5,5.5,6.5,7.5),"")))</f>
        <v/>
      </c>
      <c r="M682" s="52">
        <f t="shared" si="35"/>
        <v>1</v>
      </c>
      <c r="N682" s="52" t="str">
        <f t="shared" si="36"/>
        <v/>
      </c>
      <c r="O682" s="6"/>
      <c r="P682" s="6"/>
      <c r="Q682" s="6"/>
      <c r="R682" s="6"/>
      <c r="S682" s="6"/>
      <c r="T682" s="6"/>
      <c r="U682" s="6"/>
      <c r="V682" s="6"/>
      <c r="W682" s="6"/>
      <c r="X682" s="6"/>
      <c r="Y682" s="6"/>
      <c r="Z682" s="6"/>
      <c r="AA682" s="6"/>
      <c r="AB682" s="6"/>
    </row>
    <row r="683" spans="1:28" ht="13.5" thickBot="1" x14ac:dyDescent="0.25">
      <c r="A683" s="6" t="str">
        <f t="shared" si="37"/>
        <v xml:space="preserve"> UNIT </v>
      </c>
      <c r="B683" s="54">
        <v>649</v>
      </c>
      <c r="C683" s="53"/>
      <c r="D683" s="57"/>
      <c r="E683" s="57"/>
      <c r="F683" s="57"/>
      <c r="G683" s="57"/>
      <c r="H683" s="139"/>
      <c r="I683" s="57"/>
      <c r="J683" s="60"/>
      <c r="K683" s="72" t="str">
        <f>IF(AND(I683="YES", COUNTIFS(F$35:F683,F683,I$35:I683,"YES")=1),1,"")</f>
        <v/>
      </c>
      <c r="L683" s="73" t="str">
        <f>IF(G683="","",VALUE(IFERROR(CHOOSE(MATCH(G683,{0,1,2,3,4,5},0),2.5,3.5,4.5,5.5,6.5,7.5),"")))</f>
        <v/>
      </c>
      <c r="M683" s="52">
        <f t="shared" si="35"/>
        <v>1</v>
      </c>
      <c r="N683" s="52" t="str">
        <f t="shared" si="36"/>
        <v/>
      </c>
      <c r="O683" s="6"/>
      <c r="P683" s="6"/>
      <c r="Q683" s="6"/>
      <c r="R683" s="6"/>
      <c r="S683" s="6"/>
      <c r="T683" s="6"/>
      <c r="U683" s="6"/>
      <c r="V683" s="6"/>
      <c r="W683" s="6"/>
      <c r="X683" s="6"/>
      <c r="Y683" s="6"/>
      <c r="Z683" s="6"/>
      <c r="AA683" s="6"/>
      <c r="AB683" s="6"/>
    </row>
    <row r="684" spans="1:28" ht="13.5" thickBot="1" x14ac:dyDescent="0.25">
      <c r="A684" s="6" t="str">
        <f t="shared" si="37"/>
        <v xml:space="preserve"> UNIT </v>
      </c>
      <c r="B684" s="54">
        <v>650</v>
      </c>
      <c r="C684" s="53"/>
      <c r="D684" s="57"/>
      <c r="E684" s="57"/>
      <c r="F684" s="57"/>
      <c r="G684" s="57"/>
      <c r="H684" s="139"/>
      <c r="I684" s="57"/>
      <c r="J684" s="60"/>
      <c r="K684" s="72" t="str">
        <f>IF(AND(I684="YES", COUNTIFS(F$35:F684,F684,I$35:I684,"YES")=1),1,"")</f>
        <v/>
      </c>
      <c r="L684" s="73" t="str">
        <f>IF(G684="","",VALUE(IFERROR(CHOOSE(MATCH(G684,{0,1,2,3,4,5},0),2.5,3.5,4.5,5.5,6.5,7.5),"")))</f>
        <v/>
      </c>
      <c r="M684" s="52">
        <f t="shared" si="35"/>
        <v>1</v>
      </c>
      <c r="N684" s="52" t="str">
        <f t="shared" si="36"/>
        <v/>
      </c>
      <c r="O684" s="6"/>
      <c r="P684" s="6"/>
      <c r="Q684" s="6"/>
      <c r="R684" s="6"/>
      <c r="S684" s="6"/>
      <c r="T684" s="6"/>
      <c r="U684" s="6"/>
      <c r="V684" s="6"/>
      <c r="W684" s="6"/>
      <c r="X684" s="6"/>
      <c r="Y684" s="6"/>
      <c r="Z684" s="6"/>
      <c r="AA684" s="6"/>
      <c r="AB684" s="6"/>
    </row>
    <row r="685" spans="1:28" ht="13.5" thickBot="1" x14ac:dyDescent="0.25">
      <c r="A685" s="6" t="str">
        <f t="shared" si="37"/>
        <v xml:space="preserve"> UNIT </v>
      </c>
      <c r="B685" s="54">
        <v>651</v>
      </c>
      <c r="C685" s="53"/>
      <c r="D685" s="57"/>
      <c r="E685" s="57"/>
      <c r="F685" s="57"/>
      <c r="G685" s="57"/>
      <c r="H685" s="139"/>
      <c r="I685" s="57"/>
      <c r="J685" s="60"/>
      <c r="K685" s="72" t="str">
        <f>IF(AND(I685="YES", COUNTIFS(F$35:F685,F685,I$35:I685,"YES")=1),1,"")</f>
        <v/>
      </c>
      <c r="L685" s="73" t="str">
        <f>IF(G685="","",VALUE(IFERROR(CHOOSE(MATCH(G685,{0,1,2,3,4,5},0),2.5,3.5,4.5,5.5,6.5,7.5),"")))</f>
        <v/>
      </c>
      <c r="M685" s="52">
        <f t="shared" si="35"/>
        <v>1</v>
      </c>
      <c r="N685" s="52" t="str">
        <f t="shared" si="36"/>
        <v/>
      </c>
      <c r="O685" s="6"/>
      <c r="P685" s="6"/>
      <c r="Q685" s="6"/>
      <c r="R685" s="6"/>
      <c r="S685" s="6"/>
      <c r="T685" s="6"/>
      <c r="U685" s="6"/>
      <c r="V685" s="6"/>
      <c r="W685" s="6"/>
      <c r="X685" s="6"/>
      <c r="Y685" s="6"/>
      <c r="Z685" s="6"/>
      <c r="AA685" s="6"/>
      <c r="AB685" s="6"/>
    </row>
    <row r="686" spans="1:28" ht="13.5" thickBot="1" x14ac:dyDescent="0.25">
      <c r="A686" s="6" t="str">
        <f t="shared" si="37"/>
        <v xml:space="preserve"> UNIT </v>
      </c>
      <c r="B686" s="54">
        <v>652</v>
      </c>
      <c r="C686" s="53"/>
      <c r="D686" s="57"/>
      <c r="E686" s="57"/>
      <c r="F686" s="57"/>
      <c r="G686" s="57"/>
      <c r="H686" s="139"/>
      <c r="I686" s="57"/>
      <c r="J686" s="60"/>
      <c r="K686" s="72" t="str">
        <f>IF(AND(I686="YES", COUNTIFS(F$35:F686,F686,I$35:I686,"YES")=1),1,"")</f>
        <v/>
      </c>
      <c r="L686" s="73" t="str">
        <f>IF(G686="","",VALUE(IFERROR(CHOOSE(MATCH(G686,{0,1,2,3,4,5},0),2.5,3.5,4.5,5.5,6.5,7.5),"")))</f>
        <v/>
      </c>
      <c r="M686" s="52">
        <f t="shared" si="35"/>
        <v>1</v>
      </c>
      <c r="N686" s="52" t="str">
        <f t="shared" si="36"/>
        <v/>
      </c>
      <c r="O686" s="6"/>
      <c r="P686" s="6"/>
      <c r="Q686" s="6"/>
      <c r="R686" s="6"/>
      <c r="S686" s="6"/>
      <c r="T686" s="6"/>
      <c r="U686" s="6"/>
      <c r="V686" s="6"/>
      <c r="W686" s="6"/>
      <c r="X686" s="6"/>
      <c r="Y686" s="6"/>
      <c r="Z686" s="6"/>
      <c r="AA686" s="6"/>
      <c r="AB686" s="6"/>
    </row>
    <row r="687" spans="1:28" ht="13.5" thickBot="1" x14ac:dyDescent="0.25">
      <c r="A687" s="6" t="str">
        <f t="shared" si="37"/>
        <v xml:space="preserve"> UNIT </v>
      </c>
      <c r="B687" s="54">
        <v>653</v>
      </c>
      <c r="C687" s="53"/>
      <c r="D687" s="57"/>
      <c r="E687" s="57"/>
      <c r="F687" s="57"/>
      <c r="G687" s="57"/>
      <c r="H687" s="139"/>
      <c r="I687" s="57"/>
      <c r="J687" s="60"/>
      <c r="K687" s="72" t="str">
        <f>IF(AND(I687="YES", COUNTIFS(F$35:F687,F687,I$35:I687,"YES")=1),1,"")</f>
        <v/>
      </c>
      <c r="L687" s="73" t="str">
        <f>IF(G687="","",VALUE(IFERROR(CHOOSE(MATCH(G687,{0,1,2,3,4,5},0),2.5,3.5,4.5,5.5,6.5,7.5),"")))</f>
        <v/>
      </c>
      <c r="M687" s="52">
        <f t="shared" si="35"/>
        <v>1</v>
      </c>
      <c r="N687" s="52" t="str">
        <f t="shared" si="36"/>
        <v/>
      </c>
      <c r="O687" s="6"/>
      <c r="P687" s="6"/>
      <c r="Q687" s="6"/>
      <c r="R687" s="6"/>
      <c r="S687" s="6"/>
      <c r="T687" s="6"/>
      <c r="U687" s="6"/>
      <c r="V687" s="6"/>
      <c r="W687" s="6"/>
      <c r="X687" s="6"/>
      <c r="Y687" s="6"/>
      <c r="Z687" s="6"/>
      <c r="AA687" s="6"/>
      <c r="AB687" s="6"/>
    </row>
    <row r="688" spans="1:28" ht="13.5" thickBot="1" x14ac:dyDescent="0.25">
      <c r="A688" s="6" t="str">
        <f t="shared" si="37"/>
        <v xml:space="preserve"> UNIT </v>
      </c>
      <c r="B688" s="54">
        <v>654</v>
      </c>
      <c r="C688" s="53"/>
      <c r="D688" s="57"/>
      <c r="E688" s="57"/>
      <c r="F688" s="57"/>
      <c r="G688" s="57"/>
      <c r="H688" s="139"/>
      <c r="I688" s="57"/>
      <c r="J688" s="60"/>
      <c r="K688" s="72" t="str">
        <f>IF(AND(I688="YES", COUNTIFS(F$35:F688,F688,I$35:I688,"YES")=1),1,"")</f>
        <v/>
      </c>
      <c r="L688" s="73" t="str">
        <f>IF(G688="","",VALUE(IFERROR(CHOOSE(MATCH(G688,{0,1,2,3,4,5},0),2.5,3.5,4.5,5.5,6.5,7.5),"")))</f>
        <v/>
      </c>
      <c r="M688" s="52">
        <f t="shared" si="35"/>
        <v>1</v>
      </c>
      <c r="N688" s="52" t="str">
        <f t="shared" si="36"/>
        <v/>
      </c>
      <c r="O688" s="6"/>
      <c r="P688" s="6"/>
      <c r="Q688" s="6"/>
      <c r="R688" s="6"/>
      <c r="S688" s="6"/>
      <c r="T688" s="6"/>
      <c r="U688" s="6"/>
      <c r="V688" s="6"/>
      <c r="W688" s="6"/>
      <c r="X688" s="6"/>
      <c r="Y688" s="6"/>
      <c r="Z688" s="6"/>
      <c r="AA688" s="6"/>
      <c r="AB688" s="6"/>
    </row>
    <row r="689" spans="1:28" ht="13.5" thickBot="1" x14ac:dyDescent="0.25">
      <c r="A689" s="6" t="str">
        <f t="shared" si="37"/>
        <v xml:space="preserve"> UNIT </v>
      </c>
      <c r="B689" s="54">
        <v>655</v>
      </c>
      <c r="C689" s="53"/>
      <c r="D689" s="57"/>
      <c r="E689" s="57"/>
      <c r="F689" s="57"/>
      <c r="G689" s="57"/>
      <c r="H689" s="139"/>
      <c r="I689" s="57"/>
      <c r="J689" s="60"/>
      <c r="K689" s="72" t="str">
        <f>IF(AND(I689="YES", COUNTIFS(F$35:F689,F689,I$35:I689,"YES")=1),1,"")</f>
        <v/>
      </c>
      <c r="L689" s="73" t="str">
        <f>IF(G689="","",VALUE(IFERROR(CHOOSE(MATCH(G689,{0,1,2,3,4,5},0),2.5,3.5,4.5,5.5,6.5,7.5),"")))</f>
        <v/>
      </c>
      <c r="M689" s="52">
        <f t="shared" si="35"/>
        <v>1</v>
      </c>
      <c r="N689" s="52" t="str">
        <f t="shared" si="36"/>
        <v/>
      </c>
      <c r="O689" s="6"/>
      <c r="P689" s="6"/>
      <c r="Q689" s="6"/>
      <c r="R689" s="6"/>
      <c r="S689" s="6"/>
      <c r="T689" s="6"/>
      <c r="U689" s="6"/>
      <c r="V689" s="6"/>
      <c r="W689" s="6"/>
      <c r="X689" s="6"/>
      <c r="Y689" s="6"/>
      <c r="Z689" s="6"/>
      <c r="AA689" s="6"/>
      <c r="AB689" s="6"/>
    </row>
    <row r="690" spans="1:28" ht="13.5" thickBot="1" x14ac:dyDescent="0.25">
      <c r="A690" s="6" t="str">
        <f t="shared" si="37"/>
        <v xml:space="preserve"> UNIT </v>
      </c>
      <c r="B690" s="54">
        <v>656</v>
      </c>
      <c r="C690" s="53"/>
      <c r="D690" s="57"/>
      <c r="E690" s="57"/>
      <c r="F690" s="57"/>
      <c r="G690" s="57"/>
      <c r="H690" s="139"/>
      <c r="I690" s="57"/>
      <c r="J690" s="60"/>
      <c r="K690" s="72" t="str">
        <f>IF(AND(I690="YES", COUNTIFS(F$35:F690,F690,I$35:I690,"YES")=1),1,"")</f>
        <v/>
      </c>
      <c r="L690" s="73" t="str">
        <f>IF(G690="","",VALUE(IFERROR(CHOOSE(MATCH(G690,{0,1,2,3,4,5},0),2.5,3.5,4.5,5.5,6.5,7.5),"")))</f>
        <v/>
      </c>
      <c r="M690" s="52">
        <f t="shared" si="35"/>
        <v>1</v>
      </c>
      <c r="N690" s="52" t="str">
        <f t="shared" si="36"/>
        <v/>
      </c>
      <c r="O690" s="6"/>
      <c r="P690" s="6"/>
      <c r="Q690" s="6"/>
      <c r="R690" s="6"/>
      <c r="S690" s="6"/>
      <c r="T690" s="6"/>
      <c r="U690" s="6"/>
      <c r="V690" s="6"/>
      <c r="W690" s="6"/>
      <c r="X690" s="6"/>
      <c r="Y690" s="6"/>
      <c r="Z690" s="6"/>
      <c r="AA690" s="6"/>
      <c r="AB690" s="6"/>
    </row>
    <row r="691" spans="1:28" ht="13.5" thickBot="1" x14ac:dyDescent="0.25">
      <c r="A691" s="6" t="str">
        <f t="shared" si="37"/>
        <v xml:space="preserve"> UNIT </v>
      </c>
      <c r="B691" s="54">
        <v>657</v>
      </c>
      <c r="C691" s="53"/>
      <c r="D691" s="57"/>
      <c r="E691" s="57"/>
      <c r="F691" s="57"/>
      <c r="G691" s="57"/>
      <c r="H691" s="139"/>
      <c r="I691" s="57"/>
      <c r="J691" s="60"/>
      <c r="K691" s="72" t="str">
        <f>IF(AND(I691="YES", COUNTIFS(F$35:F691,F691,I$35:I691,"YES")=1),1,"")</f>
        <v/>
      </c>
      <c r="L691" s="73" t="str">
        <f>IF(G691="","",VALUE(IFERROR(CHOOSE(MATCH(G691,{0,1,2,3,4,5},0),2.5,3.5,4.5,5.5,6.5,7.5),"")))</f>
        <v/>
      </c>
      <c r="M691" s="52">
        <f t="shared" si="35"/>
        <v>1</v>
      </c>
      <c r="N691" s="52" t="str">
        <f t="shared" si="36"/>
        <v/>
      </c>
      <c r="O691" s="6"/>
      <c r="P691" s="6"/>
      <c r="Q691" s="6"/>
      <c r="R691" s="6"/>
      <c r="S691" s="6"/>
      <c r="T691" s="6"/>
      <c r="U691" s="6"/>
      <c r="V691" s="6"/>
      <c r="W691" s="6"/>
      <c r="X691" s="6"/>
      <c r="Y691" s="6"/>
      <c r="Z691" s="6"/>
      <c r="AA691" s="6"/>
      <c r="AB691" s="6"/>
    </row>
    <row r="692" spans="1:28" ht="13.5" thickBot="1" x14ac:dyDescent="0.25">
      <c r="A692" s="6" t="str">
        <f t="shared" si="37"/>
        <v xml:space="preserve"> UNIT </v>
      </c>
      <c r="B692" s="54">
        <v>658</v>
      </c>
      <c r="C692" s="53"/>
      <c r="D692" s="57"/>
      <c r="E692" s="57"/>
      <c r="F692" s="57"/>
      <c r="G692" s="57"/>
      <c r="H692" s="139"/>
      <c r="I692" s="57"/>
      <c r="J692" s="60"/>
      <c r="K692" s="72" t="str">
        <f>IF(AND(I692="YES", COUNTIFS(F$35:F692,F692,I$35:I692,"YES")=1),1,"")</f>
        <v/>
      </c>
      <c r="L692" s="73" t="str">
        <f>IF(G692="","",VALUE(IFERROR(CHOOSE(MATCH(G692,{0,1,2,3,4,5},0),2.5,3.5,4.5,5.5,6.5,7.5),"")))</f>
        <v/>
      </c>
      <c r="M692" s="52">
        <f t="shared" si="35"/>
        <v>1</v>
      </c>
      <c r="N692" s="52" t="str">
        <f t="shared" si="36"/>
        <v/>
      </c>
      <c r="O692" s="6"/>
      <c r="P692" s="6"/>
      <c r="Q692" s="6"/>
      <c r="R692" s="6"/>
      <c r="S692" s="6"/>
      <c r="T692" s="6"/>
      <c r="U692" s="6"/>
      <c r="V692" s="6"/>
      <c r="W692" s="6"/>
      <c r="X692" s="6"/>
      <c r="Y692" s="6"/>
      <c r="Z692" s="6"/>
      <c r="AA692" s="6"/>
      <c r="AB692" s="6"/>
    </row>
    <row r="693" spans="1:28" ht="13.5" thickBot="1" x14ac:dyDescent="0.25">
      <c r="A693" s="6" t="str">
        <f t="shared" si="37"/>
        <v xml:space="preserve"> UNIT </v>
      </c>
      <c r="B693" s="54">
        <v>659</v>
      </c>
      <c r="C693" s="53"/>
      <c r="D693" s="57"/>
      <c r="E693" s="57"/>
      <c r="F693" s="57"/>
      <c r="G693" s="57"/>
      <c r="H693" s="139"/>
      <c r="I693" s="57"/>
      <c r="J693" s="60"/>
      <c r="K693" s="72" t="str">
        <f>IF(AND(I693="YES", COUNTIFS(F$35:F693,F693,I$35:I693,"YES")=1),1,"")</f>
        <v/>
      </c>
      <c r="L693" s="73" t="str">
        <f>IF(G693="","",VALUE(IFERROR(CHOOSE(MATCH(G693,{0,1,2,3,4,5},0),2.5,3.5,4.5,5.5,6.5,7.5),"")))</f>
        <v/>
      </c>
      <c r="M693" s="52">
        <f t="shared" si="35"/>
        <v>1</v>
      </c>
      <c r="N693" s="52" t="str">
        <f t="shared" si="36"/>
        <v/>
      </c>
      <c r="O693" s="6"/>
      <c r="P693" s="6"/>
      <c r="Q693" s="6"/>
      <c r="R693" s="6"/>
      <c r="S693" s="6"/>
      <c r="T693" s="6"/>
      <c r="U693" s="6"/>
      <c r="V693" s="6"/>
      <c r="W693" s="6"/>
      <c r="X693" s="6"/>
      <c r="Y693" s="6"/>
      <c r="Z693" s="6"/>
      <c r="AA693" s="6"/>
      <c r="AB693" s="6"/>
    </row>
    <row r="694" spans="1:28" ht="13.5" thickBot="1" x14ac:dyDescent="0.25">
      <c r="A694" s="6" t="str">
        <f t="shared" si="37"/>
        <v xml:space="preserve"> UNIT </v>
      </c>
      <c r="B694" s="54">
        <v>660</v>
      </c>
      <c r="C694" s="53"/>
      <c r="D694" s="57"/>
      <c r="E694" s="57"/>
      <c r="F694" s="57"/>
      <c r="G694" s="57"/>
      <c r="H694" s="139"/>
      <c r="I694" s="57"/>
      <c r="J694" s="60"/>
      <c r="K694" s="72" t="str">
        <f>IF(AND(I694="YES", COUNTIFS(F$35:F694,F694,I$35:I694,"YES")=1),1,"")</f>
        <v/>
      </c>
      <c r="L694" s="73" t="str">
        <f>IF(G694="","",VALUE(IFERROR(CHOOSE(MATCH(G694,{0,1,2,3,4,5},0),2.5,3.5,4.5,5.5,6.5,7.5),"")))</f>
        <v/>
      </c>
      <c r="M694" s="52">
        <f t="shared" si="35"/>
        <v>1</v>
      </c>
      <c r="N694" s="52" t="str">
        <f t="shared" si="36"/>
        <v/>
      </c>
      <c r="O694" s="6"/>
      <c r="P694" s="6"/>
      <c r="Q694" s="6"/>
      <c r="R694" s="6"/>
      <c r="S694" s="6"/>
      <c r="T694" s="6"/>
      <c r="U694" s="6"/>
      <c r="V694" s="6"/>
      <c r="W694" s="6"/>
      <c r="X694" s="6"/>
      <c r="Y694" s="6"/>
      <c r="Z694" s="6"/>
      <c r="AA694" s="6"/>
      <c r="AB694" s="6"/>
    </row>
    <row r="695" spans="1:28" ht="13.5" thickBot="1" x14ac:dyDescent="0.25">
      <c r="A695" s="6" t="str">
        <f t="shared" si="37"/>
        <v xml:space="preserve"> UNIT </v>
      </c>
      <c r="B695" s="54">
        <v>661</v>
      </c>
      <c r="C695" s="53"/>
      <c r="D695" s="57"/>
      <c r="E695" s="57"/>
      <c r="F695" s="57"/>
      <c r="G695" s="57"/>
      <c r="H695" s="139"/>
      <c r="I695" s="57"/>
      <c r="J695" s="60"/>
      <c r="K695" s="72" t="str">
        <f>IF(AND(I695="YES", COUNTIFS(F$35:F695,F695,I$35:I695,"YES")=1),1,"")</f>
        <v/>
      </c>
      <c r="L695" s="73" t="str">
        <f>IF(G695="","",VALUE(IFERROR(CHOOSE(MATCH(G695,{0,1,2,3,4,5},0),2.5,3.5,4.5,5.5,6.5,7.5),"")))</f>
        <v/>
      </c>
      <c r="M695" s="52">
        <f t="shared" si="35"/>
        <v>1</v>
      </c>
      <c r="N695" s="52" t="str">
        <f t="shared" si="36"/>
        <v/>
      </c>
      <c r="O695" s="6"/>
      <c r="P695" s="6"/>
      <c r="Q695" s="6"/>
      <c r="R695" s="6"/>
      <c r="S695" s="6"/>
      <c r="T695" s="6"/>
      <c r="U695" s="6"/>
      <c r="V695" s="6"/>
      <c r="W695" s="6"/>
      <c r="X695" s="6"/>
      <c r="Y695" s="6"/>
      <c r="Z695" s="6"/>
      <c r="AA695" s="6"/>
      <c r="AB695" s="6"/>
    </row>
    <row r="696" spans="1:28" ht="13.5" thickBot="1" x14ac:dyDescent="0.25">
      <c r="A696" s="6" t="str">
        <f t="shared" si="37"/>
        <v xml:space="preserve"> UNIT </v>
      </c>
      <c r="B696" s="54">
        <v>662</v>
      </c>
      <c r="C696" s="53"/>
      <c r="D696" s="57"/>
      <c r="E696" s="57"/>
      <c r="F696" s="57"/>
      <c r="G696" s="57"/>
      <c r="H696" s="139"/>
      <c r="I696" s="57"/>
      <c r="J696" s="60"/>
      <c r="K696" s="72" t="str">
        <f>IF(AND(I696="YES", COUNTIFS(F$35:F696,F696,I$35:I696,"YES")=1),1,"")</f>
        <v/>
      </c>
      <c r="L696" s="73" t="str">
        <f>IF(G696="","",VALUE(IFERROR(CHOOSE(MATCH(G696,{0,1,2,3,4,5},0),2.5,3.5,4.5,5.5,6.5,7.5),"")))</f>
        <v/>
      </c>
      <c r="M696" s="52">
        <f t="shared" si="35"/>
        <v>1</v>
      </c>
      <c r="N696" s="52" t="str">
        <f t="shared" si="36"/>
        <v/>
      </c>
      <c r="O696" s="6"/>
      <c r="P696" s="6"/>
      <c r="Q696" s="6"/>
      <c r="R696" s="6"/>
      <c r="S696" s="6"/>
      <c r="T696" s="6"/>
      <c r="U696" s="6"/>
      <c r="V696" s="6"/>
      <c r="W696" s="6"/>
      <c r="X696" s="6"/>
      <c r="Y696" s="6"/>
      <c r="Z696" s="6"/>
      <c r="AA696" s="6"/>
      <c r="AB696" s="6"/>
    </row>
    <row r="697" spans="1:28" ht="13.5" thickBot="1" x14ac:dyDescent="0.25">
      <c r="A697" s="6" t="str">
        <f t="shared" si="37"/>
        <v xml:space="preserve"> UNIT </v>
      </c>
      <c r="B697" s="54">
        <v>663</v>
      </c>
      <c r="C697" s="53"/>
      <c r="D697" s="57"/>
      <c r="E697" s="57"/>
      <c r="F697" s="57"/>
      <c r="G697" s="57"/>
      <c r="H697" s="139"/>
      <c r="I697" s="57"/>
      <c r="J697" s="60"/>
      <c r="K697" s="72" t="str">
        <f>IF(AND(I697="YES", COUNTIFS(F$35:F697,F697,I$35:I697,"YES")=1),1,"")</f>
        <v/>
      </c>
      <c r="L697" s="73" t="str">
        <f>IF(G697="","",VALUE(IFERROR(CHOOSE(MATCH(G697,{0,1,2,3,4,5},0),2.5,3.5,4.5,5.5,6.5,7.5),"")))</f>
        <v/>
      </c>
      <c r="M697" s="52">
        <f t="shared" si="35"/>
        <v>1</v>
      </c>
      <c r="N697" s="52" t="str">
        <f t="shared" si="36"/>
        <v/>
      </c>
      <c r="O697" s="6"/>
      <c r="P697" s="6"/>
      <c r="Q697" s="6"/>
      <c r="R697" s="6"/>
      <c r="S697" s="6"/>
      <c r="T697" s="6"/>
      <c r="U697" s="6"/>
      <c r="V697" s="6"/>
      <c r="W697" s="6"/>
      <c r="X697" s="6"/>
      <c r="Y697" s="6"/>
      <c r="Z697" s="6"/>
      <c r="AA697" s="6"/>
      <c r="AB697" s="6"/>
    </row>
    <row r="698" spans="1:28" ht="13.5" thickBot="1" x14ac:dyDescent="0.25">
      <c r="A698" s="6" t="str">
        <f t="shared" si="37"/>
        <v xml:space="preserve"> UNIT </v>
      </c>
      <c r="B698" s="54">
        <v>664</v>
      </c>
      <c r="C698" s="53"/>
      <c r="D698" s="57"/>
      <c r="E698" s="57"/>
      <c r="F698" s="57"/>
      <c r="G698" s="57"/>
      <c r="H698" s="139"/>
      <c r="I698" s="57"/>
      <c r="J698" s="60"/>
      <c r="K698" s="72" t="str">
        <f>IF(AND(I698="YES", COUNTIFS(F$35:F698,F698,I$35:I698,"YES")=1),1,"")</f>
        <v/>
      </c>
      <c r="L698" s="73" t="str">
        <f>IF(G698="","",VALUE(IFERROR(CHOOSE(MATCH(G698,{0,1,2,3,4,5},0),2.5,3.5,4.5,5.5,6.5,7.5),"")))</f>
        <v/>
      </c>
      <c r="M698" s="52">
        <f t="shared" si="35"/>
        <v>1</v>
      </c>
      <c r="N698" s="52" t="str">
        <f t="shared" si="36"/>
        <v/>
      </c>
      <c r="O698" s="6"/>
      <c r="P698" s="6"/>
      <c r="Q698" s="6"/>
      <c r="R698" s="6"/>
      <c r="S698" s="6"/>
      <c r="T698" s="6"/>
      <c r="U698" s="6"/>
      <c r="V698" s="6"/>
      <c r="W698" s="6"/>
      <c r="X698" s="6"/>
      <c r="Y698" s="6"/>
      <c r="Z698" s="6"/>
      <c r="AA698" s="6"/>
      <c r="AB698" s="6"/>
    </row>
    <row r="699" spans="1:28" ht="13.5" thickBot="1" x14ac:dyDescent="0.25">
      <c r="A699" s="6" t="str">
        <f t="shared" si="37"/>
        <v xml:space="preserve"> UNIT </v>
      </c>
      <c r="B699" s="54">
        <v>665</v>
      </c>
      <c r="C699" s="53"/>
      <c r="D699" s="57"/>
      <c r="E699" s="57"/>
      <c r="F699" s="57"/>
      <c r="G699" s="57"/>
      <c r="H699" s="139"/>
      <c r="I699" s="57"/>
      <c r="J699" s="60"/>
      <c r="K699" s="72" t="str">
        <f>IF(AND(I699="YES", COUNTIFS(F$35:F699,F699,I$35:I699,"YES")=1),1,"")</f>
        <v/>
      </c>
      <c r="L699" s="73" t="str">
        <f>IF(G699="","",VALUE(IFERROR(CHOOSE(MATCH(G699,{0,1,2,3,4,5},0),2.5,3.5,4.5,5.5,6.5,7.5),"")))</f>
        <v/>
      </c>
      <c r="M699" s="52">
        <f t="shared" si="35"/>
        <v>1</v>
      </c>
      <c r="N699" s="52" t="str">
        <f t="shared" si="36"/>
        <v/>
      </c>
      <c r="O699" s="6"/>
      <c r="P699" s="6"/>
      <c r="Q699" s="6"/>
      <c r="R699" s="6"/>
      <c r="S699" s="6"/>
      <c r="T699" s="6"/>
      <c r="U699" s="6"/>
      <c r="V699" s="6"/>
      <c r="W699" s="6"/>
      <c r="X699" s="6"/>
      <c r="Y699" s="6"/>
      <c r="Z699" s="6"/>
      <c r="AA699" s="6"/>
      <c r="AB699" s="6"/>
    </row>
    <row r="700" spans="1:28" ht="13.5" thickBot="1" x14ac:dyDescent="0.25">
      <c r="A700" s="6" t="str">
        <f t="shared" si="37"/>
        <v xml:space="preserve"> UNIT </v>
      </c>
      <c r="B700" s="54">
        <v>666</v>
      </c>
      <c r="C700" s="53"/>
      <c r="D700" s="57"/>
      <c r="E700" s="57"/>
      <c r="F700" s="57"/>
      <c r="G700" s="57"/>
      <c r="H700" s="139"/>
      <c r="I700" s="57"/>
      <c r="J700" s="60"/>
      <c r="K700" s="72" t="str">
        <f>IF(AND(I700="YES", COUNTIFS(F$35:F700,F700,I$35:I700,"YES")=1),1,"")</f>
        <v/>
      </c>
      <c r="L700" s="73" t="str">
        <f>IF(G700="","",VALUE(IFERROR(CHOOSE(MATCH(G700,{0,1,2,3,4,5},0),2.5,3.5,4.5,5.5,6.5,7.5),"")))</f>
        <v/>
      </c>
      <c r="M700" s="52">
        <f t="shared" si="35"/>
        <v>1</v>
      </c>
      <c r="N700" s="52" t="str">
        <f t="shared" si="36"/>
        <v/>
      </c>
      <c r="O700" s="6"/>
      <c r="P700" s="6"/>
      <c r="Q700" s="6"/>
      <c r="R700" s="6"/>
      <c r="S700" s="6"/>
      <c r="T700" s="6"/>
      <c r="U700" s="6"/>
      <c r="V700" s="6"/>
      <c r="W700" s="6"/>
      <c r="X700" s="6"/>
      <c r="Y700" s="6"/>
      <c r="Z700" s="6"/>
      <c r="AA700" s="6"/>
      <c r="AB700" s="6"/>
    </row>
    <row r="701" spans="1:28" ht="13.5" thickBot="1" x14ac:dyDescent="0.25">
      <c r="A701" s="6" t="str">
        <f t="shared" si="37"/>
        <v xml:space="preserve"> UNIT </v>
      </c>
      <c r="B701" s="54">
        <v>667</v>
      </c>
      <c r="C701" s="53"/>
      <c r="D701" s="57"/>
      <c r="E701" s="57"/>
      <c r="F701" s="57"/>
      <c r="G701" s="57"/>
      <c r="H701" s="139"/>
      <c r="I701" s="57"/>
      <c r="J701" s="60"/>
      <c r="K701" s="72" t="str">
        <f>IF(AND(I701="YES", COUNTIFS(F$35:F701,F701,I$35:I701,"YES")=1),1,"")</f>
        <v/>
      </c>
      <c r="L701" s="73" t="str">
        <f>IF(G701="","",VALUE(IFERROR(CHOOSE(MATCH(G701,{0,1,2,3,4,5},0),2.5,3.5,4.5,5.5,6.5,7.5),"")))</f>
        <v/>
      </c>
      <c r="M701" s="52">
        <f t="shared" si="35"/>
        <v>1</v>
      </c>
      <c r="N701" s="52" t="str">
        <f t="shared" si="36"/>
        <v/>
      </c>
      <c r="O701" s="6"/>
      <c r="P701" s="6"/>
      <c r="Q701" s="6"/>
      <c r="R701" s="6"/>
      <c r="S701" s="6"/>
      <c r="T701" s="6"/>
      <c r="U701" s="6"/>
      <c r="V701" s="6"/>
      <c r="W701" s="6"/>
      <c r="X701" s="6"/>
      <c r="Y701" s="6"/>
      <c r="Z701" s="6"/>
      <c r="AA701" s="6"/>
      <c r="AB701" s="6"/>
    </row>
    <row r="702" spans="1:28" ht="13.5" thickBot="1" x14ac:dyDescent="0.25">
      <c r="A702" s="6" t="str">
        <f t="shared" si="37"/>
        <v xml:space="preserve"> UNIT </v>
      </c>
      <c r="B702" s="54">
        <v>668</v>
      </c>
      <c r="C702" s="53"/>
      <c r="D702" s="57"/>
      <c r="E702" s="57"/>
      <c r="F702" s="57"/>
      <c r="G702" s="57"/>
      <c r="H702" s="139"/>
      <c r="I702" s="57"/>
      <c r="J702" s="60"/>
      <c r="K702" s="72" t="str">
        <f>IF(AND(I702="YES", COUNTIFS(F$35:F702,F702,I$35:I702,"YES")=1),1,"")</f>
        <v/>
      </c>
      <c r="L702" s="73" t="str">
        <f>IF(G702="","",VALUE(IFERROR(CHOOSE(MATCH(G702,{0,1,2,3,4,5},0),2.5,3.5,4.5,5.5,6.5,7.5),"")))</f>
        <v/>
      </c>
      <c r="M702" s="52">
        <f t="shared" si="35"/>
        <v>1</v>
      </c>
      <c r="N702" s="52" t="str">
        <f t="shared" si="36"/>
        <v/>
      </c>
      <c r="O702" s="6"/>
      <c r="P702" s="6"/>
      <c r="Q702" s="6"/>
      <c r="R702" s="6"/>
      <c r="S702" s="6"/>
      <c r="T702" s="6"/>
      <c r="U702" s="6"/>
      <c r="V702" s="6"/>
      <c r="W702" s="6"/>
      <c r="X702" s="6"/>
      <c r="Y702" s="6"/>
      <c r="Z702" s="6"/>
      <c r="AA702" s="6"/>
      <c r="AB702" s="6"/>
    </row>
    <row r="703" spans="1:28" ht="13.5" thickBot="1" x14ac:dyDescent="0.25">
      <c r="A703" s="6" t="str">
        <f t="shared" si="37"/>
        <v xml:space="preserve"> UNIT </v>
      </c>
      <c r="B703" s="54">
        <v>669</v>
      </c>
      <c r="C703" s="53"/>
      <c r="D703" s="57"/>
      <c r="E703" s="57"/>
      <c r="F703" s="57"/>
      <c r="G703" s="57"/>
      <c r="H703" s="139"/>
      <c r="I703" s="57"/>
      <c r="J703" s="60"/>
      <c r="K703" s="72" t="str">
        <f>IF(AND(I703="YES", COUNTIFS(F$35:F703,F703,I$35:I703,"YES")=1),1,"")</f>
        <v/>
      </c>
      <c r="L703" s="73" t="str">
        <f>IF(G703="","",VALUE(IFERROR(CHOOSE(MATCH(G703,{0,1,2,3,4,5},0),2.5,3.5,4.5,5.5,6.5,7.5),"")))</f>
        <v/>
      </c>
      <c r="M703" s="52">
        <f t="shared" si="35"/>
        <v>1</v>
      </c>
      <c r="N703" s="52" t="str">
        <f t="shared" si="36"/>
        <v/>
      </c>
      <c r="O703" s="6"/>
      <c r="P703" s="6"/>
      <c r="Q703" s="6"/>
      <c r="R703" s="6"/>
      <c r="S703" s="6"/>
      <c r="T703" s="6"/>
      <c r="U703" s="6"/>
      <c r="V703" s="6"/>
      <c r="W703" s="6"/>
      <c r="X703" s="6"/>
      <c r="Y703" s="6"/>
      <c r="Z703" s="6"/>
      <c r="AA703" s="6"/>
      <c r="AB703" s="6"/>
    </row>
    <row r="704" spans="1:28" ht="13.5" thickBot="1" x14ac:dyDescent="0.25">
      <c r="A704" s="6" t="str">
        <f t="shared" si="37"/>
        <v xml:space="preserve"> UNIT </v>
      </c>
      <c r="B704" s="54">
        <v>670</v>
      </c>
      <c r="C704" s="53"/>
      <c r="D704" s="57"/>
      <c r="E704" s="57"/>
      <c r="F704" s="57"/>
      <c r="G704" s="57"/>
      <c r="H704" s="139"/>
      <c r="I704" s="57"/>
      <c r="J704" s="60"/>
      <c r="K704" s="72" t="str">
        <f>IF(AND(I704="YES", COUNTIFS(F$35:F704,F704,I$35:I704,"YES")=1),1,"")</f>
        <v/>
      </c>
      <c r="L704" s="73" t="str">
        <f>IF(G704="","",VALUE(IFERROR(CHOOSE(MATCH(G704,{0,1,2,3,4,5},0),2.5,3.5,4.5,5.5,6.5,7.5),"")))</f>
        <v/>
      </c>
      <c r="M704" s="52">
        <f t="shared" si="35"/>
        <v>1</v>
      </c>
      <c r="N704" s="52" t="str">
        <f t="shared" si="36"/>
        <v/>
      </c>
      <c r="O704" s="6"/>
      <c r="P704" s="6"/>
      <c r="Q704" s="6"/>
      <c r="R704" s="6"/>
      <c r="S704" s="6"/>
      <c r="T704" s="6"/>
      <c r="U704" s="6"/>
      <c r="V704" s="6"/>
      <c r="W704" s="6"/>
      <c r="X704" s="6"/>
      <c r="Y704" s="6"/>
      <c r="Z704" s="6"/>
      <c r="AA704" s="6"/>
      <c r="AB704" s="6"/>
    </row>
    <row r="705" spans="1:28" ht="13.5" thickBot="1" x14ac:dyDescent="0.25">
      <c r="A705" s="6" t="str">
        <f t="shared" si="37"/>
        <v xml:space="preserve"> UNIT </v>
      </c>
      <c r="B705" s="54">
        <v>671</v>
      </c>
      <c r="C705" s="53"/>
      <c r="D705" s="57"/>
      <c r="E705" s="57"/>
      <c r="F705" s="57"/>
      <c r="G705" s="57"/>
      <c r="H705" s="139"/>
      <c r="I705" s="57"/>
      <c r="J705" s="60"/>
      <c r="K705" s="72" t="str">
        <f>IF(AND(I705="YES", COUNTIFS(F$35:F705,F705,I$35:I705,"YES")=1),1,"")</f>
        <v/>
      </c>
      <c r="L705" s="73" t="str">
        <f>IF(G705="","",VALUE(IFERROR(CHOOSE(MATCH(G705,{0,1,2,3,4,5},0),2.5,3.5,4.5,5.5,6.5,7.5),"")))</f>
        <v/>
      </c>
      <c r="M705" s="52">
        <f t="shared" si="35"/>
        <v>1</v>
      </c>
      <c r="N705" s="52" t="str">
        <f t="shared" si="36"/>
        <v/>
      </c>
      <c r="O705" s="6"/>
      <c r="P705" s="6"/>
      <c r="Q705" s="6"/>
      <c r="R705" s="6"/>
      <c r="S705" s="6"/>
      <c r="T705" s="6"/>
      <c r="U705" s="6"/>
      <c r="V705" s="6"/>
      <c r="W705" s="6"/>
      <c r="X705" s="6"/>
      <c r="Y705" s="6"/>
      <c r="Z705" s="6"/>
      <c r="AA705" s="6"/>
      <c r="AB705" s="6"/>
    </row>
    <row r="706" spans="1:28" ht="13.5" thickBot="1" x14ac:dyDescent="0.25">
      <c r="A706" s="6" t="str">
        <f t="shared" si="37"/>
        <v xml:space="preserve"> UNIT </v>
      </c>
      <c r="B706" s="54">
        <v>672</v>
      </c>
      <c r="C706" s="53"/>
      <c r="D706" s="57"/>
      <c r="E706" s="57"/>
      <c r="F706" s="57"/>
      <c r="G706" s="57"/>
      <c r="H706" s="139"/>
      <c r="I706" s="57"/>
      <c r="J706" s="60"/>
      <c r="K706" s="72" t="str">
        <f>IF(AND(I706="YES", COUNTIFS(F$35:F706,F706,I$35:I706,"YES")=1),1,"")</f>
        <v/>
      </c>
      <c r="L706" s="73" t="str">
        <f>IF(G706="","",VALUE(IFERROR(CHOOSE(MATCH(G706,{0,1,2,3,4,5},0),2.5,3.5,4.5,5.5,6.5,7.5),"")))</f>
        <v/>
      </c>
      <c r="M706" s="52">
        <f t="shared" si="35"/>
        <v>1</v>
      </c>
      <c r="N706" s="52" t="str">
        <f t="shared" si="36"/>
        <v/>
      </c>
      <c r="O706" s="6"/>
      <c r="P706" s="6"/>
      <c r="Q706" s="6"/>
      <c r="R706" s="6"/>
      <c r="S706" s="6"/>
      <c r="T706" s="6"/>
      <c r="U706" s="6"/>
      <c r="V706" s="6"/>
      <c r="W706" s="6"/>
      <c r="X706" s="6"/>
      <c r="Y706" s="6"/>
      <c r="Z706" s="6"/>
      <c r="AA706" s="6"/>
      <c r="AB706" s="6"/>
    </row>
    <row r="707" spans="1:28" ht="13.5" thickBot="1" x14ac:dyDescent="0.25">
      <c r="A707" s="6" t="str">
        <f t="shared" si="37"/>
        <v xml:space="preserve"> UNIT </v>
      </c>
      <c r="B707" s="54">
        <v>673</v>
      </c>
      <c r="C707" s="53"/>
      <c r="D707" s="57"/>
      <c r="E707" s="57"/>
      <c r="F707" s="57"/>
      <c r="G707" s="57"/>
      <c r="H707" s="139"/>
      <c r="I707" s="57"/>
      <c r="J707" s="60"/>
      <c r="K707" s="72" t="str">
        <f>IF(AND(I707="YES", COUNTIFS(F$35:F707,F707,I$35:I707,"YES")=1),1,"")</f>
        <v/>
      </c>
      <c r="L707" s="73" t="str">
        <f>IF(G707="","",VALUE(IFERROR(CHOOSE(MATCH(G707,{0,1,2,3,4,5},0),2.5,3.5,4.5,5.5,6.5,7.5),"")))</f>
        <v/>
      </c>
      <c r="M707" s="52">
        <f t="shared" si="35"/>
        <v>1</v>
      </c>
      <c r="N707" s="52" t="str">
        <f t="shared" si="36"/>
        <v/>
      </c>
      <c r="O707" s="6"/>
      <c r="P707" s="6"/>
      <c r="Q707" s="6"/>
      <c r="R707" s="6"/>
      <c r="S707" s="6"/>
      <c r="T707" s="6"/>
      <c r="U707" s="6"/>
      <c r="V707" s="6"/>
      <c r="W707" s="6"/>
      <c r="X707" s="6"/>
      <c r="Y707" s="6"/>
      <c r="Z707" s="6"/>
      <c r="AA707" s="6"/>
      <c r="AB707" s="6"/>
    </row>
    <row r="708" spans="1:28" ht="13.5" thickBot="1" x14ac:dyDescent="0.25">
      <c r="A708" s="6" t="str">
        <f t="shared" si="37"/>
        <v xml:space="preserve"> UNIT </v>
      </c>
      <c r="B708" s="54">
        <v>674</v>
      </c>
      <c r="C708" s="53"/>
      <c r="D708" s="57"/>
      <c r="E708" s="57"/>
      <c r="F708" s="57"/>
      <c r="G708" s="57"/>
      <c r="H708" s="139"/>
      <c r="I708" s="57"/>
      <c r="J708" s="60"/>
      <c r="K708" s="72" t="str">
        <f>IF(AND(I708="YES", COUNTIFS(F$35:F708,F708,I$35:I708,"YES")=1),1,"")</f>
        <v/>
      </c>
      <c r="L708" s="73" t="str">
        <f>IF(G708="","",VALUE(IFERROR(CHOOSE(MATCH(G708,{0,1,2,3,4,5},0),2.5,3.5,4.5,5.5,6.5,7.5),"")))</f>
        <v/>
      </c>
      <c r="M708" s="52">
        <f t="shared" si="35"/>
        <v>1</v>
      </c>
      <c r="N708" s="52" t="str">
        <f t="shared" si="36"/>
        <v/>
      </c>
      <c r="O708" s="6"/>
      <c r="P708" s="6"/>
      <c r="Q708" s="6"/>
      <c r="R708" s="6"/>
      <c r="S708" s="6"/>
      <c r="T708" s="6"/>
      <c r="U708" s="6"/>
      <c r="V708" s="6"/>
      <c r="W708" s="6"/>
      <c r="X708" s="6"/>
      <c r="Y708" s="6"/>
      <c r="Z708" s="6"/>
      <c r="AA708" s="6"/>
      <c r="AB708" s="6"/>
    </row>
    <row r="709" spans="1:28" ht="13.5" thickBot="1" x14ac:dyDescent="0.25">
      <c r="A709" s="6" t="str">
        <f t="shared" si="37"/>
        <v xml:space="preserve"> UNIT </v>
      </c>
      <c r="B709" s="54">
        <v>675</v>
      </c>
      <c r="C709" s="53"/>
      <c r="D709" s="57"/>
      <c r="E709" s="57"/>
      <c r="F709" s="57"/>
      <c r="G709" s="57"/>
      <c r="H709" s="139"/>
      <c r="I709" s="57"/>
      <c r="J709" s="60"/>
      <c r="K709" s="72" t="str">
        <f>IF(AND(I709="YES", COUNTIFS(F$35:F709,F709,I$35:I709,"YES")=1),1,"")</f>
        <v/>
      </c>
      <c r="L709" s="73" t="str">
        <f>IF(G709="","",VALUE(IFERROR(CHOOSE(MATCH(G709,{0,1,2,3,4,5},0),2.5,3.5,4.5,5.5,6.5,7.5),"")))</f>
        <v/>
      </c>
      <c r="M709" s="52">
        <f t="shared" si="35"/>
        <v>1</v>
      </c>
      <c r="N709" s="52" t="str">
        <f t="shared" si="36"/>
        <v/>
      </c>
      <c r="O709" s="6"/>
      <c r="P709" s="6"/>
      <c r="Q709" s="6"/>
      <c r="R709" s="6"/>
      <c r="S709" s="6"/>
      <c r="T709" s="6"/>
      <c r="U709" s="6"/>
      <c r="V709" s="6"/>
      <c r="W709" s="6"/>
      <c r="X709" s="6"/>
      <c r="Y709" s="6"/>
      <c r="Z709" s="6"/>
      <c r="AA709" s="6"/>
      <c r="AB709" s="6"/>
    </row>
    <row r="710" spans="1:28" ht="13.5" thickBot="1" x14ac:dyDescent="0.25">
      <c r="A710" s="6" t="str">
        <f t="shared" si="37"/>
        <v xml:space="preserve"> UNIT </v>
      </c>
      <c r="B710" s="54">
        <v>676</v>
      </c>
      <c r="C710" s="53"/>
      <c r="D710" s="57"/>
      <c r="E710" s="57"/>
      <c r="F710" s="57"/>
      <c r="G710" s="57"/>
      <c r="H710" s="139"/>
      <c r="I710" s="57"/>
      <c r="J710" s="60"/>
      <c r="K710" s="72" t="str">
        <f>IF(AND(I710="YES", COUNTIFS(F$35:F710,F710,I$35:I710,"YES")=1),1,"")</f>
        <v/>
      </c>
      <c r="L710" s="73" t="str">
        <f>IF(G710="","",VALUE(IFERROR(CHOOSE(MATCH(G710,{0,1,2,3,4,5},0),2.5,3.5,4.5,5.5,6.5,7.5),"")))</f>
        <v/>
      </c>
      <c r="M710" s="52">
        <f t="shared" si="35"/>
        <v>1</v>
      </c>
      <c r="N710" s="52" t="str">
        <f t="shared" si="36"/>
        <v/>
      </c>
      <c r="O710" s="6"/>
      <c r="P710" s="6"/>
      <c r="Q710" s="6"/>
      <c r="R710" s="6"/>
      <c r="S710" s="6"/>
      <c r="T710" s="6"/>
      <c r="U710" s="6"/>
      <c r="V710" s="6"/>
      <c r="W710" s="6"/>
      <c r="X710" s="6"/>
      <c r="Y710" s="6"/>
      <c r="Z710" s="6"/>
      <c r="AA710" s="6"/>
      <c r="AB710" s="6"/>
    </row>
    <row r="711" spans="1:28" ht="13.5" thickBot="1" x14ac:dyDescent="0.25">
      <c r="A711" s="6" t="str">
        <f t="shared" si="37"/>
        <v xml:space="preserve"> UNIT </v>
      </c>
      <c r="B711" s="54">
        <v>677</v>
      </c>
      <c r="C711" s="53"/>
      <c r="D711" s="57"/>
      <c r="E711" s="57"/>
      <c r="F711" s="57"/>
      <c r="G711" s="57"/>
      <c r="H711" s="139"/>
      <c r="I711" s="57"/>
      <c r="J711" s="60"/>
      <c r="K711" s="72" t="str">
        <f>IF(AND(I711="YES", COUNTIFS(F$35:F711,F711,I$35:I711,"YES")=1),1,"")</f>
        <v/>
      </c>
      <c r="L711" s="73" t="str">
        <f>IF(G711="","",VALUE(IFERROR(CHOOSE(MATCH(G711,{0,1,2,3,4,5},0),2.5,3.5,4.5,5.5,6.5,7.5),"")))</f>
        <v/>
      </c>
      <c r="M711" s="52">
        <f t="shared" si="35"/>
        <v>1</v>
      </c>
      <c r="N711" s="52" t="str">
        <f t="shared" si="36"/>
        <v/>
      </c>
      <c r="O711" s="6"/>
      <c r="P711" s="6"/>
      <c r="Q711" s="6"/>
      <c r="R711" s="6"/>
      <c r="S711" s="6"/>
      <c r="T711" s="6"/>
      <c r="U711" s="6"/>
      <c r="V711" s="6"/>
      <c r="W711" s="6"/>
      <c r="X711" s="6"/>
      <c r="Y711" s="6"/>
      <c r="Z711" s="6"/>
      <c r="AA711" s="6"/>
      <c r="AB711" s="6"/>
    </row>
    <row r="712" spans="1:28" ht="13.5" thickBot="1" x14ac:dyDescent="0.25">
      <c r="A712" s="6" t="str">
        <f t="shared" si="37"/>
        <v xml:space="preserve"> UNIT </v>
      </c>
      <c r="B712" s="54">
        <v>678</v>
      </c>
      <c r="C712" s="53"/>
      <c r="D712" s="57"/>
      <c r="E712" s="57"/>
      <c r="F712" s="57"/>
      <c r="G712" s="57"/>
      <c r="H712" s="139"/>
      <c r="I712" s="57"/>
      <c r="J712" s="60"/>
      <c r="K712" s="72" t="str">
        <f>IF(AND(I712="YES", COUNTIFS(F$35:F712,F712,I$35:I712,"YES")=1),1,"")</f>
        <v/>
      </c>
      <c r="L712" s="73" t="str">
        <f>IF(G712="","",VALUE(IFERROR(CHOOSE(MATCH(G712,{0,1,2,3,4,5},0),2.5,3.5,4.5,5.5,6.5,7.5),"")))</f>
        <v/>
      </c>
      <c r="M712" s="52">
        <f t="shared" si="35"/>
        <v>1</v>
      </c>
      <c r="N712" s="52" t="str">
        <f t="shared" si="36"/>
        <v/>
      </c>
      <c r="O712" s="6"/>
      <c r="P712" s="6"/>
      <c r="Q712" s="6"/>
      <c r="R712" s="6"/>
      <c r="S712" s="6"/>
      <c r="T712" s="6"/>
      <c r="U712" s="6"/>
      <c r="V712" s="6"/>
      <c r="W712" s="6"/>
      <c r="X712" s="6"/>
      <c r="Y712" s="6"/>
      <c r="Z712" s="6"/>
      <c r="AA712" s="6"/>
      <c r="AB712" s="6"/>
    </row>
    <row r="713" spans="1:28" ht="13.5" thickBot="1" x14ac:dyDescent="0.25">
      <c r="A713" s="6" t="str">
        <f t="shared" si="37"/>
        <v xml:space="preserve"> UNIT </v>
      </c>
      <c r="B713" s="54">
        <v>679</v>
      </c>
      <c r="C713" s="53"/>
      <c r="D713" s="57"/>
      <c r="E713" s="57"/>
      <c r="F713" s="57"/>
      <c r="G713" s="57"/>
      <c r="H713" s="139"/>
      <c r="I713" s="57"/>
      <c r="J713" s="60"/>
      <c r="K713" s="72" t="str">
        <f>IF(AND(I713="YES", COUNTIFS(F$35:F713,F713,I$35:I713,"YES")=1),1,"")</f>
        <v/>
      </c>
      <c r="L713" s="73" t="str">
        <f>IF(G713="","",VALUE(IFERROR(CHOOSE(MATCH(G713,{0,1,2,3,4,5},0),2.5,3.5,4.5,5.5,6.5,7.5),"")))</f>
        <v/>
      </c>
      <c r="M713" s="52">
        <f t="shared" si="35"/>
        <v>1</v>
      </c>
      <c r="N713" s="52" t="str">
        <f t="shared" si="36"/>
        <v/>
      </c>
      <c r="O713" s="6"/>
      <c r="P713" s="6"/>
      <c r="Q713" s="6"/>
      <c r="R713" s="6"/>
      <c r="S713" s="6"/>
      <c r="T713" s="6"/>
      <c r="U713" s="6"/>
      <c r="V713" s="6"/>
      <c r="W713" s="6"/>
      <c r="X713" s="6"/>
      <c r="Y713" s="6"/>
      <c r="Z713" s="6"/>
      <c r="AA713" s="6"/>
      <c r="AB713" s="6"/>
    </row>
    <row r="714" spans="1:28" ht="13.5" thickBot="1" x14ac:dyDescent="0.25">
      <c r="A714" s="6" t="str">
        <f t="shared" si="37"/>
        <v xml:space="preserve"> UNIT </v>
      </c>
      <c r="B714" s="54">
        <v>680</v>
      </c>
      <c r="C714" s="53"/>
      <c r="D714" s="57"/>
      <c r="E714" s="57"/>
      <c r="F714" s="57"/>
      <c r="G714" s="57"/>
      <c r="H714" s="139"/>
      <c r="I714" s="57"/>
      <c r="J714" s="60"/>
      <c r="K714" s="72" t="str">
        <f>IF(AND(I714="YES", COUNTIFS(F$35:F714,F714,I$35:I714,"YES")=1),1,"")</f>
        <v/>
      </c>
      <c r="L714" s="73" t="str">
        <f>IF(G714="","",VALUE(IFERROR(CHOOSE(MATCH(G714,{0,1,2,3,4,5},0),2.5,3.5,4.5,5.5,6.5,7.5),"")))</f>
        <v/>
      </c>
      <c r="M714" s="52">
        <f t="shared" si="35"/>
        <v>1</v>
      </c>
      <c r="N714" s="52" t="str">
        <f t="shared" si="36"/>
        <v/>
      </c>
      <c r="O714" s="6"/>
      <c r="P714" s="6"/>
      <c r="Q714" s="6"/>
      <c r="R714" s="6"/>
      <c r="S714" s="6"/>
      <c r="T714" s="6"/>
      <c r="U714" s="6"/>
      <c r="V714" s="6"/>
      <c r="W714" s="6"/>
      <c r="X714" s="6"/>
      <c r="Y714" s="6"/>
      <c r="Z714" s="6"/>
      <c r="AA714" s="6"/>
      <c r="AB714" s="6"/>
    </row>
    <row r="715" spans="1:28" ht="13.5" thickBot="1" x14ac:dyDescent="0.25">
      <c r="A715" s="6" t="str">
        <f t="shared" si="37"/>
        <v xml:space="preserve"> UNIT </v>
      </c>
      <c r="B715" s="54">
        <v>681</v>
      </c>
      <c r="C715" s="53"/>
      <c r="D715" s="57"/>
      <c r="E715" s="57"/>
      <c r="F715" s="57"/>
      <c r="G715" s="57"/>
      <c r="H715" s="139"/>
      <c r="I715" s="57"/>
      <c r="J715" s="60"/>
      <c r="K715" s="72" t="str">
        <f>IF(AND(I715="YES", COUNTIFS(F$35:F715,F715,I$35:I715,"YES")=1),1,"")</f>
        <v/>
      </c>
      <c r="L715" s="73" t="str">
        <f>IF(G715="","",VALUE(IFERROR(CHOOSE(MATCH(G715,{0,1,2,3,4,5},0),2.5,3.5,4.5,5.5,6.5,7.5),"")))</f>
        <v/>
      </c>
      <c r="M715" s="52">
        <f t="shared" si="35"/>
        <v>1</v>
      </c>
      <c r="N715" s="52" t="str">
        <f t="shared" si="36"/>
        <v/>
      </c>
      <c r="O715" s="6"/>
      <c r="P715" s="6"/>
      <c r="Q715" s="6"/>
      <c r="R715" s="6"/>
      <c r="S715" s="6"/>
      <c r="T715" s="6"/>
      <c r="U715" s="6"/>
      <c r="V715" s="6"/>
      <c r="W715" s="6"/>
      <c r="X715" s="6"/>
      <c r="Y715" s="6"/>
      <c r="Z715" s="6"/>
      <c r="AA715" s="6"/>
      <c r="AB715" s="6"/>
    </row>
    <row r="716" spans="1:28" ht="13.5" thickBot="1" x14ac:dyDescent="0.25">
      <c r="A716" s="6" t="str">
        <f t="shared" si="37"/>
        <v xml:space="preserve"> UNIT </v>
      </c>
      <c r="B716" s="54">
        <v>682</v>
      </c>
      <c r="C716" s="53"/>
      <c r="D716" s="57"/>
      <c r="E716" s="57"/>
      <c r="F716" s="57"/>
      <c r="G716" s="57"/>
      <c r="H716" s="139"/>
      <c r="I716" s="57"/>
      <c r="J716" s="60"/>
      <c r="K716" s="72" t="str">
        <f>IF(AND(I716="YES", COUNTIFS(F$35:F716,F716,I$35:I716,"YES")=1),1,"")</f>
        <v/>
      </c>
      <c r="L716" s="73" t="str">
        <f>IF(G716="","",VALUE(IFERROR(CHOOSE(MATCH(G716,{0,1,2,3,4,5},0),2.5,3.5,4.5,5.5,6.5,7.5),"")))</f>
        <v/>
      </c>
      <c r="M716" s="52">
        <f t="shared" si="35"/>
        <v>1</v>
      </c>
      <c r="N716" s="52" t="str">
        <f t="shared" si="36"/>
        <v/>
      </c>
      <c r="O716" s="6"/>
      <c r="P716" s="6"/>
      <c r="Q716" s="6"/>
      <c r="R716" s="6"/>
      <c r="S716" s="6"/>
      <c r="T716" s="6"/>
      <c r="U716" s="6"/>
      <c r="V716" s="6"/>
      <c r="W716" s="6"/>
      <c r="X716" s="6"/>
      <c r="Y716" s="6"/>
      <c r="Z716" s="6"/>
      <c r="AA716" s="6"/>
      <c r="AB716" s="6"/>
    </row>
    <row r="717" spans="1:28" ht="13.5" thickBot="1" x14ac:dyDescent="0.25">
      <c r="A717" s="6" t="str">
        <f t="shared" si="37"/>
        <v xml:space="preserve"> UNIT </v>
      </c>
      <c r="B717" s="54">
        <v>683</v>
      </c>
      <c r="C717" s="53"/>
      <c r="D717" s="57"/>
      <c r="E717" s="57"/>
      <c r="F717" s="57"/>
      <c r="G717" s="57"/>
      <c r="H717" s="139"/>
      <c r="I717" s="57"/>
      <c r="J717" s="60"/>
      <c r="K717" s="72" t="str">
        <f>IF(AND(I717="YES", COUNTIFS(F$35:F717,F717,I$35:I717,"YES")=1),1,"")</f>
        <v/>
      </c>
      <c r="L717" s="73" t="str">
        <f>IF(G717="","",VALUE(IFERROR(CHOOSE(MATCH(G717,{0,1,2,3,4,5},0),2.5,3.5,4.5,5.5,6.5,7.5),"")))</f>
        <v/>
      </c>
      <c r="M717" s="52">
        <f t="shared" si="35"/>
        <v>1</v>
      </c>
      <c r="N717" s="52" t="str">
        <f t="shared" si="36"/>
        <v/>
      </c>
      <c r="O717" s="6"/>
      <c r="P717" s="6"/>
      <c r="Q717" s="6"/>
      <c r="R717" s="6"/>
      <c r="S717" s="6"/>
      <c r="T717" s="6"/>
      <c r="U717" s="6"/>
      <c r="V717" s="6"/>
      <c r="W717" s="6"/>
      <c r="X717" s="6"/>
      <c r="Y717" s="6"/>
      <c r="Z717" s="6"/>
      <c r="AA717" s="6"/>
      <c r="AB717" s="6"/>
    </row>
    <row r="718" spans="1:28" ht="13.5" thickBot="1" x14ac:dyDescent="0.25">
      <c r="A718" s="6" t="str">
        <f t="shared" si="37"/>
        <v xml:space="preserve"> UNIT </v>
      </c>
      <c r="B718" s="54">
        <v>684</v>
      </c>
      <c r="C718" s="53"/>
      <c r="D718" s="57"/>
      <c r="E718" s="57"/>
      <c r="F718" s="57"/>
      <c r="G718" s="57"/>
      <c r="H718" s="139"/>
      <c r="I718" s="57"/>
      <c r="J718" s="60"/>
      <c r="K718" s="72" t="str">
        <f>IF(AND(I718="YES", COUNTIFS(F$35:F718,F718,I$35:I718,"YES")=1),1,"")</f>
        <v/>
      </c>
      <c r="L718" s="73" t="str">
        <f>IF(G718="","",VALUE(IFERROR(CHOOSE(MATCH(G718,{0,1,2,3,4,5},0),2.5,3.5,4.5,5.5,6.5,7.5),"")))</f>
        <v/>
      </c>
      <c r="M718" s="52">
        <f t="shared" si="35"/>
        <v>1</v>
      </c>
      <c r="N718" s="52" t="str">
        <f t="shared" si="36"/>
        <v/>
      </c>
      <c r="O718" s="6"/>
      <c r="P718" s="6"/>
      <c r="Q718" s="6"/>
      <c r="R718" s="6"/>
      <c r="S718" s="6"/>
      <c r="T718" s="6"/>
      <c r="U718" s="6"/>
      <c r="V718" s="6"/>
      <c r="W718" s="6"/>
      <c r="X718" s="6"/>
      <c r="Y718" s="6"/>
      <c r="Z718" s="6"/>
      <c r="AA718" s="6"/>
      <c r="AB718" s="6"/>
    </row>
    <row r="719" spans="1:28" ht="13.5" thickBot="1" x14ac:dyDescent="0.25">
      <c r="A719" s="6" t="str">
        <f t="shared" si="37"/>
        <v xml:space="preserve"> UNIT </v>
      </c>
      <c r="B719" s="54">
        <v>685</v>
      </c>
      <c r="C719" s="53"/>
      <c r="D719" s="57"/>
      <c r="E719" s="57"/>
      <c r="F719" s="57"/>
      <c r="G719" s="57"/>
      <c r="H719" s="139"/>
      <c r="I719" s="57"/>
      <c r="J719" s="60"/>
      <c r="K719" s="72" t="str">
        <f>IF(AND(I719="YES", COUNTIFS(F$35:F719,F719,I$35:I719,"YES")=1),1,"")</f>
        <v/>
      </c>
      <c r="L719" s="73" t="str">
        <f>IF(G719="","",VALUE(IFERROR(CHOOSE(MATCH(G719,{0,1,2,3,4,5},0),2.5,3.5,4.5,5.5,6.5,7.5),"")))</f>
        <v/>
      </c>
      <c r="M719" s="52">
        <f t="shared" si="35"/>
        <v>1</v>
      </c>
      <c r="N719" s="52" t="str">
        <f t="shared" si="36"/>
        <v/>
      </c>
      <c r="O719" s="6"/>
      <c r="P719" s="6"/>
      <c r="Q719" s="6"/>
      <c r="R719" s="6"/>
      <c r="S719" s="6"/>
      <c r="T719" s="6"/>
      <c r="U719" s="6"/>
      <c r="V719" s="6"/>
      <c r="W719" s="6"/>
      <c r="X719" s="6"/>
      <c r="Y719" s="6"/>
      <c r="Z719" s="6"/>
      <c r="AA719" s="6"/>
      <c r="AB719" s="6"/>
    </row>
    <row r="720" spans="1:28" ht="13.5" thickBot="1" x14ac:dyDescent="0.25">
      <c r="A720" s="6" t="str">
        <f t="shared" si="37"/>
        <v xml:space="preserve"> UNIT </v>
      </c>
      <c r="B720" s="54">
        <v>686</v>
      </c>
      <c r="C720" s="53"/>
      <c r="D720" s="57"/>
      <c r="E720" s="57"/>
      <c r="F720" s="57"/>
      <c r="G720" s="57"/>
      <c r="H720" s="139"/>
      <c r="I720" s="57"/>
      <c r="J720" s="60"/>
      <c r="K720" s="72" t="str">
        <f>IF(AND(I720="YES", COUNTIFS(F$35:F720,F720,I$35:I720,"YES")=1),1,"")</f>
        <v/>
      </c>
      <c r="L720" s="73" t="str">
        <f>IF(G720="","",VALUE(IFERROR(CHOOSE(MATCH(G720,{0,1,2,3,4,5},0),2.5,3.5,4.5,5.5,6.5,7.5),"")))</f>
        <v/>
      </c>
      <c r="M720" s="52">
        <f t="shared" si="35"/>
        <v>1</v>
      </c>
      <c r="N720" s="52" t="str">
        <f t="shared" si="36"/>
        <v/>
      </c>
      <c r="O720" s="6"/>
      <c r="P720" s="6"/>
      <c r="Q720" s="6"/>
      <c r="R720" s="6"/>
      <c r="S720" s="6"/>
      <c r="T720" s="6"/>
      <c r="U720" s="6"/>
      <c r="V720" s="6"/>
      <c r="W720" s="6"/>
      <c r="X720" s="6"/>
      <c r="Y720" s="6"/>
      <c r="Z720" s="6"/>
      <c r="AA720" s="6"/>
      <c r="AB720" s="6"/>
    </row>
    <row r="721" spans="1:28" ht="13.5" thickBot="1" x14ac:dyDescent="0.25">
      <c r="A721" s="6" t="str">
        <f t="shared" si="37"/>
        <v xml:space="preserve"> UNIT </v>
      </c>
      <c r="B721" s="54">
        <v>687</v>
      </c>
      <c r="C721" s="53"/>
      <c r="D721" s="57"/>
      <c r="E721" s="57"/>
      <c r="F721" s="57"/>
      <c r="G721" s="57"/>
      <c r="H721" s="139"/>
      <c r="I721" s="57"/>
      <c r="J721" s="60"/>
      <c r="K721" s="72" t="str">
        <f>IF(AND(I721="YES", COUNTIFS(F$35:F721,F721,I$35:I721,"YES")=1),1,"")</f>
        <v/>
      </c>
      <c r="L721" s="73" t="str">
        <f>IF(G721="","",VALUE(IFERROR(CHOOSE(MATCH(G721,{0,1,2,3,4,5},0),2.5,3.5,4.5,5.5,6.5,7.5),"")))</f>
        <v/>
      </c>
      <c r="M721" s="52">
        <f t="shared" si="35"/>
        <v>1</v>
      </c>
      <c r="N721" s="52" t="str">
        <f t="shared" si="36"/>
        <v/>
      </c>
      <c r="O721" s="6"/>
      <c r="P721" s="6"/>
      <c r="Q721" s="6"/>
      <c r="R721" s="6"/>
      <c r="S721" s="6"/>
      <c r="T721" s="6"/>
      <c r="U721" s="6"/>
      <c r="V721" s="6"/>
      <c r="W721" s="6"/>
      <c r="X721" s="6"/>
      <c r="Y721" s="6"/>
      <c r="Z721" s="6"/>
      <c r="AA721" s="6"/>
      <c r="AB721" s="6"/>
    </row>
    <row r="722" spans="1:28" ht="13.5" thickBot="1" x14ac:dyDescent="0.25">
      <c r="A722" s="6" t="str">
        <f t="shared" si="37"/>
        <v xml:space="preserve"> UNIT </v>
      </c>
      <c r="B722" s="54">
        <v>688</v>
      </c>
      <c r="C722" s="53"/>
      <c r="D722" s="57"/>
      <c r="E722" s="57"/>
      <c r="F722" s="57"/>
      <c r="G722" s="57"/>
      <c r="H722" s="139"/>
      <c r="I722" s="57"/>
      <c r="J722" s="60"/>
      <c r="K722" s="72" t="str">
        <f>IF(AND(I722="YES", COUNTIFS(F$35:F722,F722,I$35:I722,"YES")=1),1,"")</f>
        <v/>
      </c>
      <c r="L722" s="73" t="str">
        <f>IF(G722="","",VALUE(IFERROR(CHOOSE(MATCH(G722,{0,1,2,3,4,5},0),2.5,3.5,4.5,5.5,6.5,7.5),"")))</f>
        <v/>
      </c>
      <c r="M722" s="52">
        <f t="shared" si="35"/>
        <v>1</v>
      </c>
      <c r="N722" s="52" t="str">
        <f t="shared" si="36"/>
        <v/>
      </c>
      <c r="O722" s="6"/>
      <c r="P722" s="6"/>
      <c r="Q722" s="6"/>
      <c r="R722" s="6"/>
      <c r="S722" s="6"/>
      <c r="T722" s="6"/>
      <c r="U722" s="6"/>
      <c r="V722" s="6"/>
      <c r="W722" s="6"/>
      <c r="X722" s="6"/>
      <c r="Y722" s="6"/>
      <c r="Z722" s="6"/>
      <c r="AA722" s="6"/>
      <c r="AB722" s="6"/>
    </row>
    <row r="723" spans="1:28" ht="13.5" thickBot="1" x14ac:dyDescent="0.25">
      <c r="A723" s="6" t="str">
        <f t="shared" si="37"/>
        <v xml:space="preserve"> UNIT </v>
      </c>
      <c r="B723" s="54">
        <v>689</v>
      </c>
      <c r="C723" s="53"/>
      <c r="D723" s="57"/>
      <c r="E723" s="57"/>
      <c r="F723" s="57"/>
      <c r="G723" s="57"/>
      <c r="H723" s="139"/>
      <c r="I723" s="57"/>
      <c r="J723" s="60"/>
      <c r="K723" s="72" t="str">
        <f>IF(AND(I723="YES", COUNTIFS(F$35:F723,F723,I$35:I723,"YES")=1),1,"")</f>
        <v/>
      </c>
      <c r="L723" s="73" t="str">
        <f>IF(G723="","",VALUE(IFERROR(CHOOSE(MATCH(G723,{0,1,2,3,4,5},0),2.5,3.5,4.5,5.5,6.5,7.5),"")))</f>
        <v/>
      </c>
      <c r="M723" s="52">
        <f t="shared" si="35"/>
        <v>1</v>
      </c>
      <c r="N723" s="52" t="str">
        <f t="shared" si="36"/>
        <v/>
      </c>
      <c r="O723" s="6"/>
      <c r="P723" s="6"/>
      <c r="Q723" s="6"/>
      <c r="R723" s="6"/>
      <c r="S723" s="6"/>
      <c r="T723" s="6"/>
      <c r="U723" s="6"/>
      <c r="V723" s="6"/>
      <c r="W723" s="6"/>
      <c r="X723" s="6"/>
      <c r="Y723" s="6"/>
      <c r="Z723" s="6"/>
      <c r="AA723" s="6"/>
      <c r="AB723" s="6"/>
    </row>
    <row r="724" spans="1:28" ht="13.5" thickBot="1" x14ac:dyDescent="0.25">
      <c r="A724" s="6" t="str">
        <f t="shared" si="37"/>
        <v xml:space="preserve"> UNIT </v>
      </c>
      <c r="B724" s="54">
        <v>690</v>
      </c>
      <c r="C724" s="53"/>
      <c r="D724" s="57"/>
      <c r="E724" s="57"/>
      <c r="F724" s="57"/>
      <c r="G724" s="57"/>
      <c r="H724" s="139"/>
      <c r="I724" s="57"/>
      <c r="J724" s="60"/>
      <c r="K724" s="72" t="str">
        <f>IF(AND(I724="YES", COUNTIFS(F$35:F724,F724,I$35:I724,"YES")=1),1,"")</f>
        <v/>
      </c>
      <c r="L724" s="73" t="str">
        <f>IF(G724="","",VALUE(IFERROR(CHOOSE(MATCH(G724,{0,1,2,3,4,5},0),2.5,3.5,4.5,5.5,6.5,7.5),"")))</f>
        <v/>
      </c>
      <c r="M724" s="52">
        <f t="shared" si="35"/>
        <v>1</v>
      </c>
      <c r="N724" s="52" t="str">
        <f t="shared" si="36"/>
        <v/>
      </c>
      <c r="O724" s="6"/>
      <c r="P724" s="6"/>
      <c r="Q724" s="6"/>
      <c r="R724" s="6"/>
      <c r="S724" s="6"/>
      <c r="T724" s="6"/>
      <c r="U724" s="6"/>
      <c r="V724" s="6"/>
      <c r="W724" s="6"/>
      <c r="X724" s="6"/>
      <c r="Y724" s="6"/>
      <c r="Z724" s="6"/>
      <c r="AA724" s="6"/>
      <c r="AB724" s="6"/>
    </row>
    <row r="725" spans="1:28" ht="13.5" thickBot="1" x14ac:dyDescent="0.25">
      <c r="A725" s="6" t="str">
        <f t="shared" si="37"/>
        <v xml:space="preserve"> UNIT </v>
      </c>
      <c r="B725" s="54">
        <v>691</v>
      </c>
      <c r="C725" s="53"/>
      <c r="D725" s="57"/>
      <c r="E725" s="57"/>
      <c r="F725" s="57"/>
      <c r="G725" s="57"/>
      <c r="H725" s="139"/>
      <c r="I725" s="57"/>
      <c r="J725" s="60"/>
      <c r="K725" s="72" t="str">
        <f>IF(AND(I725="YES", COUNTIFS(F$35:F725,F725,I$35:I725,"YES")=1),1,"")</f>
        <v/>
      </c>
      <c r="L725" s="73" t="str">
        <f>IF(G725="","",VALUE(IFERROR(CHOOSE(MATCH(G725,{0,1,2,3,4,5},0),2.5,3.5,4.5,5.5,6.5,7.5),"")))</f>
        <v/>
      </c>
      <c r="M725" s="52">
        <f t="shared" si="35"/>
        <v>1</v>
      </c>
      <c r="N725" s="52" t="str">
        <f t="shared" si="36"/>
        <v/>
      </c>
      <c r="O725" s="6"/>
      <c r="P725" s="6"/>
      <c r="Q725" s="6"/>
      <c r="R725" s="6"/>
      <c r="S725" s="6"/>
      <c r="T725" s="6"/>
      <c r="U725" s="6"/>
      <c r="V725" s="6"/>
      <c r="W725" s="6"/>
      <c r="X725" s="6"/>
      <c r="Y725" s="6"/>
      <c r="Z725" s="6"/>
      <c r="AA725" s="6"/>
      <c r="AB725" s="6"/>
    </row>
    <row r="726" spans="1:28" ht="13.5" thickBot="1" x14ac:dyDescent="0.25">
      <c r="A726" s="6" t="str">
        <f t="shared" si="37"/>
        <v xml:space="preserve"> UNIT </v>
      </c>
      <c r="B726" s="54">
        <v>692</v>
      </c>
      <c r="C726" s="53"/>
      <c r="D726" s="57"/>
      <c r="E726" s="57"/>
      <c r="F726" s="57"/>
      <c r="G726" s="57"/>
      <c r="H726" s="139"/>
      <c r="I726" s="57"/>
      <c r="J726" s="60"/>
      <c r="K726" s="72" t="str">
        <f>IF(AND(I726="YES", COUNTIFS(F$35:F726,F726,I$35:I726,"YES")=1),1,"")</f>
        <v/>
      </c>
      <c r="L726" s="73" t="str">
        <f>IF(G726="","",VALUE(IFERROR(CHOOSE(MATCH(G726,{0,1,2,3,4,5},0),2.5,3.5,4.5,5.5,6.5,7.5),"")))</f>
        <v/>
      </c>
      <c r="M726" s="52">
        <f t="shared" si="35"/>
        <v>1</v>
      </c>
      <c r="N726" s="52" t="str">
        <f t="shared" si="36"/>
        <v/>
      </c>
      <c r="O726" s="6"/>
      <c r="P726" s="6"/>
      <c r="Q726" s="6"/>
      <c r="R726" s="6"/>
      <c r="S726" s="6"/>
      <c r="T726" s="6"/>
      <c r="U726" s="6"/>
      <c r="V726" s="6"/>
      <c r="W726" s="6"/>
      <c r="X726" s="6"/>
      <c r="Y726" s="6"/>
      <c r="Z726" s="6"/>
      <c r="AA726" s="6"/>
      <c r="AB726" s="6"/>
    </row>
    <row r="727" spans="1:28" ht="13.5" thickBot="1" x14ac:dyDescent="0.25">
      <c r="A727" s="6" t="str">
        <f t="shared" si="37"/>
        <v xml:space="preserve"> UNIT </v>
      </c>
      <c r="B727" s="54">
        <v>693</v>
      </c>
      <c r="C727" s="53"/>
      <c r="D727" s="57"/>
      <c r="E727" s="57"/>
      <c r="F727" s="57"/>
      <c r="G727" s="57"/>
      <c r="H727" s="139"/>
      <c r="I727" s="57"/>
      <c r="J727" s="60"/>
      <c r="K727" s="72" t="str">
        <f>IF(AND(I727="YES", COUNTIFS(F$35:F727,F727,I$35:I727,"YES")=1),1,"")</f>
        <v/>
      </c>
      <c r="L727" s="73" t="str">
        <f>IF(G727="","",VALUE(IFERROR(CHOOSE(MATCH(G727,{0,1,2,3,4,5},0),2.5,3.5,4.5,5.5,6.5,7.5),"")))</f>
        <v/>
      </c>
      <c r="M727" s="52">
        <f t="shared" si="35"/>
        <v>1</v>
      </c>
      <c r="N727" s="52" t="str">
        <f t="shared" si="36"/>
        <v/>
      </c>
      <c r="O727" s="6"/>
      <c r="P727" s="6"/>
      <c r="Q727" s="6"/>
      <c r="R727" s="6"/>
      <c r="S727" s="6"/>
      <c r="T727" s="6"/>
      <c r="U727" s="6"/>
      <c r="V727" s="6"/>
      <c r="W727" s="6"/>
      <c r="X727" s="6"/>
      <c r="Y727" s="6"/>
      <c r="Z727" s="6"/>
      <c r="AA727" s="6"/>
      <c r="AB727" s="6"/>
    </row>
    <row r="728" spans="1:28" ht="13.5" thickBot="1" x14ac:dyDescent="0.25">
      <c r="A728" s="6" t="str">
        <f t="shared" si="37"/>
        <v xml:space="preserve"> UNIT </v>
      </c>
      <c r="B728" s="54">
        <v>694</v>
      </c>
      <c r="C728" s="53"/>
      <c r="D728" s="57"/>
      <c r="E728" s="57"/>
      <c r="F728" s="57"/>
      <c r="G728" s="57"/>
      <c r="H728" s="139"/>
      <c r="I728" s="57"/>
      <c r="J728" s="60"/>
      <c r="K728" s="72" t="str">
        <f>IF(AND(I728="YES", COUNTIFS(F$35:F728,F728,I$35:I728,"YES")=1),1,"")</f>
        <v/>
      </c>
      <c r="L728" s="73" t="str">
        <f>IF(G728="","",VALUE(IFERROR(CHOOSE(MATCH(G728,{0,1,2,3,4,5},0),2.5,3.5,4.5,5.5,6.5,7.5),"")))</f>
        <v/>
      </c>
      <c r="M728" s="52">
        <f t="shared" si="35"/>
        <v>1</v>
      </c>
      <c r="N728" s="52" t="str">
        <f t="shared" si="36"/>
        <v/>
      </c>
      <c r="O728" s="6"/>
      <c r="P728" s="6"/>
      <c r="Q728" s="6"/>
      <c r="R728" s="6"/>
      <c r="S728" s="6"/>
      <c r="T728" s="6"/>
      <c r="U728" s="6"/>
      <c r="V728" s="6"/>
      <c r="W728" s="6"/>
      <c r="X728" s="6"/>
      <c r="Y728" s="6"/>
      <c r="Z728" s="6"/>
      <c r="AA728" s="6"/>
      <c r="AB728" s="6"/>
    </row>
    <row r="729" spans="1:28" ht="13.5" thickBot="1" x14ac:dyDescent="0.25">
      <c r="A729" s="6" t="str">
        <f t="shared" si="37"/>
        <v xml:space="preserve"> UNIT </v>
      </c>
      <c r="B729" s="54">
        <v>695</v>
      </c>
      <c r="C729" s="53"/>
      <c r="D729" s="57"/>
      <c r="E729" s="57"/>
      <c r="F729" s="57"/>
      <c r="G729" s="57"/>
      <c r="H729" s="139"/>
      <c r="I729" s="57"/>
      <c r="J729" s="60"/>
      <c r="K729" s="72" t="str">
        <f>IF(AND(I729="YES", COUNTIFS(F$35:F729,F729,I$35:I729,"YES")=1),1,"")</f>
        <v/>
      </c>
      <c r="L729" s="73" t="str">
        <f>IF(G729="","",VALUE(IFERROR(CHOOSE(MATCH(G729,{0,1,2,3,4,5},0),2.5,3.5,4.5,5.5,6.5,7.5),"")))</f>
        <v/>
      </c>
      <c r="M729" s="52">
        <f t="shared" si="35"/>
        <v>1</v>
      </c>
      <c r="N729" s="52" t="str">
        <f t="shared" si="36"/>
        <v/>
      </c>
      <c r="O729" s="6"/>
      <c r="P729" s="6"/>
      <c r="Q729" s="6"/>
      <c r="R729" s="6"/>
      <c r="S729" s="6"/>
      <c r="T729" s="6"/>
      <c r="U729" s="6"/>
      <c r="V729" s="6"/>
      <c r="W729" s="6"/>
      <c r="X729" s="6"/>
      <c r="Y729" s="6"/>
      <c r="Z729" s="6"/>
      <c r="AA729" s="6"/>
      <c r="AB729" s="6"/>
    </row>
    <row r="730" spans="1:28" ht="13.5" thickBot="1" x14ac:dyDescent="0.25">
      <c r="A730" s="6" t="str">
        <f t="shared" si="37"/>
        <v xml:space="preserve"> UNIT </v>
      </c>
      <c r="B730" s="54">
        <v>696</v>
      </c>
      <c r="C730" s="53"/>
      <c r="D730" s="57"/>
      <c r="E730" s="57"/>
      <c r="F730" s="57"/>
      <c r="G730" s="57"/>
      <c r="H730" s="139"/>
      <c r="I730" s="57"/>
      <c r="J730" s="60"/>
      <c r="K730" s="72" t="str">
        <f>IF(AND(I730="YES", COUNTIFS(F$35:F730,F730,I$35:I730,"YES")=1),1,"")</f>
        <v/>
      </c>
      <c r="L730" s="73" t="str">
        <f>IF(G730="","",VALUE(IFERROR(CHOOSE(MATCH(G730,{0,1,2,3,4,5},0),2.5,3.5,4.5,5.5,6.5,7.5),"")))</f>
        <v/>
      </c>
      <c r="M730" s="52">
        <f t="shared" si="35"/>
        <v>1</v>
      </c>
      <c r="N730" s="52" t="str">
        <f t="shared" si="36"/>
        <v/>
      </c>
      <c r="O730" s="6"/>
      <c r="P730" s="6"/>
      <c r="Q730" s="6"/>
      <c r="R730" s="6"/>
      <c r="S730" s="6"/>
      <c r="T730" s="6"/>
      <c r="U730" s="6"/>
      <c r="V730" s="6"/>
      <c r="W730" s="6"/>
      <c r="X730" s="6"/>
      <c r="Y730" s="6"/>
      <c r="Z730" s="6"/>
      <c r="AA730" s="6"/>
      <c r="AB730" s="6"/>
    </row>
    <row r="731" spans="1:28" ht="13.5" thickBot="1" x14ac:dyDescent="0.25">
      <c r="A731" s="6" t="str">
        <f t="shared" si="37"/>
        <v xml:space="preserve"> UNIT </v>
      </c>
      <c r="B731" s="54">
        <v>697</v>
      </c>
      <c r="C731" s="53"/>
      <c r="D731" s="57"/>
      <c r="E731" s="57"/>
      <c r="F731" s="57"/>
      <c r="G731" s="57"/>
      <c r="H731" s="139"/>
      <c r="I731" s="57"/>
      <c r="J731" s="60"/>
      <c r="K731" s="72" t="str">
        <f>IF(AND(I731="YES", COUNTIFS(F$35:F731,F731,I$35:I731,"YES")=1),1,"")</f>
        <v/>
      </c>
      <c r="L731" s="73" t="str">
        <f>IF(G731="","",VALUE(IFERROR(CHOOSE(MATCH(G731,{0,1,2,3,4,5},0),2.5,3.5,4.5,5.5,6.5,7.5),"")))</f>
        <v/>
      </c>
      <c r="M731" s="52">
        <f t="shared" si="35"/>
        <v>1</v>
      </c>
      <c r="N731" s="52" t="str">
        <f t="shared" si="36"/>
        <v/>
      </c>
      <c r="O731" s="6"/>
      <c r="P731" s="6"/>
      <c r="Q731" s="6"/>
      <c r="R731" s="6"/>
      <c r="S731" s="6"/>
      <c r="T731" s="6"/>
      <c r="U731" s="6"/>
      <c r="V731" s="6"/>
      <c r="W731" s="6"/>
      <c r="X731" s="6"/>
      <c r="Y731" s="6"/>
      <c r="Z731" s="6"/>
      <c r="AA731" s="6"/>
      <c r="AB731" s="6"/>
    </row>
    <row r="732" spans="1:28" ht="13.5" thickBot="1" x14ac:dyDescent="0.25">
      <c r="A732" s="6" t="str">
        <f t="shared" si="37"/>
        <v xml:space="preserve"> UNIT </v>
      </c>
      <c r="B732" s="54">
        <v>698</v>
      </c>
      <c r="C732" s="53"/>
      <c r="D732" s="57"/>
      <c r="E732" s="57"/>
      <c r="F732" s="57"/>
      <c r="G732" s="57"/>
      <c r="H732" s="139"/>
      <c r="I732" s="57"/>
      <c r="J732" s="60"/>
      <c r="K732" s="72" t="str">
        <f>IF(AND(I732="YES", COUNTIFS(F$35:F732,F732,I$35:I732,"YES")=1),1,"")</f>
        <v/>
      </c>
      <c r="L732" s="73" t="str">
        <f>IF(G732="","",VALUE(IFERROR(CHOOSE(MATCH(G732,{0,1,2,3,4,5},0),2.5,3.5,4.5,5.5,6.5,7.5),"")))</f>
        <v/>
      </c>
      <c r="M732" s="52">
        <f t="shared" si="35"/>
        <v>1</v>
      </c>
      <c r="N732" s="52" t="str">
        <f t="shared" si="36"/>
        <v/>
      </c>
      <c r="O732" s="6"/>
      <c r="P732" s="6"/>
      <c r="Q732" s="6"/>
      <c r="R732" s="6"/>
      <c r="S732" s="6"/>
      <c r="T732" s="6"/>
      <c r="U732" s="6"/>
      <c r="V732" s="6"/>
      <c r="W732" s="6"/>
      <c r="X732" s="6"/>
      <c r="Y732" s="6"/>
      <c r="Z732" s="6"/>
      <c r="AA732" s="6"/>
      <c r="AB732" s="6"/>
    </row>
    <row r="733" spans="1:28" ht="13.5" thickBot="1" x14ac:dyDescent="0.25">
      <c r="A733" s="6" t="str">
        <f t="shared" si="37"/>
        <v xml:space="preserve"> UNIT </v>
      </c>
      <c r="B733" s="54">
        <v>699</v>
      </c>
      <c r="C733" s="53"/>
      <c r="D733" s="57"/>
      <c r="E733" s="57"/>
      <c r="F733" s="57"/>
      <c r="G733" s="57"/>
      <c r="H733" s="139"/>
      <c r="I733" s="57"/>
      <c r="J733" s="60"/>
      <c r="K733" s="72" t="str">
        <f>IF(AND(I733="YES", COUNTIFS(F$35:F733,F733,I$35:I733,"YES")=1),1,"")</f>
        <v/>
      </c>
      <c r="L733" s="73" t="str">
        <f>IF(G733="","",VALUE(IFERROR(CHOOSE(MATCH(G733,{0,1,2,3,4,5},0),2.5,3.5,4.5,5.5,6.5,7.5),"")))</f>
        <v/>
      </c>
      <c r="M733" s="52">
        <f t="shared" si="35"/>
        <v>1</v>
      </c>
      <c r="N733" s="52" t="str">
        <f t="shared" si="36"/>
        <v/>
      </c>
      <c r="O733" s="6"/>
      <c r="P733" s="6"/>
      <c r="Q733" s="6"/>
      <c r="R733" s="6"/>
      <c r="S733" s="6"/>
      <c r="T733" s="6"/>
      <c r="U733" s="6"/>
      <c r="V733" s="6"/>
      <c r="W733" s="6"/>
      <c r="X733" s="6"/>
      <c r="Y733" s="6"/>
      <c r="Z733" s="6"/>
      <c r="AA733" s="6"/>
      <c r="AB733" s="6"/>
    </row>
    <row r="734" spans="1:28" ht="13.5" thickBot="1" x14ac:dyDescent="0.25">
      <c r="A734" s="6" t="str">
        <f t="shared" si="37"/>
        <v xml:space="preserve"> UNIT </v>
      </c>
      <c r="B734" s="54">
        <v>700</v>
      </c>
      <c r="C734" s="53"/>
      <c r="D734" s="57"/>
      <c r="E734" s="57"/>
      <c r="F734" s="57"/>
      <c r="G734" s="57"/>
      <c r="H734" s="139"/>
      <c r="I734" s="57"/>
      <c r="J734" s="60"/>
      <c r="K734" s="72" t="str">
        <f>IF(AND(I734="YES", COUNTIFS(F$35:F734,F734,I$35:I734,"YES")=1),1,"")</f>
        <v/>
      </c>
      <c r="L734" s="73" t="str">
        <f>IF(G734="","",VALUE(IFERROR(CHOOSE(MATCH(G734,{0,1,2,3,4,5},0),2.5,3.5,4.5,5.5,6.5,7.5),"")))</f>
        <v/>
      </c>
      <c r="M734" s="52">
        <f t="shared" si="35"/>
        <v>1</v>
      </c>
      <c r="N734" s="52" t="str">
        <f t="shared" si="36"/>
        <v/>
      </c>
      <c r="O734" s="6"/>
      <c r="P734" s="6"/>
      <c r="Q734" s="6"/>
      <c r="R734" s="6"/>
      <c r="S734" s="6"/>
      <c r="T734" s="6"/>
      <c r="U734" s="6"/>
      <c r="V734" s="6"/>
      <c r="W734" s="6"/>
      <c r="X734" s="6"/>
      <c r="Y734" s="6"/>
      <c r="Z734" s="6"/>
      <c r="AA734" s="6"/>
      <c r="AB734" s="6"/>
    </row>
    <row r="735" spans="1:28" ht="13.5" thickBot="1" x14ac:dyDescent="0.25">
      <c r="A735" s="6" t="str">
        <f t="shared" si="37"/>
        <v xml:space="preserve"> UNIT </v>
      </c>
      <c r="B735" s="54">
        <v>701</v>
      </c>
      <c r="C735" s="53"/>
      <c r="D735" s="57"/>
      <c r="E735" s="57"/>
      <c r="F735" s="57"/>
      <c r="G735" s="57"/>
      <c r="H735" s="139"/>
      <c r="I735" s="57"/>
      <c r="J735" s="60"/>
      <c r="K735" s="72" t="str">
        <f>IF(AND(I735="YES", COUNTIFS(F$35:F735,F735,I$35:I735,"YES")=1),1,"")</f>
        <v/>
      </c>
      <c r="L735" s="73" t="str">
        <f>IF(G735="","",VALUE(IFERROR(CHOOSE(MATCH(G735,{0,1,2,3,4,5},0),2.5,3.5,4.5,5.5,6.5,7.5),"")))</f>
        <v/>
      </c>
      <c r="M735" s="52">
        <f t="shared" si="35"/>
        <v>1</v>
      </c>
      <c r="N735" s="52" t="str">
        <f t="shared" si="36"/>
        <v/>
      </c>
      <c r="O735" s="6"/>
      <c r="P735" s="6"/>
      <c r="Q735" s="6"/>
      <c r="R735" s="6"/>
      <c r="S735" s="6"/>
      <c r="T735" s="6"/>
      <c r="U735" s="6"/>
      <c r="V735" s="6"/>
      <c r="W735" s="6"/>
      <c r="X735" s="6"/>
      <c r="Y735" s="6"/>
      <c r="Z735" s="6"/>
      <c r="AA735" s="6"/>
      <c r="AB735" s="6"/>
    </row>
    <row r="736" spans="1:28" ht="13.5" thickBot="1" x14ac:dyDescent="0.25">
      <c r="A736" s="6" t="str">
        <f t="shared" si="37"/>
        <v xml:space="preserve"> UNIT </v>
      </c>
      <c r="B736" s="54">
        <v>702</v>
      </c>
      <c r="C736" s="53"/>
      <c r="D736" s="57"/>
      <c r="E736" s="57"/>
      <c r="F736" s="57"/>
      <c r="G736" s="57"/>
      <c r="H736" s="139"/>
      <c r="I736" s="57"/>
      <c r="J736" s="60"/>
      <c r="K736" s="72" t="str">
        <f>IF(AND(I736="YES", COUNTIFS(F$35:F736,F736,I$35:I736,"YES")=1),1,"")</f>
        <v/>
      </c>
      <c r="L736" s="73" t="str">
        <f>IF(G736="","",VALUE(IFERROR(CHOOSE(MATCH(G736,{0,1,2,3,4,5},0),2.5,3.5,4.5,5.5,6.5,7.5),"")))</f>
        <v/>
      </c>
      <c r="M736" s="52">
        <f t="shared" si="35"/>
        <v>1</v>
      </c>
      <c r="N736" s="52" t="str">
        <f t="shared" si="36"/>
        <v/>
      </c>
      <c r="O736" s="6"/>
      <c r="P736" s="6"/>
      <c r="Q736" s="6"/>
      <c r="R736" s="6"/>
      <c r="S736" s="6"/>
      <c r="T736" s="6"/>
      <c r="U736" s="6"/>
      <c r="V736" s="6"/>
      <c r="W736" s="6"/>
      <c r="X736" s="6"/>
      <c r="Y736" s="6"/>
      <c r="Z736" s="6"/>
      <c r="AA736" s="6"/>
      <c r="AB736" s="6"/>
    </row>
    <row r="737" spans="1:28" ht="13.5" thickBot="1" x14ac:dyDescent="0.25">
      <c r="A737" s="6" t="str">
        <f t="shared" si="37"/>
        <v xml:space="preserve"> UNIT </v>
      </c>
      <c r="B737" s="54">
        <v>703</v>
      </c>
      <c r="C737" s="53"/>
      <c r="D737" s="57"/>
      <c r="E737" s="57"/>
      <c r="F737" s="57"/>
      <c r="G737" s="57"/>
      <c r="H737" s="139"/>
      <c r="I737" s="57"/>
      <c r="J737" s="60"/>
      <c r="K737" s="72" t="str">
        <f>IF(AND(I737="YES", COUNTIFS(F$35:F737,F737,I$35:I737,"YES")=1),1,"")</f>
        <v/>
      </c>
      <c r="L737" s="73" t="str">
        <f>IF(G737="","",VALUE(IFERROR(CHOOSE(MATCH(G737,{0,1,2,3,4,5},0),2.5,3.5,4.5,5.5,6.5,7.5),"")))</f>
        <v/>
      </c>
      <c r="M737" s="52">
        <f t="shared" si="35"/>
        <v>1</v>
      </c>
      <c r="N737" s="52" t="str">
        <f t="shared" si="36"/>
        <v/>
      </c>
      <c r="O737" s="6"/>
      <c r="P737" s="6"/>
      <c r="Q737" s="6"/>
      <c r="R737" s="6"/>
      <c r="S737" s="6"/>
      <c r="T737" s="6"/>
      <c r="U737" s="6"/>
      <c r="V737" s="6"/>
      <c r="W737" s="6"/>
      <c r="X737" s="6"/>
      <c r="Y737" s="6"/>
      <c r="Z737" s="6"/>
      <c r="AA737" s="6"/>
      <c r="AB737" s="6"/>
    </row>
    <row r="738" spans="1:28" ht="13.5" thickBot="1" x14ac:dyDescent="0.25">
      <c r="A738" s="6" t="str">
        <f t="shared" si="37"/>
        <v xml:space="preserve"> UNIT </v>
      </c>
      <c r="B738" s="54">
        <v>704</v>
      </c>
      <c r="C738" s="53"/>
      <c r="D738" s="57"/>
      <c r="E738" s="57"/>
      <c r="F738" s="57"/>
      <c r="G738" s="57"/>
      <c r="H738" s="139"/>
      <c r="I738" s="57"/>
      <c r="J738" s="60"/>
      <c r="K738" s="72" t="str">
        <f>IF(AND(I738="YES", COUNTIFS(F$35:F738,F738,I$35:I738,"YES")=1),1,"")</f>
        <v/>
      </c>
      <c r="L738" s="73" t="str">
        <f>IF(G738="","",VALUE(IFERROR(CHOOSE(MATCH(G738,{0,1,2,3,4,5},0),2.5,3.5,4.5,5.5,6.5,7.5),"")))</f>
        <v/>
      </c>
      <c r="M738" s="52">
        <f t="shared" si="35"/>
        <v>1</v>
      </c>
      <c r="N738" s="52" t="str">
        <f t="shared" si="36"/>
        <v/>
      </c>
      <c r="O738" s="6"/>
      <c r="P738" s="6"/>
      <c r="Q738" s="6"/>
      <c r="R738" s="6"/>
      <c r="S738" s="6"/>
      <c r="T738" s="6"/>
      <c r="U738" s="6"/>
      <c r="V738" s="6"/>
      <c r="W738" s="6"/>
      <c r="X738" s="6"/>
      <c r="Y738" s="6"/>
      <c r="Z738" s="6"/>
      <c r="AA738" s="6"/>
      <c r="AB738" s="6"/>
    </row>
    <row r="739" spans="1:28" ht="13.5" thickBot="1" x14ac:dyDescent="0.25">
      <c r="A739" s="6" t="str">
        <f t="shared" si="37"/>
        <v xml:space="preserve"> UNIT </v>
      </c>
      <c r="B739" s="54">
        <v>705</v>
      </c>
      <c r="C739" s="53"/>
      <c r="D739" s="57"/>
      <c r="E739" s="57"/>
      <c r="F739" s="57"/>
      <c r="G739" s="57"/>
      <c r="H739" s="139"/>
      <c r="I739" s="57"/>
      <c r="J739" s="60"/>
      <c r="K739" s="72" t="str">
        <f>IF(AND(I739="YES", COUNTIFS(F$35:F739,F739,I$35:I739,"YES")=1),1,"")</f>
        <v/>
      </c>
      <c r="L739" s="73" t="str">
        <f>IF(G739="","",VALUE(IFERROR(CHOOSE(MATCH(G739,{0,1,2,3,4,5},0),2.5,3.5,4.5,5.5,6.5,7.5),"")))</f>
        <v/>
      </c>
      <c r="M739" s="52">
        <f t="shared" ref="M739:M802" si="38">IF(COUNTIF($F$35:$F$1534,F739)&gt;1,0,1)</f>
        <v>1</v>
      </c>
      <c r="N739" s="52" t="str">
        <f t="shared" ref="N739:N802" si="39">IFERROR(1/IF(LEN(F739)&gt;0,COUNTIF($F$35:$F$1534,F739),0),"")</f>
        <v/>
      </c>
      <c r="O739" s="6"/>
      <c r="P739" s="6"/>
      <c r="Q739" s="6"/>
      <c r="R739" s="6"/>
      <c r="S739" s="6"/>
      <c r="T739" s="6"/>
      <c r="U739" s="6"/>
      <c r="V739" s="6"/>
      <c r="W739" s="6"/>
      <c r="X739" s="6"/>
      <c r="Y739" s="6"/>
      <c r="Z739" s="6"/>
      <c r="AA739" s="6"/>
      <c r="AB739" s="6"/>
    </row>
    <row r="740" spans="1:28" ht="13.5" thickBot="1" x14ac:dyDescent="0.25">
      <c r="A740" s="6" t="str">
        <f t="shared" si="37"/>
        <v xml:space="preserve"> UNIT </v>
      </c>
      <c r="B740" s="54">
        <v>706</v>
      </c>
      <c r="C740" s="53"/>
      <c r="D740" s="57"/>
      <c r="E740" s="57"/>
      <c r="F740" s="57"/>
      <c r="G740" s="57"/>
      <c r="H740" s="139"/>
      <c r="I740" s="57"/>
      <c r="J740" s="60"/>
      <c r="K740" s="72" t="str">
        <f>IF(AND(I740="YES", COUNTIFS(F$35:F740,F740,I$35:I740,"YES")=1),1,"")</f>
        <v/>
      </c>
      <c r="L740" s="73" t="str">
        <f>IF(G740="","",VALUE(IFERROR(CHOOSE(MATCH(G740,{0,1,2,3,4,5},0),2.5,3.5,4.5,5.5,6.5,7.5),"")))</f>
        <v/>
      </c>
      <c r="M740" s="52">
        <f t="shared" si="38"/>
        <v>1</v>
      </c>
      <c r="N740" s="52" t="str">
        <f t="shared" si="39"/>
        <v/>
      </c>
      <c r="O740" s="6"/>
      <c r="P740" s="6"/>
      <c r="Q740" s="6"/>
      <c r="R740" s="6"/>
      <c r="S740" s="6"/>
      <c r="T740" s="6"/>
      <c r="U740" s="6"/>
      <c r="V740" s="6"/>
      <c r="W740" s="6"/>
      <c r="X740" s="6"/>
      <c r="Y740" s="6"/>
      <c r="Z740" s="6"/>
      <c r="AA740" s="6"/>
      <c r="AB740" s="6"/>
    </row>
    <row r="741" spans="1:28" ht="13.5" thickBot="1" x14ac:dyDescent="0.25">
      <c r="A741" s="6" t="str">
        <f t="shared" ref="A741:A804" si="40">C739&amp;" "&amp;"UNIT"&amp;" "&amp;F739</f>
        <v xml:space="preserve"> UNIT </v>
      </c>
      <c r="B741" s="54">
        <v>707</v>
      </c>
      <c r="C741" s="53"/>
      <c r="D741" s="57"/>
      <c r="E741" s="57"/>
      <c r="F741" s="57"/>
      <c r="G741" s="57"/>
      <c r="H741" s="139"/>
      <c r="I741" s="57"/>
      <c r="J741" s="60"/>
      <c r="K741" s="72" t="str">
        <f>IF(AND(I741="YES", COUNTIFS(F$35:F741,F741,I$35:I741,"YES")=1),1,"")</f>
        <v/>
      </c>
      <c r="L741" s="73" t="str">
        <f>IF(G741="","",VALUE(IFERROR(CHOOSE(MATCH(G741,{0,1,2,3,4,5},0),2.5,3.5,4.5,5.5,6.5,7.5),"")))</f>
        <v/>
      </c>
      <c r="M741" s="52">
        <f t="shared" si="38"/>
        <v>1</v>
      </c>
      <c r="N741" s="52" t="str">
        <f t="shared" si="39"/>
        <v/>
      </c>
      <c r="O741" s="6"/>
      <c r="P741" s="6"/>
      <c r="Q741" s="6"/>
      <c r="R741" s="6"/>
      <c r="S741" s="6"/>
      <c r="T741" s="6"/>
      <c r="U741" s="6"/>
      <c r="V741" s="6"/>
      <c r="W741" s="6"/>
      <c r="X741" s="6"/>
      <c r="Y741" s="6"/>
      <c r="Z741" s="6"/>
      <c r="AA741" s="6"/>
      <c r="AB741" s="6"/>
    </row>
    <row r="742" spans="1:28" ht="13.5" thickBot="1" x14ac:dyDescent="0.25">
      <c r="A742" s="6" t="str">
        <f t="shared" si="40"/>
        <v xml:space="preserve"> UNIT </v>
      </c>
      <c r="B742" s="54">
        <v>708</v>
      </c>
      <c r="C742" s="53"/>
      <c r="D742" s="57"/>
      <c r="E742" s="57"/>
      <c r="F742" s="57"/>
      <c r="G742" s="57"/>
      <c r="H742" s="139"/>
      <c r="I742" s="57"/>
      <c r="J742" s="60"/>
      <c r="K742" s="72" t="str">
        <f>IF(AND(I742="YES", COUNTIFS(F$35:F742,F742,I$35:I742,"YES")=1),1,"")</f>
        <v/>
      </c>
      <c r="L742" s="73" t="str">
        <f>IF(G742="","",VALUE(IFERROR(CHOOSE(MATCH(G742,{0,1,2,3,4,5},0),2.5,3.5,4.5,5.5,6.5,7.5),"")))</f>
        <v/>
      </c>
      <c r="M742" s="52">
        <f t="shared" si="38"/>
        <v>1</v>
      </c>
      <c r="N742" s="52" t="str">
        <f t="shared" si="39"/>
        <v/>
      </c>
      <c r="O742" s="6"/>
      <c r="P742" s="6"/>
      <c r="Q742" s="6"/>
      <c r="R742" s="6"/>
      <c r="S742" s="6"/>
      <c r="T742" s="6"/>
      <c r="U742" s="6"/>
      <c r="V742" s="6"/>
      <c r="W742" s="6"/>
      <c r="X742" s="6"/>
      <c r="Y742" s="6"/>
      <c r="Z742" s="6"/>
      <c r="AA742" s="6"/>
      <c r="AB742" s="6"/>
    </row>
    <row r="743" spans="1:28" ht="13.5" thickBot="1" x14ac:dyDescent="0.25">
      <c r="A743" s="6" t="str">
        <f t="shared" si="40"/>
        <v xml:space="preserve"> UNIT </v>
      </c>
      <c r="B743" s="54">
        <v>709</v>
      </c>
      <c r="C743" s="53"/>
      <c r="D743" s="57"/>
      <c r="E743" s="57"/>
      <c r="F743" s="57"/>
      <c r="G743" s="57"/>
      <c r="H743" s="139"/>
      <c r="I743" s="57"/>
      <c r="J743" s="60"/>
      <c r="K743" s="72" t="str">
        <f>IF(AND(I743="YES", COUNTIFS(F$35:F743,F743,I$35:I743,"YES")=1),1,"")</f>
        <v/>
      </c>
      <c r="L743" s="73" t="str">
        <f>IF(G743="","",VALUE(IFERROR(CHOOSE(MATCH(G743,{0,1,2,3,4,5},0),2.5,3.5,4.5,5.5,6.5,7.5),"")))</f>
        <v/>
      </c>
      <c r="M743" s="52">
        <f t="shared" si="38"/>
        <v>1</v>
      </c>
      <c r="N743" s="52" t="str">
        <f t="shared" si="39"/>
        <v/>
      </c>
      <c r="O743" s="6"/>
      <c r="P743" s="6"/>
      <c r="Q743" s="6"/>
      <c r="R743" s="6"/>
      <c r="S743" s="6"/>
      <c r="T743" s="6"/>
      <c r="U743" s="6"/>
      <c r="V743" s="6"/>
      <c r="W743" s="6"/>
      <c r="X743" s="6"/>
      <c r="Y743" s="6"/>
      <c r="Z743" s="6"/>
      <c r="AA743" s="6"/>
      <c r="AB743" s="6"/>
    </row>
    <row r="744" spans="1:28" ht="13.5" thickBot="1" x14ac:dyDescent="0.25">
      <c r="A744" s="6" t="str">
        <f t="shared" si="40"/>
        <v xml:space="preserve"> UNIT </v>
      </c>
      <c r="B744" s="54">
        <v>710</v>
      </c>
      <c r="C744" s="53"/>
      <c r="D744" s="57"/>
      <c r="E744" s="57"/>
      <c r="F744" s="57"/>
      <c r="G744" s="57"/>
      <c r="H744" s="139"/>
      <c r="I744" s="57"/>
      <c r="J744" s="60"/>
      <c r="K744" s="72" t="str">
        <f>IF(AND(I744="YES", COUNTIFS(F$35:F744,F744,I$35:I744,"YES")=1),1,"")</f>
        <v/>
      </c>
      <c r="L744" s="73" t="str">
        <f>IF(G744="","",VALUE(IFERROR(CHOOSE(MATCH(G744,{0,1,2,3,4,5},0),2.5,3.5,4.5,5.5,6.5,7.5),"")))</f>
        <v/>
      </c>
      <c r="M744" s="52">
        <f t="shared" si="38"/>
        <v>1</v>
      </c>
      <c r="N744" s="52" t="str">
        <f t="shared" si="39"/>
        <v/>
      </c>
      <c r="O744" s="6"/>
      <c r="P744" s="6"/>
      <c r="Q744" s="6"/>
      <c r="R744" s="6"/>
      <c r="S744" s="6"/>
      <c r="T744" s="6"/>
      <c r="U744" s="6"/>
      <c r="V744" s="6"/>
      <c r="W744" s="6"/>
      <c r="X744" s="6"/>
      <c r="Y744" s="6"/>
      <c r="Z744" s="6"/>
      <c r="AA744" s="6"/>
      <c r="AB744" s="6"/>
    </row>
    <row r="745" spans="1:28" ht="13.5" thickBot="1" x14ac:dyDescent="0.25">
      <c r="A745" s="6" t="str">
        <f t="shared" si="40"/>
        <v xml:space="preserve"> UNIT </v>
      </c>
      <c r="B745" s="54">
        <v>711</v>
      </c>
      <c r="C745" s="53"/>
      <c r="D745" s="57"/>
      <c r="E745" s="57"/>
      <c r="F745" s="57"/>
      <c r="G745" s="57"/>
      <c r="H745" s="139"/>
      <c r="I745" s="57"/>
      <c r="J745" s="60"/>
      <c r="K745" s="72" t="str">
        <f>IF(AND(I745="YES", COUNTIFS(F$35:F745,F745,I$35:I745,"YES")=1),1,"")</f>
        <v/>
      </c>
      <c r="L745" s="73" t="str">
        <f>IF(G745="","",VALUE(IFERROR(CHOOSE(MATCH(G745,{0,1,2,3,4,5},0),2.5,3.5,4.5,5.5,6.5,7.5),"")))</f>
        <v/>
      </c>
      <c r="M745" s="52">
        <f t="shared" si="38"/>
        <v>1</v>
      </c>
      <c r="N745" s="52" t="str">
        <f t="shared" si="39"/>
        <v/>
      </c>
      <c r="O745" s="6"/>
      <c r="P745" s="6"/>
      <c r="Q745" s="6"/>
      <c r="R745" s="6"/>
      <c r="S745" s="6"/>
      <c r="T745" s="6"/>
      <c r="U745" s="6"/>
      <c r="V745" s="6"/>
      <c r="W745" s="6"/>
      <c r="X745" s="6"/>
      <c r="Y745" s="6"/>
      <c r="Z745" s="6"/>
      <c r="AA745" s="6"/>
      <c r="AB745" s="6"/>
    </row>
    <row r="746" spans="1:28" ht="13.5" thickBot="1" x14ac:dyDescent="0.25">
      <c r="A746" s="6" t="str">
        <f t="shared" si="40"/>
        <v xml:space="preserve"> UNIT </v>
      </c>
      <c r="B746" s="54">
        <v>712</v>
      </c>
      <c r="C746" s="53"/>
      <c r="D746" s="57"/>
      <c r="E746" s="57"/>
      <c r="F746" s="57"/>
      <c r="G746" s="57"/>
      <c r="H746" s="139"/>
      <c r="I746" s="57"/>
      <c r="J746" s="60"/>
      <c r="K746" s="72" t="str">
        <f>IF(AND(I746="YES", COUNTIFS(F$35:F746,F746,I$35:I746,"YES")=1),1,"")</f>
        <v/>
      </c>
      <c r="L746" s="73" t="str">
        <f>IF(G746="","",VALUE(IFERROR(CHOOSE(MATCH(G746,{0,1,2,3,4,5},0),2.5,3.5,4.5,5.5,6.5,7.5),"")))</f>
        <v/>
      </c>
      <c r="M746" s="52">
        <f t="shared" si="38"/>
        <v>1</v>
      </c>
      <c r="N746" s="52" t="str">
        <f t="shared" si="39"/>
        <v/>
      </c>
      <c r="O746" s="6"/>
      <c r="P746" s="6"/>
      <c r="Q746" s="6"/>
      <c r="R746" s="6"/>
      <c r="S746" s="6"/>
      <c r="T746" s="6"/>
      <c r="U746" s="6"/>
      <c r="V746" s="6"/>
      <c r="W746" s="6"/>
      <c r="X746" s="6"/>
      <c r="Y746" s="6"/>
      <c r="Z746" s="6"/>
      <c r="AA746" s="6"/>
      <c r="AB746" s="6"/>
    </row>
    <row r="747" spans="1:28" ht="13.5" thickBot="1" x14ac:dyDescent="0.25">
      <c r="A747" s="6" t="str">
        <f t="shared" si="40"/>
        <v xml:space="preserve"> UNIT </v>
      </c>
      <c r="B747" s="54">
        <v>713</v>
      </c>
      <c r="C747" s="53"/>
      <c r="D747" s="57"/>
      <c r="E747" s="57"/>
      <c r="F747" s="57"/>
      <c r="G747" s="57"/>
      <c r="H747" s="139"/>
      <c r="I747" s="57"/>
      <c r="J747" s="60"/>
      <c r="K747" s="72" t="str">
        <f>IF(AND(I747="YES", COUNTIFS(F$35:F747,F747,I$35:I747,"YES")=1),1,"")</f>
        <v/>
      </c>
      <c r="L747" s="73" t="str">
        <f>IF(G747="","",VALUE(IFERROR(CHOOSE(MATCH(G747,{0,1,2,3,4,5},0),2.5,3.5,4.5,5.5,6.5,7.5),"")))</f>
        <v/>
      </c>
      <c r="M747" s="52">
        <f t="shared" si="38"/>
        <v>1</v>
      </c>
      <c r="N747" s="52" t="str">
        <f t="shared" si="39"/>
        <v/>
      </c>
      <c r="O747" s="6"/>
      <c r="P747" s="6"/>
      <c r="Q747" s="6"/>
      <c r="R747" s="6"/>
      <c r="S747" s="6"/>
      <c r="T747" s="6"/>
      <c r="U747" s="6"/>
      <c r="V747" s="6"/>
      <c r="W747" s="6"/>
      <c r="X747" s="6"/>
      <c r="Y747" s="6"/>
      <c r="Z747" s="6"/>
      <c r="AA747" s="6"/>
      <c r="AB747" s="6"/>
    </row>
    <row r="748" spans="1:28" ht="13.5" thickBot="1" x14ac:dyDescent="0.25">
      <c r="A748" s="6" t="str">
        <f t="shared" si="40"/>
        <v xml:space="preserve"> UNIT </v>
      </c>
      <c r="B748" s="54">
        <v>714</v>
      </c>
      <c r="C748" s="53"/>
      <c r="D748" s="57"/>
      <c r="E748" s="57"/>
      <c r="F748" s="57"/>
      <c r="G748" s="57"/>
      <c r="H748" s="139"/>
      <c r="I748" s="57"/>
      <c r="J748" s="60"/>
      <c r="K748" s="72" t="str">
        <f>IF(AND(I748="YES", COUNTIFS(F$35:F748,F748,I$35:I748,"YES")=1),1,"")</f>
        <v/>
      </c>
      <c r="L748" s="73" t="str">
        <f>IF(G748="","",VALUE(IFERROR(CHOOSE(MATCH(G748,{0,1,2,3,4,5},0),2.5,3.5,4.5,5.5,6.5,7.5),"")))</f>
        <v/>
      </c>
      <c r="M748" s="52">
        <f t="shared" si="38"/>
        <v>1</v>
      </c>
      <c r="N748" s="52" t="str">
        <f t="shared" si="39"/>
        <v/>
      </c>
      <c r="O748" s="6"/>
      <c r="P748" s="6"/>
      <c r="Q748" s="6"/>
      <c r="R748" s="6"/>
      <c r="S748" s="6"/>
      <c r="T748" s="6"/>
      <c r="U748" s="6"/>
      <c r="V748" s="6"/>
      <c r="W748" s="6"/>
      <c r="X748" s="6"/>
      <c r="Y748" s="6"/>
      <c r="Z748" s="6"/>
      <c r="AA748" s="6"/>
      <c r="AB748" s="6"/>
    </row>
    <row r="749" spans="1:28" ht="13.5" thickBot="1" x14ac:dyDescent="0.25">
      <c r="A749" s="6" t="str">
        <f t="shared" si="40"/>
        <v xml:space="preserve"> UNIT </v>
      </c>
      <c r="B749" s="54">
        <v>715</v>
      </c>
      <c r="C749" s="53"/>
      <c r="D749" s="57"/>
      <c r="E749" s="57"/>
      <c r="F749" s="57"/>
      <c r="G749" s="57"/>
      <c r="H749" s="139"/>
      <c r="I749" s="57"/>
      <c r="J749" s="60"/>
      <c r="K749" s="72" t="str">
        <f>IF(AND(I749="YES", COUNTIFS(F$35:F749,F749,I$35:I749,"YES")=1),1,"")</f>
        <v/>
      </c>
      <c r="L749" s="73" t="str">
        <f>IF(G749="","",VALUE(IFERROR(CHOOSE(MATCH(G749,{0,1,2,3,4,5},0),2.5,3.5,4.5,5.5,6.5,7.5),"")))</f>
        <v/>
      </c>
      <c r="M749" s="52">
        <f t="shared" si="38"/>
        <v>1</v>
      </c>
      <c r="N749" s="52" t="str">
        <f t="shared" si="39"/>
        <v/>
      </c>
      <c r="O749" s="6"/>
      <c r="P749" s="6"/>
      <c r="Q749" s="6"/>
      <c r="R749" s="6"/>
      <c r="S749" s="6"/>
      <c r="T749" s="6"/>
      <c r="U749" s="6"/>
      <c r="V749" s="6"/>
      <c r="W749" s="6"/>
      <c r="X749" s="6"/>
      <c r="Y749" s="6"/>
      <c r="Z749" s="6"/>
      <c r="AA749" s="6"/>
      <c r="AB749" s="6"/>
    </row>
    <row r="750" spans="1:28" ht="13.5" thickBot="1" x14ac:dyDescent="0.25">
      <c r="A750" s="6" t="str">
        <f t="shared" si="40"/>
        <v xml:space="preserve"> UNIT </v>
      </c>
      <c r="B750" s="54">
        <v>716</v>
      </c>
      <c r="C750" s="53"/>
      <c r="D750" s="57"/>
      <c r="E750" s="57"/>
      <c r="F750" s="57"/>
      <c r="G750" s="57"/>
      <c r="H750" s="139"/>
      <c r="I750" s="57"/>
      <c r="J750" s="60"/>
      <c r="K750" s="72" t="str">
        <f>IF(AND(I750="YES", COUNTIFS(F$35:F750,F750,I$35:I750,"YES")=1),1,"")</f>
        <v/>
      </c>
      <c r="L750" s="73" t="str">
        <f>IF(G750="","",VALUE(IFERROR(CHOOSE(MATCH(G750,{0,1,2,3,4,5},0),2.5,3.5,4.5,5.5,6.5,7.5),"")))</f>
        <v/>
      </c>
      <c r="M750" s="52">
        <f t="shared" si="38"/>
        <v>1</v>
      </c>
      <c r="N750" s="52" t="str">
        <f t="shared" si="39"/>
        <v/>
      </c>
      <c r="O750" s="6"/>
      <c r="P750" s="6"/>
      <c r="Q750" s="6"/>
      <c r="R750" s="6"/>
      <c r="S750" s="6"/>
      <c r="T750" s="6"/>
      <c r="U750" s="6"/>
      <c r="V750" s="6"/>
      <c r="W750" s="6"/>
      <c r="X750" s="6"/>
      <c r="Y750" s="6"/>
      <c r="Z750" s="6"/>
      <c r="AA750" s="6"/>
      <c r="AB750" s="6"/>
    </row>
    <row r="751" spans="1:28" ht="13.5" thickBot="1" x14ac:dyDescent="0.25">
      <c r="A751" s="6" t="str">
        <f t="shared" si="40"/>
        <v xml:space="preserve"> UNIT </v>
      </c>
      <c r="B751" s="54">
        <v>717</v>
      </c>
      <c r="C751" s="53"/>
      <c r="D751" s="57"/>
      <c r="E751" s="57"/>
      <c r="F751" s="57"/>
      <c r="G751" s="57"/>
      <c r="H751" s="139"/>
      <c r="I751" s="57"/>
      <c r="J751" s="60"/>
      <c r="K751" s="72" t="str">
        <f>IF(AND(I751="YES", COUNTIFS(F$35:F751,F751,I$35:I751,"YES")=1),1,"")</f>
        <v/>
      </c>
      <c r="L751" s="73" t="str">
        <f>IF(G751="","",VALUE(IFERROR(CHOOSE(MATCH(G751,{0,1,2,3,4,5},0),2.5,3.5,4.5,5.5,6.5,7.5),"")))</f>
        <v/>
      </c>
      <c r="M751" s="52">
        <f t="shared" si="38"/>
        <v>1</v>
      </c>
      <c r="N751" s="52" t="str">
        <f t="shared" si="39"/>
        <v/>
      </c>
      <c r="O751" s="6"/>
      <c r="P751" s="6"/>
      <c r="Q751" s="6"/>
      <c r="R751" s="6"/>
      <c r="S751" s="6"/>
      <c r="T751" s="6"/>
      <c r="U751" s="6"/>
      <c r="V751" s="6"/>
      <c r="W751" s="6"/>
      <c r="X751" s="6"/>
      <c r="Y751" s="6"/>
      <c r="Z751" s="6"/>
      <c r="AA751" s="6"/>
      <c r="AB751" s="6"/>
    </row>
    <row r="752" spans="1:28" ht="13.5" thickBot="1" x14ac:dyDescent="0.25">
      <c r="A752" s="6" t="str">
        <f t="shared" si="40"/>
        <v xml:space="preserve"> UNIT </v>
      </c>
      <c r="B752" s="54">
        <v>718</v>
      </c>
      <c r="C752" s="53"/>
      <c r="D752" s="57"/>
      <c r="E752" s="57"/>
      <c r="F752" s="57"/>
      <c r="G752" s="57"/>
      <c r="H752" s="139"/>
      <c r="I752" s="57"/>
      <c r="J752" s="60"/>
      <c r="K752" s="72" t="str">
        <f>IF(AND(I752="YES", COUNTIFS(F$35:F752,F752,I$35:I752,"YES")=1),1,"")</f>
        <v/>
      </c>
      <c r="L752" s="73" t="str">
        <f>IF(G752="","",VALUE(IFERROR(CHOOSE(MATCH(G752,{0,1,2,3,4,5},0),2.5,3.5,4.5,5.5,6.5,7.5),"")))</f>
        <v/>
      </c>
      <c r="M752" s="52">
        <f t="shared" si="38"/>
        <v>1</v>
      </c>
      <c r="N752" s="52" t="str">
        <f t="shared" si="39"/>
        <v/>
      </c>
      <c r="O752" s="6"/>
      <c r="P752" s="6"/>
      <c r="Q752" s="6"/>
      <c r="R752" s="6"/>
      <c r="S752" s="6"/>
      <c r="T752" s="6"/>
      <c r="U752" s="6"/>
      <c r="V752" s="6"/>
      <c r="W752" s="6"/>
      <c r="X752" s="6"/>
      <c r="Y752" s="6"/>
      <c r="Z752" s="6"/>
      <c r="AA752" s="6"/>
      <c r="AB752" s="6"/>
    </row>
    <row r="753" spans="1:28" ht="13.5" thickBot="1" x14ac:dyDescent="0.25">
      <c r="A753" s="6" t="str">
        <f t="shared" si="40"/>
        <v xml:space="preserve"> UNIT </v>
      </c>
      <c r="B753" s="54">
        <v>719</v>
      </c>
      <c r="C753" s="53"/>
      <c r="D753" s="57"/>
      <c r="E753" s="57"/>
      <c r="F753" s="57"/>
      <c r="G753" s="57"/>
      <c r="H753" s="139"/>
      <c r="I753" s="57"/>
      <c r="J753" s="60"/>
      <c r="K753" s="72" t="str">
        <f>IF(AND(I753="YES", COUNTIFS(F$35:F753,F753,I$35:I753,"YES")=1),1,"")</f>
        <v/>
      </c>
      <c r="L753" s="73" t="str">
        <f>IF(G753="","",VALUE(IFERROR(CHOOSE(MATCH(G753,{0,1,2,3,4,5},0),2.5,3.5,4.5,5.5,6.5,7.5),"")))</f>
        <v/>
      </c>
      <c r="M753" s="52">
        <f t="shared" si="38"/>
        <v>1</v>
      </c>
      <c r="N753" s="52" t="str">
        <f t="shared" si="39"/>
        <v/>
      </c>
      <c r="O753" s="6"/>
      <c r="P753" s="6"/>
      <c r="Q753" s="6"/>
      <c r="R753" s="6"/>
      <c r="S753" s="6"/>
      <c r="T753" s="6"/>
      <c r="U753" s="6"/>
      <c r="V753" s="6"/>
      <c r="W753" s="6"/>
      <c r="X753" s="6"/>
      <c r="Y753" s="6"/>
      <c r="Z753" s="6"/>
      <c r="AA753" s="6"/>
      <c r="AB753" s="6"/>
    </row>
    <row r="754" spans="1:28" ht="13.5" thickBot="1" x14ac:dyDescent="0.25">
      <c r="A754" s="6" t="str">
        <f t="shared" si="40"/>
        <v xml:space="preserve"> UNIT </v>
      </c>
      <c r="B754" s="54">
        <v>720</v>
      </c>
      <c r="C754" s="53"/>
      <c r="D754" s="57"/>
      <c r="E754" s="57"/>
      <c r="F754" s="57"/>
      <c r="G754" s="57"/>
      <c r="H754" s="139"/>
      <c r="I754" s="57"/>
      <c r="J754" s="60"/>
      <c r="K754" s="72" t="str">
        <f>IF(AND(I754="YES", COUNTIFS(F$35:F754,F754,I$35:I754,"YES")=1),1,"")</f>
        <v/>
      </c>
      <c r="L754" s="73" t="str">
        <f>IF(G754="","",VALUE(IFERROR(CHOOSE(MATCH(G754,{0,1,2,3,4,5},0),2.5,3.5,4.5,5.5,6.5,7.5),"")))</f>
        <v/>
      </c>
      <c r="M754" s="52">
        <f t="shared" si="38"/>
        <v>1</v>
      </c>
      <c r="N754" s="52" t="str">
        <f t="shared" si="39"/>
        <v/>
      </c>
      <c r="O754" s="6"/>
      <c r="P754" s="6"/>
      <c r="Q754" s="6"/>
      <c r="R754" s="6"/>
      <c r="S754" s="6"/>
      <c r="T754" s="6"/>
      <c r="U754" s="6"/>
      <c r="V754" s="6"/>
      <c r="W754" s="6"/>
      <c r="X754" s="6"/>
      <c r="Y754" s="6"/>
      <c r="Z754" s="6"/>
      <c r="AA754" s="6"/>
      <c r="AB754" s="6"/>
    </row>
    <row r="755" spans="1:28" ht="13.5" thickBot="1" x14ac:dyDescent="0.25">
      <c r="A755" s="6" t="str">
        <f t="shared" si="40"/>
        <v xml:space="preserve"> UNIT </v>
      </c>
      <c r="B755" s="54">
        <v>721</v>
      </c>
      <c r="C755" s="53"/>
      <c r="D755" s="57"/>
      <c r="E755" s="57"/>
      <c r="F755" s="57"/>
      <c r="G755" s="57"/>
      <c r="H755" s="139"/>
      <c r="I755" s="57"/>
      <c r="J755" s="60"/>
      <c r="K755" s="72" t="str">
        <f>IF(AND(I755="YES", COUNTIFS(F$35:F755,F755,I$35:I755,"YES")=1),1,"")</f>
        <v/>
      </c>
      <c r="L755" s="73" t="str">
        <f>IF(G755="","",VALUE(IFERROR(CHOOSE(MATCH(G755,{0,1,2,3,4,5},0),2.5,3.5,4.5,5.5,6.5,7.5),"")))</f>
        <v/>
      </c>
      <c r="M755" s="52">
        <f t="shared" si="38"/>
        <v>1</v>
      </c>
      <c r="N755" s="52" t="str">
        <f t="shared" si="39"/>
        <v/>
      </c>
      <c r="O755" s="6"/>
      <c r="P755" s="6"/>
      <c r="Q755" s="6"/>
      <c r="R755" s="6"/>
      <c r="S755" s="6"/>
      <c r="T755" s="6"/>
      <c r="U755" s="6"/>
      <c r="V755" s="6"/>
      <c r="W755" s="6"/>
      <c r="X755" s="6"/>
      <c r="Y755" s="6"/>
      <c r="Z755" s="6"/>
      <c r="AA755" s="6"/>
      <c r="AB755" s="6"/>
    </row>
    <row r="756" spans="1:28" ht="13.5" thickBot="1" x14ac:dyDescent="0.25">
      <c r="A756" s="6" t="str">
        <f t="shared" si="40"/>
        <v xml:space="preserve"> UNIT </v>
      </c>
      <c r="B756" s="54">
        <v>722</v>
      </c>
      <c r="C756" s="53"/>
      <c r="D756" s="57"/>
      <c r="E756" s="57"/>
      <c r="F756" s="57"/>
      <c r="G756" s="57"/>
      <c r="H756" s="139"/>
      <c r="I756" s="57"/>
      <c r="J756" s="60"/>
      <c r="K756" s="72" t="str">
        <f>IF(AND(I756="YES", COUNTIFS(F$35:F756,F756,I$35:I756,"YES")=1),1,"")</f>
        <v/>
      </c>
      <c r="L756" s="73" t="str">
        <f>IF(G756="","",VALUE(IFERROR(CHOOSE(MATCH(G756,{0,1,2,3,4,5},0),2.5,3.5,4.5,5.5,6.5,7.5),"")))</f>
        <v/>
      </c>
      <c r="M756" s="52">
        <f t="shared" si="38"/>
        <v>1</v>
      </c>
      <c r="N756" s="52" t="str">
        <f t="shared" si="39"/>
        <v/>
      </c>
      <c r="O756" s="6"/>
      <c r="P756" s="6"/>
      <c r="Q756" s="6"/>
      <c r="R756" s="6"/>
      <c r="S756" s="6"/>
      <c r="T756" s="6"/>
      <c r="U756" s="6"/>
      <c r="V756" s="6"/>
      <c r="W756" s="6"/>
      <c r="X756" s="6"/>
      <c r="Y756" s="6"/>
      <c r="Z756" s="6"/>
      <c r="AA756" s="6"/>
      <c r="AB756" s="6"/>
    </row>
    <row r="757" spans="1:28" ht="13.5" thickBot="1" x14ac:dyDescent="0.25">
      <c r="A757" s="6" t="str">
        <f t="shared" si="40"/>
        <v xml:space="preserve"> UNIT </v>
      </c>
      <c r="B757" s="54">
        <v>723</v>
      </c>
      <c r="C757" s="53"/>
      <c r="D757" s="57"/>
      <c r="E757" s="57"/>
      <c r="F757" s="57"/>
      <c r="G757" s="57"/>
      <c r="H757" s="139"/>
      <c r="I757" s="57"/>
      <c r="J757" s="60"/>
      <c r="K757" s="72" t="str">
        <f>IF(AND(I757="YES", COUNTIFS(F$35:F757,F757,I$35:I757,"YES")=1),1,"")</f>
        <v/>
      </c>
      <c r="L757" s="73" t="str">
        <f>IF(G757="","",VALUE(IFERROR(CHOOSE(MATCH(G757,{0,1,2,3,4,5},0),2.5,3.5,4.5,5.5,6.5,7.5),"")))</f>
        <v/>
      </c>
      <c r="M757" s="52">
        <f t="shared" si="38"/>
        <v>1</v>
      </c>
      <c r="N757" s="52" t="str">
        <f t="shared" si="39"/>
        <v/>
      </c>
      <c r="O757" s="6"/>
      <c r="P757" s="6"/>
      <c r="Q757" s="6"/>
      <c r="R757" s="6"/>
      <c r="S757" s="6"/>
      <c r="T757" s="6"/>
      <c r="U757" s="6"/>
      <c r="V757" s="6"/>
      <c r="W757" s="6"/>
      <c r="X757" s="6"/>
      <c r="Y757" s="6"/>
      <c r="Z757" s="6"/>
      <c r="AA757" s="6"/>
      <c r="AB757" s="6"/>
    </row>
    <row r="758" spans="1:28" ht="13.5" thickBot="1" x14ac:dyDescent="0.25">
      <c r="A758" s="6" t="str">
        <f t="shared" si="40"/>
        <v xml:space="preserve"> UNIT </v>
      </c>
      <c r="B758" s="54">
        <v>724</v>
      </c>
      <c r="C758" s="53"/>
      <c r="D758" s="57"/>
      <c r="E758" s="57"/>
      <c r="F758" s="57"/>
      <c r="G758" s="57"/>
      <c r="H758" s="139"/>
      <c r="I758" s="57"/>
      <c r="J758" s="60"/>
      <c r="K758" s="72" t="str">
        <f>IF(AND(I758="YES", COUNTIFS(F$35:F758,F758,I$35:I758,"YES")=1),1,"")</f>
        <v/>
      </c>
      <c r="L758" s="73" t="str">
        <f>IF(G758="","",VALUE(IFERROR(CHOOSE(MATCH(G758,{0,1,2,3,4,5},0),2.5,3.5,4.5,5.5,6.5,7.5),"")))</f>
        <v/>
      </c>
      <c r="M758" s="52">
        <f t="shared" si="38"/>
        <v>1</v>
      </c>
      <c r="N758" s="52" t="str">
        <f t="shared" si="39"/>
        <v/>
      </c>
      <c r="O758" s="6"/>
      <c r="P758" s="6"/>
      <c r="Q758" s="6"/>
      <c r="R758" s="6"/>
      <c r="S758" s="6"/>
      <c r="T758" s="6"/>
      <c r="U758" s="6"/>
      <c r="V758" s="6"/>
      <c r="W758" s="6"/>
      <c r="X758" s="6"/>
      <c r="Y758" s="6"/>
      <c r="Z758" s="6"/>
      <c r="AA758" s="6"/>
      <c r="AB758" s="6"/>
    </row>
    <row r="759" spans="1:28" ht="13.5" thickBot="1" x14ac:dyDescent="0.25">
      <c r="A759" s="6" t="str">
        <f t="shared" si="40"/>
        <v xml:space="preserve"> UNIT </v>
      </c>
      <c r="B759" s="54">
        <v>725</v>
      </c>
      <c r="C759" s="53"/>
      <c r="D759" s="57"/>
      <c r="E759" s="57"/>
      <c r="F759" s="57"/>
      <c r="G759" s="57"/>
      <c r="H759" s="139"/>
      <c r="I759" s="57"/>
      <c r="J759" s="60"/>
      <c r="K759" s="72" t="str">
        <f>IF(AND(I759="YES", COUNTIFS(F$35:F759,F759,I$35:I759,"YES")=1),1,"")</f>
        <v/>
      </c>
      <c r="L759" s="73" t="str">
        <f>IF(G759="","",VALUE(IFERROR(CHOOSE(MATCH(G759,{0,1,2,3,4,5},0),2.5,3.5,4.5,5.5,6.5,7.5),"")))</f>
        <v/>
      </c>
      <c r="M759" s="52">
        <f t="shared" si="38"/>
        <v>1</v>
      </c>
      <c r="N759" s="52" t="str">
        <f t="shared" si="39"/>
        <v/>
      </c>
      <c r="O759" s="6"/>
      <c r="P759" s="6"/>
      <c r="Q759" s="6"/>
      <c r="R759" s="6"/>
      <c r="S759" s="6"/>
      <c r="T759" s="6"/>
      <c r="U759" s="6"/>
      <c r="V759" s="6"/>
      <c r="W759" s="6"/>
      <c r="X759" s="6"/>
      <c r="Y759" s="6"/>
      <c r="Z759" s="6"/>
      <c r="AA759" s="6"/>
      <c r="AB759" s="6"/>
    </row>
    <row r="760" spans="1:28" ht="13.5" thickBot="1" x14ac:dyDescent="0.25">
      <c r="A760" s="6" t="str">
        <f t="shared" si="40"/>
        <v xml:space="preserve"> UNIT </v>
      </c>
      <c r="B760" s="54">
        <v>726</v>
      </c>
      <c r="C760" s="53"/>
      <c r="D760" s="57"/>
      <c r="E760" s="57"/>
      <c r="F760" s="57"/>
      <c r="G760" s="57"/>
      <c r="H760" s="139"/>
      <c r="I760" s="57"/>
      <c r="J760" s="60"/>
      <c r="K760" s="72" t="str">
        <f>IF(AND(I760="YES", COUNTIFS(F$35:F760,F760,I$35:I760,"YES")=1),1,"")</f>
        <v/>
      </c>
      <c r="L760" s="73" t="str">
        <f>IF(G760="","",VALUE(IFERROR(CHOOSE(MATCH(G760,{0,1,2,3,4,5},0),2.5,3.5,4.5,5.5,6.5,7.5),"")))</f>
        <v/>
      </c>
      <c r="M760" s="52">
        <f t="shared" si="38"/>
        <v>1</v>
      </c>
      <c r="N760" s="52" t="str">
        <f t="shared" si="39"/>
        <v/>
      </c>
      <c r="O760" s="6"/>
      <c r="P760" s="6"/>
      <c r="Q760" s="6"/>
      <c r="R760" s="6"/>
      <c r="S760" s="6"/>
      <c r="T760" s="6"/>
      <c r="U760" s="6"/>
      <c r="V760" s="6"/>
      <c r="W760" s="6"/>
      <c r="X760" s="6"/>
      <c r="Y760" s="6"/>
      <c r="Z760" s="6"/>
      <c r="AA760" s="6"/>
      <c r="AB760" s="6"/>
    </row>
    <row r="761" spans="1:28" ht="13.5" thickBot="1" x14ac:dyDescent="0.25">
      <c r="A761" s="6" t="str">
        <f t="shared" si="40"/>
        <v xml:space="preserve"> UNIT </v>
      </c>
      <c r="B761" s="54">
        <v>727</v>
      </c>
      <c r="C761" s="53"/>
      <c r="D761" s="57"/>
      <c r="E761" s="57"/>
      <c r="F761" s="57"/>
      <c r="G761" s="57"/>
      <c r="H761" s="139"/>
      <c r="I761" s="57"/>
      <c r="J761" s="60"/>
      <c r="K761" s="72" t="str">
        <f>IF(AND(I761="YES", COUNTIFS(F$35:F761,F761,I$35:I761,"YES")=1),1,"")</f>
        <v/>
      </c>
      <c r="L761" s="73" t="str">
        <f>IF(G761="","",VALUE(IFERROR(CHOOSE(MATCH(G761,{0,1,2,3,4,5},0),2.5,3.5,4.5,5.5,6.5,7.5),"")))</f>
        <v/>
      </c>
      <c r="M761" s="52">
        <f t="shared" si="38"/>
        <v>1</v>
      </c>
      <c r="N761" s="52" t="str">
        <f t="shared" si="39"/>
        <v/>
      </c>
      <c r="O761" s="6"/>
      <c r="P761" s="6"/>
      <c r="Q761" s="6"/>
      <c r="R761" s="6"/>
      <c r="S761" s="6"/>
      <c r="T761" s="6"/>
      <c r="U761" s="6"/>
      <c r="V761" s="6"/>
      <c r="W761" s="6"/>
      <c r="X761" s="6"/>
      <c r="Y761" s="6"/>
      <c r="Z761" s="6"/>
      <c r="AA761" s="6"/>
      <c r="AB761" s="6"/>
    </row>
    <row r="762" spans="1:28" ht="13.5" thickBot="1" x14ac:dyDescent="0.25">
      <c r="A762" s="6" t="str">
        <f t="shared" si="40"/>
        <v xml:space="preserve"> UNIT </v>
      </c>
      <c r="B762" s="54">
        <v>728</v>
      </c>
      <c r="C762" s="53"/>
      <c r="D762" s="57"/>
      <c r="E762" s="57"/>
      <c r="F762" s="57"/>
      <c r="G762" s="57"/>
      <c r="H762" s="139"/>
      <c r="I762" s="57"/>
      <c r="J762" s="60"/>
      <c r="K762" s="72" t="str">
        <f>IF(AND(I762="YES", COUNTIFS(F$35:F762,F762,I$35:I762,"YES")=1),1,"")</f>
        <v/>
      </c>
      <c r="L762" s="73" t="str">
        <f>IF(G762="","",VALUE(IFERROR(CHOOSE(MATCH(G762,{0,1,2,3,4,5},0),2.5,3.5,4.5,5.5,6.5,7.5),"")))</f>
        <v/>
      </c>
      <c r="M762" s="52">
        <f t="shared" si="38"/>
        <v>1</v>
      </c>
      <c r="N762" s="52" t="str">
        <f t="shared" si="39"/>
        <v/>
      </c>
      <c r="O762" s="6"/>
      <c r="P762" s="6"/>
      <c r="Q762" s="6"/>
      <c r="R762" s="6"/>
      <c r="S762" s="6"/>
      <c r="T762" s="6"/>
      <c r="U762" s="6"/>
      <c r="V762" s="6"/>
      <c r="W762" s="6"/>
      <c r="X762" s="6"/>
      <c r="Y762" s="6"/>
      <c r="Z762" s="6"/>
      <c r="AA762" s="6"/>
      <c r="AB762" s="6"/>
    </row>
    <row r="763" spans="1:28" ht="13.5" thickBot="1" x14ac:dyDescent="0.25">
      <c r="A763" s="6" t="str">
        <f t="shared" si="40"/>
        <v xml:space="preserve"> UNIT </v>
      </c>
      <c r="B763" s="54">
        <v>729</v>
      </c>
      <c r="C763" s="53"/>
      <c r="D763" s="57"/>
      <c r="E763" s="57"/>
      <c r="F763" s="57"/>
      <c r="G763" s="57"/>
      <c r="H763" s="139"/>
      <c r="I763" s="57"/>
      <c r="J763" s="60"/>
      <c r="K763" s="72" t="str">
        <f>IF(AND(I763="YES", COUNTIFS(F$35:F763,F763,I$35:I763,"YES")=1),1,"")</f>
        <v/>
      </c>
      <c r="L763" s="73" t="str">
        <f>IF(G763="","",VALUE(IFERROR(CHOOSE(MATCH(G763,{0,1,2,3,4,5},0),2.5,3.5,4.5,5.5,6.5,7.5),"")))</f>
        <v/>
      </c>
      <c r="M763" s="52">
        <f t="shared" si="38"/>
        <v>1</v>
      </c>
      <c r="N763" s="52" t="str">
        <f t="shared" si="39"/>
        <v/>
      </c>
      <c r="O763" s="6"/>
      <c r="P763" s="6"/>
      <c r="Q763" s="6"/>
      <c r="R763" s="6"/>
      <c r="S763" s="6"/>
      <c r="T763" s="6"/>
      <c r="U763" s="6"/>
      <c r="V763" s="6"/>
      <c r="W763" s="6"/>
      <c r="X763" s="6"/>
      <c r="Y763" s="6"/>
      <c r="Z763" s="6"/>
      <c r="AA763" s="6"/>
      <c r="AB763" s="6"/>
    </row>
    <row r="764" spans="1:28" ht="13.5" thickBot="1" x14ac:dyDescent="0.25">
      <c r="A764" s="6" t="str">
        <f t="shared" si="40"/>
        <v xml:space="preserve"> UNIT </v>
      </c>
      <c r="B764" s="54">
        <v>730</v>
      </c>
      <c r="C764" s="53"/>
      <c r="D764" s="57"/>
      <c r="E764" s="57"/>
      <c r="F764" s="57"/>
      <c r="G764" s="57"/>
      <c r="H764" s="139"/>
      <c r="I764" s="57"/>
      <c r="J764" s="60"/>
      <c r="K764" s="72" t="str">
        <f>IF(AND(I764="YES", COUNTIFS(F$35:F764,F764,I$35:I764,"YES")=1),1,"")</f>
        <v/>
      </c>
      <c r="L764" s="73" t="str">
        <f>IF(G764="","",VALUE(IFERROR(CHOOSE(MATCH(G764,{0,1,2,3,4,5},0),2.5,3.5,4.5,5.5,6.5,7.5),"")))</f>
        <v/>
      </c>
      <c r="M764" s="52">
        <f t="shared" si="38"/>
        <v>1</v>
      </c>
      <c r="N764" s="52" t="str">
        <f t="shared" si="39"/>
        <v/>
      </c>
      <c r="O764" s="6"/>
      <c r="P764" s="6"/>
      <c r="Q764" s="6"/>
      <c r="R764" s="6"/>
      <c r="S764" s="6"/>
      <c r="T764" s="6"/>
      <c r="U764" s="6"/>
      <c r="V764" s="6"/>
      <c r="W764" s="6"/>
      <c r="X764" s="6"/>
      <c r="Y764" s="6"/>
      <c r="Z764" s="6"/>
      <c r="AA764" s="6"/>
      <c r="AB764" s="6"/>
    </row>
    <row r="765" spans="1:28" ht="13.5" thickBot="1" x14ac:dyDescent="0.25">
      <c r="A765" s="6" t="str">
        <f t="shared" si="40"/>
        <v xml:space="preserve"> UNIT </v>
      </c>
      <c r="B765" s="54">
        <v>731</v>
      </c>
      <c r="C765" s="53"/>
      <c r="D765" s="57"/>
      <c r="E765" s="57"/>
      <c r="F765" s="57"/>
      <c r="G765" s="57"/>
      <c r="H765" s="139"/>
      <c r="I765" s="57"/>
      <c r="J765" s="60"/>
      <c r="K765" s="72" t="str">
        <f>IF(AND(I765="YES", COUNTIFS(F$35:F765,F765,I$35:I765,"YES")=1),1,"")</f>
        <v/>
      </c>
      <c r="L765" s="73" t="str">
        <f>IF(G765="","",VALUE(IFERROR(CHOOSE(MATCH(G765,{0,1,2,3,4,5},0),2.5,3.5,4.5,5.5,6.5,7.5),"")))</f>
        <v/>
      </c>
      <c r="M765" s="52">
        <f t="shared" si="38"/>
        <v>1</v>
      </c>
      <c r="N765" s="52" t="str">
        <f t="shared" si="39"/>
        <v/>
      </c>
      <c r="O765" s="6"/>
      <c r="P765" s="6"/>
      <c r="Q765" s="6"/>
      <c r="R765" s="6"/>
      <c r="S765" s="6"/>
      <c r="T765" s="6"/>
      <c r="U765" s="6"/>
      <c r="V765" s="6"/>
      <c r="W765" s="6"/>
      <c r="X765" s="6"/>
      <c r="Y765" s="6"/>
      <c r="Z765" s="6"/>
      <c r="AA765" s="6"/>
      <c r="AB765" s="6"/>
    </row>
    <row r="766" spans="1:28" ht="13.5" thickBot="1" x14ac:dyDescent="0.25">
      <c r="A766" s="6" t="str">
        <f t="shared" si="40"/>
        <v xml:space="preserve"> UNIT </v>
      </c>
      <c r="B766" s="54">
        <v>732</v>
      </c>
      <c r="C766" s="53"/>
      <c r="D766" s="57"/>
      <c r="E766" s="57"/>
      <c r="F766" s="57"/>
      <c r="G766" s="57"/>
      <c r="H766" s="139"/>
      <c r="I766" s="57"/>
      <c r="J766" s="60"/>
      <c r="K766" s="72" t="str">
        <f>IF(AND(I766="YES", COUNTIFS(F$35:F766,F766,I$35:I766,"YES")=1),1,"")</f>
        <v/>
      </c>
      <c r="L766" s="73" t="str">
        <f>IF(G766="","",VALUE(IFERROR(CHOOSE(MATCH(G766,{0,1,2,3,4,5},0),2.5,3.5,4.5,5.5,6.5,7.5),"")))</f>
        <v/>
      </c>
      <c r="M766" s="52">
        <f t="shared" si="38"/>
        <v>1</v>
      </c>
      <c r="N766" s="52" t="str">
        <f t="shared" si="39"/>
        <v/>
      </c>
      <c r="O766" s="6"/>
      <c r="P766" s="6"/>
      <c r="Q766" s="6"/>
      <c r="R766" s="6"/>
      <c r="S766" s="6"/>
      <c r="T766" s="6"/>
      <c r="U766" s="6"/>
      <c r="V766" s="6"/>
      <c r="W766" s="6"/>
      <c r="X766" s="6"/>
      <c r="Y766" s="6"/>
      <c r="Z766" s="6"/>
      <c r="AA766" s="6"/>
      <c r="AB766" s="6"/>
    </row>
    <row r="767" spans="1:28" ht="13.5" thickBot="1" x14ac:dyDescent="0.25">
      <c r="A767" s="6" t="str">
        <f t="shared" si="40"/>
        <v xml:space="preserve"> UNIT </v>
      </c>
      <c r="B767" s="54">
        <v>733</v>
      </c>
      <c r="C767" s="53"/>
      <c r="D767" s="57"/>
      <c r="E767" s="57"/>
      <c r="F767" s="57"/>
      <c r="G767" s="57"/>
      <c r="H767" s="139"/>
      <c r="I767" s="57"/>
      <c r="J767" s="60"/>
      <c r="K767" s="72" t="str">
        <f>IF(AND(I767="YES", COUNTIFS(F$35:F767,F767,I$35:I767,"YES")=1),1,"")</f>
        <v/>
      </c>
      <c r="L767" s="73" t="str">
        <f>IF(G767="","",VALUE(IFERROR(CHOOSE(MATCH(G767,{0,1,2,3,4,5},0),2.5,3.5,4.5,5.5,6.5,7.5),"")))</f>
        <v/>
      </c>
      <c r="M767" s="52">
        <f t="shared" si="38"/>
        <v>1</v>
      </c>
      <c r="N767" s="52" t="str">
        <f t="shared" si="39"/>
        <v/>
      </c>
      <c r="O767" s="6"/>
      <c r="P767" s="6"/>
      <c r="Q767" s="6"/>
      <c r="R767" s="6"/>
      <c r="S767" s="6"/>
      <c r="T767" s="6"/>
      <c r="U767" s="6"/>
      <c r="V767" s="6"/>
      <c r="W767" s="6"/>
      <c r="X767" s="6"/>
      <c r="Y767" s="6"/>
      <c r="Z767" s="6"/>
      <c r="AA767" s="6"/>
      <c r="AB767" s="6"/>
    </row>
    <row r="768" spans="1:28" ht="13.5" thickBot="1" x14ac:dyDescent="0.25">
      <c r="A768" s="6" t="str">
        <f t="shared" si="40"/>
        <v xml:space="preserve"> UNIT </v>
      </c>
      <c r="B768" s="54">
        <v>734</v>
      </c>
      <c r="C768" s="53"/>
      <c r="D768" s="57"/>
      <c r="E768" s="57"/>
      <c r="F768" s="57"/>
      <c r="G768" s="57"/>
      <c r="H768" s="139"/>
      <c r="I768" s="57"/>
      <c r="J768" s="60"/>
      <c r="K768" s="72" t="str">
        <f>IF(AND(I768="YES", COUNTIFS(F$35:F768,F768,I$35:I768,"YES")=1),1,"")</f>
        <v/>
      </c>
      <c r="L768" s="73" t="str">
        <f>IF(G768="","",VALUE(IFERROR(CHOOSE(MATCH(G768,{0,1,2,3,4,5},0),2.5,3.5,4.5,5.5,6.5,7.5),"")))</f>
        <v/>
      </c>
      <c r="M768" s="52">
        <f t="shared" si="38"/>
        <v>1</v>
      </c>
      <c r="N768" s="52" t="str">
        <f t="shared" si="39"/>
        <v/>
      </c>
      <c r="O768" s="6"/>
      <c r="P768" s="6"/>
      <c r="Q768" s="6"/>
      <c r="R768" s="6"/>
      <c r="S768" s="6"/>
      <c r="T768" s="6"/>
      <c r="U768" s="6"/>
      <c r="V768" s="6"/>
      <c r="W768" s="6"/>
      <c r="X768" s="6"/>
      <c r="Y768" s="6"/>
      <c r="Z768" s="6"/>
      <c r="AA768" s="6"/>
      <c r="AB768" s="6"/>
    </row>
    <row r="769" spans="1:28" ht="13.5" thickBot="1" x14ac:dyDescent="0.25">
      <c r="A769" s="6" t="str">
        <f t="shared" si="40"/>
        <v xml:space="preserve"> UNIT </v>
      </c>
      <c r="B769" s="54">
        <v>735</v>
      </c>
      <c r="C769" s="53"/>
      <c r="D769" s="57"/>
      <c r="E769" s="57"/>
      <c r="F769" s="57"/>
      <c r="G769" s="57"/>
      <c r="H769" s="139"/>
      <c r="I769" s="57"/>
      <c r="J769" s="60"/>
      <c r="K769" s="72" t="str">
        <f>IF(AND(I769="YES", COUNTIFS(F$35:F769,F769,I$35:I769,"YES")=1),1,"")</f>
        <v/>
      </c>
      <c r="L769" s="73" t="str">
        <f>IF(G769="","",VALUE(IFERROR(CHOOSE(MATCH(G769,{0,1,2,3,4,5},0),2.5,3.5,4.5,5.5,6.5,7.5),"")))</f>
        <v/>
      </c>
      <c r="M769" s="52">
        <f t="shared" si="38"/>
        <v>1</v>
      </c>
      <c r="N769" s="52" t="str">
        <f t="shared" si="39"/>
        <v/>
      </c>
      <c r="O769" s="6"/>
      <c r="P769" s="6"/>
      <c r="Q769" s="6"/>
      <c r="R769" s="6"/>
      <c r="S769" s="6"/>
      <c r="T769" s="6"/>
      <c r="U769" s="6"/>
      <c r="V769" s="6"/>
      <c r="W769" s="6"/>
      <c r="X769" s="6"/>
      <c r="Y769" s="6"/>
      <c r="Z769" s="6"/>
      <c r="AA769" s="6"/>
      <c r="AB769" s="6"/>
    </row>
    <row r="770" spans="1:28" ht="13.5" thickBot="1" x14ac:dyDescent="0.25">
      <c r="A770" s="6" t="str">
        <f t="shared" si="40"/>
        <v xml:space="preserve"> UNIT </v>
      </c>
      <c r="B770" s="54">
        <v>736</v>
      </c>
      <c r="C770" s="53"/>
      <c r="D770" s="57"/>
      <c r="E770" s="57"/>
      <c r="F770" s="57"/>
      <c r="G770" s="57"/>
      <c r="H770" s="139"/>
      <c r="I770" s="57"/>
      <c r="J770" s="60"/>
      <c r="K770" s="72" t="str">
        <f>IF(AND(I770="YES", COUNTIFS(F$35:F770,F770,I$35:I770,"YES")=1),1,"")</f>
        <v/>
      </c>
      <c r="L770" s="73" t="str">
        <f>IF(G770="","",VALUE(IFERROR(CHOOSE(MATCH(G770,{0,1,2,3,4,5},0),2.5,3.5,4.5,5.5,6.5,7.5),"")))</f>
        <v/>
      </c>
      <c r="M770" s="52">
        <f t="shared" si="38"/>
        <v>1</v>
      </c>
      <c r="N770" s="52" t="str">
        <f t="shared" si="39"/>
        <v/>
      </c>
      <c r="O770" s="6"/>
      <c r="P770" s="6"/>
      <c r="Q770" s="6"/>
      <c r="R770" s="6"/>
      <c r="S770" s="6"/>
      <c r="T770" s="6"/>
      <c r="U770" s="6"/>
      <c r="V770" s="6"/>
      <c r="W770" s="6"/>
      <c r="X770" s="6"/>
      <c r="Y770" s="6"/>
      <c r="Z770" s="6"/>
      <c r="AA770" s="6"/>
      <c r="AB770" s="6"/>
    </row>
    <row r="771" spans="1:28" ht="13.5" thickBot="1" x14ac:dyDescent="0.25">
      <c r="A771" s="6" t="str">
        <f t="shared" si="40"/>
        <v xml:space="preserve"> UNIT </v>
      </c>
      <c r="B771" s="54">
        <v>737</v>
      </c>
      <c r="C771" s="53"/>
      <c r="D771" s="57"/>
      <c r="E771" s="57"/>
      <c r="F771" s="57"/>
      <c r="G771" s="57"/>
      <c r="H771" s="139"/>
      <c r="I771" s="57"/>
      <c r="J771" s="60"/>
      <c r="K771" s="72" t="str">
        <f>IF(AND(I771="YES", COUNTIFS(F$35:F771,F771,I$35:I771,"YES")=1),1,"")</f>
        <v/>
      </c>
      <c r="L771" s="73" t="str">
        <f>IF(G771="","",VALUE(IFERROR(CHOOSE(MATCH(G771,{0,1,2,3,4,5},0),2.5,3.5,4.5,5.5,6.5,7.5),"")))</f>
        <v/>
      </c>
      <c r="M771" s="52">
        <f t="shared" si="38"/>
        <v>1</v>
      </c>
      <c r="N771" s="52" t="str">
        <f t="shared" si="39"/>
        <v/>
      </c>
      <c r="O771" s="6"/>
      <c r="P771" s="6"/>
      <c r="Q771" s="6"/>
      <c r="R771" s="6"/>
      <c r="S771" s="6"/>
      <c r="T771" s="6"/>
      <c r="U771" s="6"/>
      <c r="V771" s="6"/>
      <c r="W771" s="6"/>
      <c r="X771" s="6"/>
      <c r="Y771" s="6"/>
      <c r="Z771" s="6"/>
      <c r="AA771" s="6"/>
      <c r="AB771" s="6"/>
    </row>
    <row r="772" spans="1:28" ht="13.5" thickBot="1" x14ac:dyDescent="0.25">
      <c r="A772" s="6" t="str">
        <f t="shared" si="40"/>
        <v xml:space="preserve"> UNIT </v>
      </c>
      <c r="B772" s="54">
        <v>738</v>
      </c>
      <c r="C772" s="53"/>
      <c r="D772" s="57"/>
      <c r="E772" s="57"/>
      <c r="F772" s="57"/>
      <c r="G772" s="57"/>
      <c r="H772" s="139"/>
      <c r="I772" s="57"/>
      <c r="J772" s="60"/>
      <c r="K772" s="72" t="str">
        <f>IF(AND(I772="YES", COUNTIFS(F$35:F772,F772,I$35:I772,"YES")=1),1,"")</f>
        <v/>
      </c>
      <c r="L772" s="73" t="str">
        <f>IF(G772="","",VALUE(IFERROR(CHOOSE(MATCH(G772,{0,1,2,3,4,5},0),2.5,3.5,4.5,5.5,6.5,7.5),"")))</f>
        <v/>
      </c>
      <c r="M772" s="52">
        <f t="shared" si="38"/>
        <v>1</v>
      </c>
      <c r="N772" s="52" t="str">
        <f t="shared" si="39"/>
        <v/>
      </c>
      <c r="O772" s="6"/>
      <c r="P772" s="6"/>
      <c r="Q772" s="6"/>
      <c r="R772" s="6"/>
      <c r="S772" s="6"/>
      <c r="T772" s="6"/>
      <c r="U772" s="6"/>
      <c r="V772" s="6"/>
      <c r="W772" s="6"/>
      <c r="X772" s="6"/>
      <c r="Y772" s="6"/>
      <c r="Z772" s="6"/>
      <c r="AA772" s="6"/>
      <c r="AB772" s="6"/>
    </row>
    <row r="773" spans="1:28" ht="13.5" thickBot="1" x14ac:dyDescent="0.25">
      <c r="A773" s="6" t="str">
        <f t="shared" si="40"/>
        <v xml:space="preserve"> UNIT </v>
      </c>
      <c r="B773" s="54">
        <v>739</v>
      </c>
      <c r="C773" s="53"/>
      <c r="D773" s="57"/>
      <c r="E773" s="57"/>
      <c r="F773" s="57"/>
      <c r="G773" s="57"/>
      <c r="H773" s="139"/>
      <c r="I773" s="57"/>
      <c r="J773" s="60"/>
      <c r="K773" s="72" t="str">
        <f>IF(AND(I773="YES", COUNTIFS(F$35:F773,F773,I$35:I773,"YES")=1),1,"")</f>
        <v/>
      </c>
      <c r="L773" s="73" t="str">
        <f>IF(G773="","",VALUE(IFERROR(CHOOSE(MATCH(G773,{0,1,2,3,4,5},0),2.5,3.5,4.5,5.5,6.5,7.5),"")))</f>
        <v/>
      </c>
      <c r="M773" s="52">
        <f t="shared" si="38"/>
        <v>1</v>
      </c>
      <c r="N773" s="52" t="str">
        <f t="shared" si="39"/>
        <v/>
      </c>
      <c r="O773" s="6"/>
      <c r="P773" s="6"/>
      <c r="Q773" s="6"/>
      <c r="R773" s="6"/>
      <c r="S773" s="6"/>
      <c r="T773" s="6"/>
      <c r="U773" s="6"/>
      <c r="V773" s="6"/>
      <c r="W773" s="6"/>
      <c r="X773" s="6"/>
      <c r="Y773" s="6"/>
      <c r="Z773" s="6"/>
      <c r="AA773" s="6"/>
      <c r="AB773" s="6"/>
    </row>
    <row r="774" spans="1:28" ht="13.5" thickBot="1" x14ac:dyDescent="0.25">
      <c r="A774" s="6" t="str">
        <f t="shared" si="40"/>
        <v xml:space="preserve"> UNIT </v>
      </c>
      <c r="B774" s="54">
        <v>740</v>
      </c>
      <c r="C774" s="53"/>
      <c r="D774" s="57"/>
      <c r="E774" s="57"/>
      <c r="F774" s="57"/>
      <c r="G774" s="57"/>
      <c r="H774" s="139"/>
      <c r="I774" s="57"/>
      <c r="J774" s="60"/>
      <c r="K774" s="72" t="str">
        <f>IF(AND(I774="YES", COUNTIFS(F$35:F774,F774,I$35:I774,"YES")=1),1,"")</f>
        <v/>
      </c>
      <c r="L774" s="73" t="str">
        <f>IF(G774="","",VALUE(IFERROR(CHOOSE(MATCH(G774,{0,1,2,3,4,5},0),2.5,3.5,4.5,5.5,6.5,7.5),"")))</f>
        <v/>
      </c>
      <c r="M774" s="52">
        <f t="shared" si="38"/>
        <v>1</v>
      </c>
      <c r="N774" s="52" t="str">
        <f t="shared" si="39"/>
        <v/>
      </c>
      <c r="O774" s="6"/>
      <c r="P774" s="6"/>
      <c r="Q774" s="6"/>
      <c r="R774" s="6"/>
      <c r="S774" s="6"/>
      <c r="T774" s="6"/>
      <c r="U774" s="6"/>
      <c r="V774" s="6"/>
      <c r="W774" s="6"/>
      <c r="X774" s="6"/>
      <c r="Y774" s="6"/>
      <c r="Z774" s="6"/>
      <c r="AA774" s="6"/>
      <c r="AB774" s="6"/>
    </row>
    <row r="775" spans="1:28" ht="13.5" thickBot="1" x14ac:dyDescent="0.25">
      <c r="A775" s="6" t="str">
        <f t="shared" si="40"/>
        <v xml:space="preserve"> UNIT </v>
      </c>
      <c r="B775" s="54">
        <v>741</v>
      </c>
      <c r="C775" s="53"/>
      <c r="D775" s="57"/>
      <c r="E775" s="57"/>
      <c r="F775" s="57"/>
      <c r="G775" s="57"/>
      <c r="H775" s="139"/>
      <c r="I775" s="57"/>
      <c r="J775" s="60"/>
      <c r="K775" s="72" t="str">
        <f>IF(AND(I775="YES", COUNTIFS(F$35:F775,F775,I$35:I775,"YES")=1),1,"")</f>
        <v/>
      </c>
      <c r="L775" s="73" t="str">
        <f>IF(G775="","",VALUE(IFERROR(CHOOSE(MATCH(G775,{0,1,2,3,4,5},0),2.5,3.5,4.5,5.5,6.5,7.5),"")))</f>
        <v/>
      </c>
      <c r="M775" s="52">
        <f t="shared" si="38"/>
        <v>1</v>
      </c>
      <c r="N775" s="52" t="str">
        <f t="shared" si="39"/>
        <v/>
      </c>
      <c r="O775" s="6"/>
      <c r="P775" s="6"/>
      <c r="Q775" s="6"/>
      <c r="R775" s="6"/>
      <c r="S775" s="6"/>
      <c r="T775" s="6"/>
      <c r="U775" s="6"/>
      <c r="V775" s="6"/>
      <c r="W775" s="6"/>
      <c r="X775" s="6"/>
      <c r="Y775" s="6"/>
      <c r="Z775" s="6"/>
      <c r="AA775" s="6"/>
      <c r="AB775" s="6"/>
    </row>
    <row r="776" spans="1:28" ht="13.5" thickBot="1" x14ac:dyDescent="0.25">
      <c r="A776" s="6" t="str">
        <f t="shared" si="40"/>
        <v xml:space="preserve"> UNIT </v>
      </c>
      <c r="B776" s="54">
        <v>742</v>
      </c>
      <c r="C776" s="53"/>
      <c r="D776" s="57"/>
      <c r="E776" s="57"/>
      <c r="F776" s="57"/>
      <c r="G776" s="57"/>
      <c r="H776" s="139"/>
      <c r="I776" s="57"/>
      <c r="J776" s="60"/>
      <c r="K776" s="72" t="str">
        <f>IF(AND(I776="YES", COUNTIFS(F$35:F776,F776,I$35:I776,"YES")=1),1,"")</f>
        <v/>
      </c>
      <c r="L776" s="73" t="str">
        <f>IF(G776="","",VALUE(IFERROR(CHOOSE(MATCH(G776,{0,1,2,3,4,5},0),2.5,3.5,4.5,5.5,6.5,7.5),"")))</f>
        <v/>
      </c>
      <c r="M776" s="52">
        <f t="shared" si="38"/>
        <v>1</v>
      </c>
      <c r="N776" s="52" t="str">
        <f t="shared" si="39"/>
        <v/>
      </c>
      <c r="O776" s="6"/>
      <c r="P776" s="6"/>
      <c r="Q776" s="6"/>
      <c r="R776" s="6"/>
      <c r="S776" s="6"/>
      <c r="T776" s="6"/>
      <c r="U776" s="6"/>
      <c r="V776" s="6"/>
      <c r="W776" s="6"/>
      <c r="X776" s="6"/>
      <c r="Y776" s="6"/>
      <c r="Z776" s="6"/>
      <c r="AA776" s="6"/>
      <c r="AB776" s="6"/>
    </row>
    <row r="777" spans="1:28" ht="13.5" thickBot="1" x14ac:dyDescent="0.25">
      <c r="A777" s="6" t="str">
        <f t="shared" si="40"/>
        <v xml:space="preserve"> UNIT </v>
      </c>
      <c r="B777" s="54">
        <v>743</v>
      </c>
      <c r="C777" s="53"/>
      <c r="D777" s="57"/>
      <c r="E777" s="57"/>
      <c r="F777" s="57"/>
      <c r="G777" s="57"/>
      <c r="H777" s="139"/>
      <c r="I777" s="57"/>
      <c r="J777" s="60"/>
      <c r="K777" s="72" t="str">
        <f>IF(AND(I777="YES", COUNTIFS(F$35:F777,F777,I$35:I777,"YES")=1),1,"")</f>
        <v/>
      </c>
      <c r="L777" s="73" t="str">
        <f>IF(G777="","",VALUE(IFERROR(CHOOSE(MATCH(G777,{0,1,2,3,4,5},0),2.5,3.5,4.5,5.5,6.5,7.5),"")))</f>
        <v/>
      </c>
      <c r="M777" s="52">
        <f t="shared" si="38"/>
        <v>1</v>
      </c>
      <c r="N777" s="52" t="str">
        <f t="shared" si="39"/>
        <v/>
      </c>
      <c r="O777" s="6"/>
      <c r="P777" s="6"/>
      <c r="Q777" s="6"/>
      <c r="R777" s="6"/>
      <c r="S777" s="6"/>
      <c r="T777" s="6"/>
      <c r="U777" s="6"/>
      <c r="V777" s="6"/>
      <c r="W777" s="6"/>
      <c r="X777" s="6"/>
      <c r="Y777" s="6"/>
      <c r="Z777" s="6"/>
      <c r="AA777" s="6"/>
      <c r="AB777" s="6"/>
    </row>
    <row r="778" spans="1:28" ht="13.5" thickBot="1" x14ac:dyDescent="0.25">
      <c r="A778" s="6" t="str">
        <f t="shared" si="40"/>
        <v xml:space="preserve"> UNIT </v>
      </c>
      <c r="B778" s="54">
        <v>744</v>
      </c>
      <c r="C778" s="53"/>
      <c r="D778" s="57"/>
      <c r="E778" s="57"/>
      <c r="F778" s="57"/>
      <c r="G778" s="57"/>
      <c r="H778" s="139"/>
      <c r="I778" s="57"/>
      <c r="J778" s="60"/>
      <c r="K778" s="72" t="str">
        <f>IF(AND(I778="YES", COUNTIFS(F$35:F778,F778,I$35:I778,"YES")=1),1,"")</f>
        <v/>
      </c>
      <c r="L778" s="73" t="str">
        <f>IF(G778="","",VALUE(IFERROR(CHOOSE(MATCH(G778,{0,1,2,3,4,5},0),2.5,3.5,4.5,5.5,6.5,7.5),"")))</f>
        <v/>
      </c>
      <c r="M778" s="52">
        <f t="shared" si="38"/>
        <v>1</v>
      </c>
      <c r="N778" s="52" t="str">
        <f t="shared" si="39"/>
        <v/>
      </c>
      <c r="O778" s="6"/>
      <c r="P778" s="6"/>
      <c r="Q778" s="6"/>
      <c r="R778" s="6"/>
      <c r="S778" s="6"/>
      <c r="T778" s="6"/>
      <c r="U778" s="6"/>
      <c r="V778" s="6"/>
      <c r="W778" s="6"/>
      <c r="X778" s="6"/>
      <c r="Y778" s="6"/>
      <c r="Z778" s="6"/>
      <c r="AA778" s="6"/>
      <c r="AB778" s="6"/>
    </row>
    <row r="779" spans="1:28" ht="13.5" thickBot="1" x14ac:dyDescent="0.25">
      <c r="A779" s="6" t="str">
        <f t="shared" si="40"/>
        <v xml:space="preserve"> UNIT </v>
      </c>
      <c r="B779" s="54">
        <v>745</v>
      </c>
      <c r="C779" s="53"/>
      <c r="D779" s="57"/>
      <c r="E779" s="57"/>
      <c r="F779" s="57"/>
      <c r="G779" s="57"/>
      <c r="H779" s="139"/>
      <c r="I779" s="57"/>
      <c r="J779" s="60"/>
      <c r="K779" s="72" t="str">
        <f>IF(AND(I779="YES", COUNTIFS(F$35:F779,F779,I$35:I779,"YES")=1),1,"")</f>
        <v/>
      </c>
      <c r="L779" s="73" t="str">
        <f>IF(G779="","",VALUE(IFERROR(CHOOSE(MATCH(G779,{0,1,2,3,4,5},0),2.5,3.5,4.5,5.5,6.5,7.5),"")))</f>
        <v/>
      </c>
      <c r="M779" s="52">
        <f t="shared" si="38"/>
        <v>1</v>
      </c>
      <c r="N779" s="52" t="str">
        <f t="shared" si="39"/>
        <v/>
      </c>
      <c r="O779" s="6"/>
      <c r="P779" s="6"/>
      <c r="Q779" s="6"/>
      <c r="R779" s="6"/>
      <c r="S779" s="6"/>
      <c r="T779" s="6"/>
      <c r="U779" s="6"/>
      <c r="V779" s="6"/>
      <c r="W779" s="6"/>
      <c r="X779" s="6"/>
      <c r="Y779" s="6"/>
      <c r="Z779" s="6"/>
      <c r="AA779" s="6"/>
      <c r="AB779" s="6"/>
    </row>
    <row r="780" spans="1:28" ht="13.5" thickBot="1" x14ac:dyDescent="0.25">
      <c r="A780" s="6" t="str">
        <f t="shared" si="40"/>
        <v xml:space="preserve"> UNIT </v>
      </c>
      <c r="B780" s="54">
        <v>746</v>
      </c>
      <c r="C780" s="53"/>
      <c r="D780" s="57"/>
      <c r="E780" s="57"/>
      <c r="F780" s="57"/>
      <c r="G780" s="57"/>
      <c r="H780" s="139"/>
      <c r="I780" s="57"/>
      <c r="J780" s="60"/>
      <c r="K780" s="72" t="str">
        <f>IF(AND(I780="YES", COUNTIFS(F$35:F780,F780,I$35:I780,"YES")=1),1,"")</f>
        <v/>
      </c>
      <c r="L780" s="73" t="str">
        <f>IF(G780="","",VALUE(IFERROR(CHOOSE(MATCH(G780,{0,1,2,3,4,5},0),2.5,3.5,4.5,5.5,6.5,7.5),"")))</f>
        <v/>
      </c>
      <c r="M780" s="52">
        <f t="shared" si="38"/>
        <v>1</v>
      </c>
      <c r="N780" s="52" t="str">
        <f t="shared" si="39"/>
        <v/>
      </c>
      <c r="O780" s="6"/>
      <c r="P780" s="6"/>
      <c r="Q780" s="6"/>
      <c r="R780" s="6"/>
      <c r="S780" s="6"/>
      <c r="T780" s="6"/>
      <c r="U780" s="6"/>
      <c r="V780" s="6"/>
      <c r="W780" s="6"/>
      <c r="X780" s="6"/>
      <c r="Y780" s="6"/>
      <c r="Z780" s="6"/>
      <c r="AA780" s="6"/>
      <c r="AB780" s="6"/>
    </row>
    <row r="781" spans="1:28" ht="13.5" thickBot="1" x14ac:dyDescent="0.25">
      <c r="A781" s="6" t="str">
        <f t="shared" si="40"/>
        <v xml:space="preserve"> UNIT </v>
      </c>
      <c r="B781" s="54">
        <v>747</v>
      </c>
      <c r="C781" s="53"/>
      <c r="D781" s="57"/>
      <c r="E781" s="57"/>
      <c r="F781" s="57"/>
      <c r="G781" s="57"/>
      <c r="H781" s="139"/>
      <c r="I781" s="57"/>
      <c r="J781" s="60"/>
      <c r="K781" s="72" t="str">
        <f>IF(AND(I781="YES", COUNTIFS(F$35:F781,F781,I$35:I781,"YES")=1),1,"")</f>
        <v/>
      </c>
      <c r="L781" s="73" t="str">
        <f>IF(G781="","",VALUE(IFERROR(CHOOSE(MATCH(G781,{0,1,2,3,4,5},0),2.5,3.5,4.5,5.5,6.5,7.5),"")))</f>
        <v/>
      </c>
      <c r="M781" s="52">
        <f t="shared" si="38"/>
        <v>1</v>
      </c>
      <c r="N781" s="52" t="str">
        <f t="shared" si="39"/>
        <v/>
      </c>
      <c r="O781" s="6"/>
      <c r="P781" s="6"/>
      <c r="Q781" s="6"/>
      <c r="R781" s="6"/>
      <c r="S781" s="6"/>
      <c r="T781" s="6"/>
      <c r="U781" s="6"/>
      <c r="V781" s="6"/>
      <c r="W781" s="6"/>
      <c r="X781" s="6"/>
      <c r="Y781" s="6"/>
      <c r="Z781" s="6"/>
      <c r="AA781" s="6"/>
      <c r="AB781" s="6"/>
    </row>
    <row r="782" spans="1:28" ht="13.5" thickBot="1" x14ac:dyDescent="0.25">
      <c r="A782" s="6" t="str">
        <f t="shared" si="40"/>
        <v xml:space="preserve"> UNIT </v>
      </c>
      <c r="B782" s="54">
        <v>748</v>
      </c>
      <c r="C782" s="53"/>
      <c r="D782" s="57"/>
      <c r="E782" s="57"/>
      <c r="F782" s="57"/>
      <c r="G782" s="57"/>
      <c r="H782" s="139"/>
      <c r="I782" s="57"/>
      <c r="J782" s="60"/>
      <c r="K782" s="72" t="str">
        <f>IF(AND(I782="YES", COUNTIFS(F$35:F782,F782,I$35:I782,"YES")=1),1,"")</f>
        <v/>
      </c>
      <c r="L782" s="73" t="str">
        <f>IF(G782="","",VALUE(IFERROR(CHOOSE(MATCH(G782,{0,1,2,3,4,5},0),2.5,3.5,4.5,5.5,6.5,7.5),"")))</f>
        <v/>
      </c>
      <c r="M782" s="52">
        <f t="shared" si="38"/>
        <v>1</v>
      </c>
      <c r="N782" s="52" t="str">
        <f t="shared" si="39"/>
        <v/>
      </c>
      <c r="O782" s="6"/>
      <c r="P782" s="6"/>
      <c r="Q782" s="6"/>
      <c r="R782" s="6"/>
      <c r="S782" s="6"/>
      <c r="T782" s="6"/>
      <c r="U782" s="6"/>
      <c r="V782" s="6"/>
      <c r="W782" s="6"/>
      <c r="X782" s="6"/>
      <c r="Y782" s="6"/>
      <c r="Z782" s="6"/>
      <c r="AA782" s="6"/>
      <c r="AB782" s="6"/>
    </row>
    <row r="783" spans="1:28" ht="13.5" thickBot="1" x14ac:dyDescent="0.25">
      <c r="A783" s="6" t="str">
        <f t="shared" si="40"/>
        <v xml:space="preserve"> UNIT </v>
      </c>
      <c r="B783" s="54">
        <v>749</v>
      </c>
      <c r="C783" s="53"/>
      <c r="D783" s="57"/>
      <c r="E783" s="57"/>
      <c r="F783" s="57"/>
      <c r="G783" s="57"/>
      <c r="H783" s="139"/>
      <c r="I783" s="57"/>
      <c r="J783" s="60"/>
      <c r="K783" s="72" t="str">
        <f>IF(AND(I783="YES", COUNTIFS(F$35:F783,F783,I$35:I783,"YES")=1),1,"")</f>
        <v/>
      </c>
      <c r="L783" s="73" t="str">
        <f>IF(G783="","",VALUE(IFERROR(CHOOSE(MATCH(G783,{0,1,2,3,4,5},0),2.5,3.5,4.5,5.5,6.5,7.5),"")))</f>
        <v/>
      </c>
      <c r="M783" s="52">
        <f t="shared" si="38"/>
        <v>1</v>
      </c>
      <c r="N783" s="52" t="str">
        <f t="shared" si="39"/>
        <v/>
      </c>
      <c r="O783" s="6"/>
      <c r="P783" s="6"/>
      <c r="Q783" s="6"/>
      <c r="R783" s="6"/>
      <c r="S783" s="6"/>
      <c r="T783" s="6"/>
      <c r="U783" s="6"/>
      <c r="V783" s="6"/>
      <c r="W783" s="6"/>
      <c r="X783" s="6"/>
      <c r="Y783" s="6"/>
      <c r="Z783" s="6"/>
      <c r="AA783" s="6"/>
      <c r="AB783" s="6"/>
    </row>
    <row r="784" spans="1:28" ht="13.5" thickBot="1" x14ac:dyDescent="0.25">
      <c r="A784" s="6" t="str">
        <f t="shared" si="40"/>
        <v xml:space="preserve"> UNIT </v>
      </c>
      <c r="B784" s="54">
        <v>750</v>
      </c>
      <c r="C784" s="53"/>
      <c r="D784" s="57"/>
      <c r="E784" s="57"/>
      <c r="F784" s="57"/>
      <c r="G784" s="57"/>
      <c r="H784" s="139"/>
      <c r="I784" s="57"/>
      <c r="J784" s="60"/>
      <c r="K784" s="72" t="str">
        <f>IF(AND(I784="YES", COUNTIFS(F$35:F784,F784,I$35:I784,"YES")=1),1,"")</f>
        <v/>
      </c>
      <c r="L784" s="73" t="str">
        <f>IF(G784="","",VALUE(IFERROR(CHOOSE(MATCH(G784,{0,1,2,3,4,5},0),2.5,3.5,4.5,5.5,6.5,7.5),"")))</f>
        <v/>
      </c>
      <c r="M784" s="52">
        <f t="shared" si="38"/>
        <v>1</v>
      </c>
      <c r="N784" s="52" t="str">
        <f t="shared" si="39"/>
        <v/>
      </c>
      <c r="O784" s="6"/>
      <c r="P784" s="6"/>
      <c r="Q784" s="6"/>
      <c r="R784" s="6"/>
      <c r="S784" s="6"/>
      <c r="T784" s="6"/>
      <c r="U784" s="6"/>
      <c r="V784" s="6"/>
      <c r="W784" s="6"/>
      <c r="X784" s="6"/>
      <c r="Y784" s="6"/>
      <c r="Z784" s="6"/>
      <c r="AA784" s="6"/>
      <c r="AB784" s="6"/>
    </row>
    <row r="785" spans="1:28" ht="13.5" thickBot="1" x14ac:dyDescent="0.25">
      <c r="A785" s="6" t="str">
        <f t="shared" si="40"/>
        <v xml:space="preserve"> UNIT </v>
      </c>
      <c r="B785" s="54">
        <v>751</v>
      </c>
      <c r="C785" s="53"/>
      <c r="D785" s="57"/>
      <c r="E785" s="57"/>
      <c r="F785" s="57"/>
      <c r="G785" s="57"/>
      <c r="H785" s="139"/>
      <c r="I785" s="57"/>
      <c r="J785" s="60"/>
      <c r="K785" s="72" t="str">
        <f>IF(AND(I785="YES", COUNTIFS(F$35:F785,F785,I$35:I785,"YES")=1),1,"")</f>
        <v/>
      </c>
      <c r="L785" s="73" t="str">
        <f>IF(G785="","",VALUE(IFERROR(CHOOSE(MATCH(G785,{0,1,2,3,4,5},0),2.5,3.5,4.5,5.5,6.5,7.5),"")))</f>
        <v/>
      </c>
      <c r="M785" s="52">
        <f t="shared" si="38"/>
        <v>1</v>
      </c>
      <c r="N785" s="52" t="str">
        <f t="shared" si="39"/>
        <v/>
      </c>
      <c r="O785" s="6"/>
      <c r="P785" s="6"/>
      <c r="Q785" s="6"/>
      <c r="R785" s="6"/>
      <c r="S785" s="6"/>
      <c r="T785" s="6"/>
      <c r="U785" s="6"/>
      <c r="V785" s="6"/>
      <c r="W785" s="6"/>
      <c r="X785" s="6"/>
      <c r="Y785" s="6"/>
      <c r="Z785" s="6"/>
      <c r="AA785" s="6"/>
      <c r="AB785" s="6"/>
    </row>
    <row r="786" spans="1:28" ht="13.5" thickBot="1" x14ac:dyDescent="0.25">
      <c r="A786" s="6" t="str">
        <f t="shared" si="40"/>
        <v xml:space="preserve"> UNIT </v>
      </c>
      <c r="B786" s="54">
        <v>752</v>
      </c>
      <c r="C786" s="53"/>
      <c r="D786" s="57"/>
      <c r="E786" s="57"/>
      <c r="F786" s="57"/>
      <c r="G786" s="57"/>
      <c r="H786" s="139"/>
      <c r="I786" s="57"/>
      <c r="J786" s="60"/>
      <c r="K786" s="72" t="str">
        <f>IF(AND(I786="YES", COUNTIFS(F$35:F786,F786,I$35:I786,"YES")=1),1,"")</f>
        <v/>
      </c>
      <c r="L786" s="73" t="str">
        <f>IF(G786="","",VALUE(IFERROR(CHOOSE(MATCH(G786,{0,1,2,3,4,5},0),2.5,3.5,4.5,5.5,6.5,7.5),"")))</f>
        <v/>
      </c>
      <c r="M786" s="52">
        <f t="shared" si="38"/>
        <v>1</v>
      </c>
      <c r="N786" s="52" t="str">
        <f t="shared" si="39"/>
        <v/>
      </c>
      <c r="O786" s="6"/>
      <c r="P786" s="6"/>
      <c r="Q786" s="6"/>
      <c r="R786" s="6"/>
      <c r="S786" s="6"/>
      <c r="T786" s="6"/>
      <c r="U786" s="6"/>
      <c r="V786" s="6"/>
      <c r="W786" s="6"/>
      <c r="X786" s="6"/>
      <c r="Y786" s="6"/>
      <c r="Z786" s="6"/>
      <c r="AA786" s="6"/>
      <c r="AB786" s="6"/>
    </row>
    <row r="787" spans="1:28" ht="13.5" thickBot="1" x14ac:dyDescent="0.25">
      <c r="A787" s="6" t="str">
        <f t="shared" si="40"/>
        <v xml:space="preserve"> UNIT </v>
      </c>
      <c r="B787" s="54">
        <v>753</v>
      </c>
      <c r="C787" s="53"/>
      <c r="D787" s="57"/>
      <c r="E787" s="57"/>
      <c r="F787" s="57"/>
      <c r="G787" s="57"/>
      <c r="H787" s="139"/>
      <c r="I787" s="57"/>
      <c r="J787" s="60"/>
      <c r="K787" s="72" t="str">
        <f>IF(AND(I787="YES", COUNTIFS(F$35:F787,F787,I$35:I787,"YES")=1),1,"")</f>
        <v/>
      </c>
      <c r="L787" s="73" t="str">
        <f>IF(G787="","",VALUE(IFERROR(CHOOSE(MATCH(G787,{0,1,2,3,4,5},0),2.5,3.5,4.5,5.5,6.5,7.5),"")))</f>
        <v/>
      </c>
      <c r="M787" s="52">
        <f t="shared" si="38"/>
        <v>1</v>
      </c>
      <c r="N787" s="52" t="str">
        <f t="shared" si="39"/>
        <v/>
      </c>
      <c r="O787" s="6"/>
      <c r="P787" s="6"/>
      <c r="Q787" s="6"/>
      <c r="R787" s="6"/>
      <c r="S787" s="6"/>
      <c r="T787" s="6"/>
      <c r="U787" s="6"/>
      <c r="V787" s="6"/>
      <c r="W787" s="6"/>
      <c r="X787" s="6"/>
      <c r="Y787" s="6"/>
      <c r="Z787" s="6"/>
      <c r="AA787" s="6"/>
      <c r="AB787" s="6"/>
    </row>
    <row r="788" spans="1:28" ht="13.5" thickBot="1" x14ac:dyDescent="0.25">
      <c r="A788" s="6" t="str">
        <f t="shared" si="40"/>
        <v xml:space="preserve"> UNIT </v>
      </c>
      <c r="B788" s="54">
        <v>754</v>
      </c>
      <c r="C788" s="53"/>
      <c r="D788" s="57"/>
      <c r="E788" s="57"/>
      <c r="F788" s="57"/>
      <c r="G788" s="57"/>
      <c r="H788" s="139"/>
      <c r="I788" s="57"/>
      <c r="J788" s="60"/>
      <c r="K788" s="72" t="str">
        <f>IF(AND(I788="YES", COUNTIFS(F$35:F788,F788,I$35:I788,"YES")=1),1,"")</f>
        <v/>
      </c>
      <c r="L788" s="73" t="str">
        <f>IF(G788="","",VALUE(IFERROR(CHOOSE(MATCH(G788,{0,1,2,3,4,5},0),2.5,3.5,4.5,5.5,6.5,7.5),"")))</f>
        <v/>
      </c>
      <c r="M788" s="52">
        <f t="shared" si="38"/>
        <v>1</v>
      </c>
      <c r="N788" s="52" t="str">
        <f t="shared" si="39"/>
        <v/>
      </c>
      <c r="O788" s="6"/>
      <c r="P788" s="6"/>
      <c r="Q788" s="6"/>
      <c r="R788" s="6"/>
      <c r="S788" s="6"/>
      <c r="T788" s="6"/>
      <c r="U788" s="6"/>
      <c r="V788" s="6"/>
      <c r="W788" s="6"/>
      <c r="X788" s="6"/>
      <c r="Y788" s="6"/>
      <c r="Z788" s="6"/>
      <c r="AA788" s="6"/>
      <c r="AB788" s="6"/>
    </row>
    <row r="789" spans="1:28" ht="13.5" thickBot="1" x14ac:dyDescent="0.25">
      <c r="A789" s="6" t="str">
        <f t="shared" si="40"/>
        <v xml:space="preserve"> UNIT </v>
      </c>
      <c r="B789" s="54">
        <v>755</v>
      </c>
      <c r="C789" s="53"/>
      <c r="D789" s="57"/>
      <c r="E789" s="57"/>
      <c r="F789" s="57"/>
      <c r="G789" s="57"/>
      <c r="H789" s="139"/>
      <c r="I789" s="57"/>
      <c r="J789" s="60"/>
      <c r="K789" s="72" t="str">
        <f>IF(AND(I789="YES", COUNTIFS(F$35:F789,F789,I$35:I789,"YES")=1),1,"")</f>
        <v/>
      </c>
      <c r="L789" s="73" t="str">
        <f>IF(G789="","",VALUE(IFERROR(CHOOSE(MATCH(G789,{0,1,2,3,4,5},0),2.5,3.5,4.5,5.5,6.5,7.5),"")))</f>
        <v/>
      </c>
      <c r="M789" s="52">
        <f t="shared" si="38"/>
        <v>1</v>
      </c>
      <c r="N789" s="52" t="str">
        <f t="shared" si="39"/>
        <v/>
      </c>
      <c r="O789" s="6"/>
      <c r="P789" s="6"/>
      <c r="Q789" s="6"/>
      <c r="R789" s="6"/>
      <c r="S789" s="6"/>
      <c r="T789" s="6"/>
      <c r="U789" s="6"/>
      <c r="V789" s="6"/>
      <c r="W789" s="6"/>
      <c r="X789" s="6"/>
      <c r="Y789" s="6"/>
      <c r="Z789" s="6"/>
      <c r="AA789" s="6"/>
      <c r="AB789" s="6"/>
    </row>
    <row r="790" spans="1:28" ht="13.5" thickBot="1" x14ac:dyDescent="0.25">
      <c r="A790" s="6" t="str">
        <f t="shared" si="40"/>
        <v xml:space="preserve"> UNIT </v>
      </c>
      <c r="B790" s="54">
        <v>756</v>
      </c>
      <c r="C790" s="53"/>
      <c r="D790" s="57"/>
      <c r="E790" s="57"/>
      <c r="F790" s="57"/>
      <c r="G790" s="57"/>
      <c r="H790" s="139"/>
      <c r="I790" s="57"/>
      <c r="J790" s="60"/>
      <c r="K790" s="72" t="str">
        <f>IF(AND(I790="YES", COUNTIFS(F$35:F790,F790,I$35:I790,"YES")=1),1,"")</f>
        <v/>
      </c>
      <c r="L790" s="73" t="str">
        <f>IF(G790="","",VALUE(IFERROR(CHOOSE(MATCH(G790,{0,1,2,3,4,5},0),2.5,3.5,4.5,5.5,6.5,7.5),"")))</f>
        <v/>
      </c>
      <c r="M790" s="52">
        <f t="shared" si="38"/>
        <v>1</v>
      </c>
      <c r="N790" s="52" t="str">
        <f t="shared" si="39"/>
        <v/>
      </c>
      <c r="O790" s="6"/>
      <c r="P790" s="6"/>
      <c r="Q790" s="6"/>
      <c r="R790" s="6"/>
      <c r="S790" s="6"/>
      <c r="T790" s="6"/>
      <c r="U790" s="6"/>
      <c r="V790" s="6"/>
      <c r="W790" s="6"/>
      <c r="X790" s="6"/>
      <c r="Y790" s="6"/>
      <c r="Z790" s="6"/>
      <c r="AA790" s="6"/>
      <c r="AB790" s="6"/>
    </row>
    <row r="791" spans="1:28" ht="13.5" thickBot="1" x14ac:dyDescent="0.25">
      <c r="A791" s="6" t="str">
        <f t="shared" si="40"/>
        <v xml:space="preserve"> UNIT </v>
      </c>
      <c r="B791" s="54">
        <v>757</v>
      </c>
      <c r="C791" s="53"/>
      <c r="D791" s="57"/>
      <c r="E791" s="57"/>
      <c r="F791" s="57"/>
      <c r="G791" s="57"/>
      <c r="H791" s="139"/>
      <c r="I791" s="57"/>
      <c r="J791" s="60"/>
      <c r="K791" s="72" t="str">
        <f>IF(AND(I791="YES", COUNTIFS(F$35:F791,F791,I$35:I791,"YES")=1),1,"")</f>
        <v/>
      </c>
      <c r="L791" s="73" t="str">
        <f>IF(G791="","",VALUE(IFERROR(CHOOSE(MATCH(G791,{0,1,2,3,4,5},0),2.5,3.5,4.5,5.5,6.5,7.5),"")))</f>
        <v/>
      </c>
      <c r="M791" s="52">
        <f t="shared" si="38"/>
        <v>1</v>
      </c>
      <c r="N791" s="52" t="str">
        <f t="shared" si="39"/>
        <v/>
      </c>
      <c r="O791" s="6"/>
      <c r="P791" s="6"/>
      <c r="Q791" s="6"/>
      <c r="R791" s="6"/>
      <c r="S791" s="6"/>
      <c r="T791" s="6"/>
      <c r="U791" s="6"/>
      <c r="V791" s="6"/>
      <c r="W791" s="6"/>
      <c r="X791" s="6"/>
      <c r="Y791" s="6"/>
      <c r="Z791" s="6"/>
      <c r="AA791" s="6"/>
      <c r="AB791" s="6"/>
    </row>
    <row r="792" spans="1:28" ht="13.5" thickBot="1" x14ac:dyDescent="0.25">
      <c r="A792" s="6" t="str">
        <f t="shared" si="40"/>
        <v xml:space="preserve"> UNIT </v>
      </c>
      <c r="B792" s="54">
        <v>758</v>
      </c>
      <c r="C792" s="53"/>
      <c r="D792" s="57"/>
      <c r="E792" s="57"/>
      <c r="F792" s="57"/>
      <c r="G792" s="57"/>
      <c r="H792" s="139"/>
      <c r="I792" s="57"/>
      <c r="J792" s="60"/>
      <c r="K792" s="72" t="str">
        <f>IF(AND(I792="YES", COUNTIFS(F$35:F792,F792,I$35:I792,"YES")=1),1,"")</f>
        <v/>
      </c>
      <c r="L792" s="73" t="str">
        <f>IF(G792="","",VALUE(IFERROR(CHOOSE(MATCH(G792,{0,1,2,3,4,5},0),2.5,3.5,4.5,5.5,6.5,7.5),"")))</f>
        <v/>
      </c>
      <c r="M792" s="52">
        <f t="shared" si="38"/>
        <v>1</v>
      </c>
      <c r="N792" s="52" t="str">
        <f t="shared" si="39"/>
        <v/>
      </c>
      <c r="O792" s="6"/>
      <c r="P792" s="6"/>
      <c r="Q792" s="6"/>
      <c r="R792" s="6"/>
      <c r="S792" s="6"/>
      <c r="T792" s="6"/>
      <c r="U792" s="6"/>
      <c r="V792" s="6"/>
      <c r="W792" s="6"/>
      <c r="X792" s="6"/>
      <c r="Y792" s="6"/>
      <c r="Z792" s="6"/>
      <c r="AA792" s="6"/>
      <c r="AB792" s="6"/>
    </row>
    <row r="793" spans="1:28" ht="13.5" thickBot="1" x14ac:dyDescent="0.25">
      <c r="A793" s="6" t="str">
        <f t="shared" si="40"/>
        <v xml:space="preserve"> UNIT </v>
      </c>
      <c r="B793" s="54">
        <v>759</v>
      </c>
      <c r="C793" s="53"/>
      <c r="D793" s="57"/>
      <c r="E793" s="57"/>
      <c r="F793" s="57"/>
      <c r="G793" s="57"/>
      <c r="H793" s="139"/>
      <c r="I793" s="57"/>
      <c r="J793" s="60"/>
      <c r="K793" s="72" t="str">
        <f>IF(AND(I793="YES", COUNTIFS(F$35:F793,F793,I$35:I793,"YES")=1),1,"")</f>
        <v/>
      </c>
      <c r="L793" s="73" t="str">
        <f>IF(G793="","",VALUE(IFERROR(CHOOSE(MATCH(G793,{0,1,2,3,4,5},0),2.5,3.5,4.5,5.5,6.5,7.5),"")))</f>
        <v/>
      </c>
      <c r="M793" s="52">
        <f t="shared" si="38"/>
        <v>1</v>
      </c>
      <c r="N793" s="52" t="str">
        <f t="shared" si="39"/>
        <v/>
      </c>
      <c r="O793" s="6"/>
      <c r="P793" s="6"/>
      <c r="Q793" s="6"/>
      <c r="R793" s="6"/>
      <c r="S793" s="6"/>
      <c r="T793" s="6"/>
      <c r="U793" s="6"/>
      <c r="V793" s="6"/>
      <c r="W793" s="6"/>
      <c r="X793" s="6"/>
      <c r="Y793" s="6"/>
      <c r="Z793" s="6"/>
      <c r="AA793" s="6"/>
      <c r="AB793" s="6"/>
    </row>
    <row r="794" spans="1:28" ht="13.5" thickBot="1" x14ac:dyDescent="0.25">
      <c r="A794" s="6" t="str">
        <f t="shared" si="40"/>
        <v xml:space="preserve"> UNIT </v>
      </c>
      <c r="B794" s="54">
        <v>760</v>
      </c>
      <c r="C794" s="53"/>
      <c r="D794" s="57"/>
      <c r="E794" s="57"/>
      <c r="F794" s="57"/>
      <c r="G794" s="57"/>
      <c r="H794" s="139"/>
      <c r="I794" s="57"/>
      <c r="J794" s="60"/>
      <c r="K794" s="72" t="str">
        <f>IF(AND(I794="YES", COUNTIFS(F$35:F794,F794,I$35:I794,"YES")=1),1,"")</f>
        <v/>
      </c>
      <c r="L794" s="73" t="str">
        <f>IF(G794="","",VALUE(IFERROR(CHOOSE(MATCH(G794,{0,1,2,3,4,5},0),2.5,3.5,4.5,5.5,6.5,7.5),"")))</f>
        <v/>
      </c>
      <c r="M794" s="52">
        <f t="shared" si="38"/>
        <v>1</v>
      </c>
      <c r="N794" s="52" t="str">
        <f t="shared" si="39"/>
        <v/>
      </c>
      <c r="O794" s="6"/>
      <c r="P794" s="6"/>
      <c r="Q794" s="6"/>
      <c r="R794" s="6"/>
      <c r="S794" s="6"/>
      <c r="T794" s="6"/>
      <c r="U794" s="6"/>
      <c r="V794" s="6"/>
      <c r="W794" s="6"/>
      <c r="X794" s="6"/>
      <c r="Y794" s="6"/>
      <c r="Z794" s="6"/>
      <c r="AA794" s="6"/>
      <c r="AB794" s="6"/>
    </row>
    <row r="795" spans="1:28" ht="13.5" thickBot="1" x14ac:dyDescent="0.25">
      <c r="A795" s="6" t="str">
        <f t="shared" si="40"/>
        <v xml:space="preserve"> UNIT </v>
      </c>
      <c r="B795" s="54">
        <v>761</v>
      </c>
      <c r="C795" s="53"/>
      <c r="D795" s="57"/>
      <c r="E795" s="57"/>
      <c r="F795" s="57"/>
      <c r="G795" s="57"/>
      <c r="H795" s="139"/>
      <c r="I795" s="57"/>
      <c r="J795" s="60"/>
      <c r="K795" s="72" t="str">
        <f>IF(AND(I795="YES", COUNTIFS(F$35:F795,F795,I$35:I795,"YES")=1),1,"")</f>
        <v/>
      </c>
      <c r="L795" s="73" t="str">
        <f>IF(G795="","",VALUE(IFERROR(CHOOSE(MATCH(G795,{0,1,2,3,4,5},0),2.5,3.5,4.5,5.5,6.5,7.5),"")))</f>
        <v/>
      </c>
      <c r="M795" s="52">
        <f t="shared" si="38"/>
        <v>1</v>
      </c>
      <c r="N795" s="52" t="str">
        <f t="shared" si="39"/>
        <v/>
      </c>
      <c r="O795" s="6"/>
      <c r="P795" s="6"/>
      <c r="Q795" s="6"/>
      <c r="R795" s="6"/>
      <c r="S795" s="6"/>
      <c r="T795" s="6"/>
      <c r="U795" s="6"/>
      <c r="V795" s="6"/>
      <c r="W795" s="6"/>
      <c r="X795" s="6"/>
      <c r="Y795" s="6"/>
      <c r="Z795" s="6"/>
      <c r="AA795" s="6"/>
      <c r="AB795" s="6"/>
    </row>
    <row r="796" spans="1:28" ht="13.5" thickBot="1" x14ac:dyDescent="0.25">
      <c r="A796" s="6" t="str">
        <f t="shared" si="40"/>
        <v xml:space="preserve"> UNIT </v>
      </c>
      <c r="B796" s="54">
        <v>762</v>
      </c>
      <c r="C796" s="53"/>
      <c r="D796" s="57"/>
      <c r="E796" s="57"/>
      <c r="F796" s="57"/>
      <c r="G796" s="57"/>
      <c r="H796" s="139"/>
      <c r="I796" s="57"/>
      <c r="J796" s="60"/>
      <c r="K796" s="72" t="str">
        <f>IF(AND(I796="YES", COUNTIFS(F$35:F796,F796,I$35:I796,"YES")=1),1,"")</f>
        <v/>
      </c>
      <c r="L796" s="73" t="str">
        <f>IF(G796="","",VALUE(IFERROR(CHOOSE(MATCH(G796,{0,1,2,3,4,5},0),2.5,3.5,4.5,5.5,6.5,7.5),"")))</f>
        <v/>
      </c>
      <c r="M796" s="52">
        <f t="shared" si="38"/>
        <v>1</v>
      </c>
      <c r="N796" s="52" t="str">
        <f t="shared" si="39"/>
        <v/>
      </c>
      <c r="O796" s="6"/>
      <c r="P796" s="6"/>
      <c r="Q796" s="6"/>
      <c r="R796" s="6"/>
      <c r="S796" s="6"/>
      <c r="T796" s="6"/>
      <c r="U796" s="6"/>
      <c r="V796" s="6"/>
      <c r="W796" s="6"/>
      <c r="X796" s="6"/>
      <c r="Y796" s="6"/>
      <c r="Z796" s="6"/>
      <c r="AA796" s="6"/>
      <c r="AB796" s="6"/>
    </row>
    <row r="797" spans="1:28" ht="13.5" thickBot="1" x14ac:dyDescent="0.25">
      <c r="A797" s="6" t="str">
        <f t="shared" si="40"/>
        <v xml:space="preserve"> UNIT </v>
      </c>
      <c r="B797" s="54">
        <v>763</v>
      </c>
      <c r="C797" s="53"/>
      <c r="D797" s="57"/>
      <c r="E797" s="57"/>
      <c r="F797" s="57"/>
      <c r="G797" s="57"/>
      <c r="H797" s="139"/>
      <c r="I797" s="57"/>
      <c r="J797" s="60"/>
      <c r="K797" s="72" t="str">
        <f>IF(AND(I797="YES", COUNTIFS(F$35:F797,F797,I$35:I797,"YES")=1),1,"")</f>
        <v/>
      </c>
      <c r="L797" s="73" t="str">
        <f>IF(G797="","",VALUE(IFERROR(CHOOSE(MATCH(G797,{0,1,2,3,4,5},0),2.5,3.5,4.5,5.5,6.5,7.5),"")))</f>
        <v/>
      </c>
      <c r="M797" s="52">
        <f t="shared" si="38"/>
        <v>1</v>
      </c>
      <c r="N797" s="52" t="str">
        <f t="shared" si="39"/>
        <v/>
      </c>
      <c r="O797" s="6"/>
      <c r="P797" s="6"/>
      <c r="Q797" s="6"/>
      <c r="R797" s="6"/>
      <c r="S797" s="6"/>
      <c r="T797" s="6"/>
      <c r="U797" s="6"/>
      <c r="V797" s="6"/>
      <c r="W797" s="6"/>
      <c r="X797" s="6"/>
      <c r="Y797" s="6"/>
      <c r="Z797" s="6"/>
      <c r="AA797" s="6"/>
      <c r="AB797" s="6"/>
    </row>
    <row r="798" spans="1:28" ht="13.5" thickBot="1" x14ac:dyDescent="0.25">
      <c r="A798" s="6" t="str">
        <f t="shared" si="40"/>
        <v xml:space="preserve"> UNIT </v>
      </c>
      <c r="B798" s="54">
        <v>764</v>
      </c>
      <c r="C798" s="53"/>
      <c r="D798" s="57"/>
      <c r="E798" s="57"/>
      <c r="F798" s="57"/>
      <c r="G798" s="57"/>
      <c r="H798" s="139"/>
      <c r="I798" s="57"/>
      <c r="J798" s="60"/>
      <c r="K798" s="72" t="str">
        <f>IF(AND(I798="YES", COUNTIFS(F$35:F798,F798,I$35:I798,"YES")=1),1,"")</f>
        <v/>
      </c>
      <c r="L798" s="73" t="str">
        <f>IF(G798="","",VALUE(IFERROR(CHOOSE(MATCH(G798,{0,1,2,3,4,5},0),2.5,3.5,4.5,5.5,6.5,7.5),"")))</f>
        <v/>
      </c>
      <c r="M798" s="52">
        <f t="shared" si="38"/>
        <v>1</v>
      </c>
      <c r="N798" s="52" t="str">
        <f t="shared" si="39"/>
        <v/>
      </c>
      <c r="O798" s="6"/>
      <c r="P798" s="6"/>
      <c r="Q798" s="6"/>
      <c r="R798" s="6"/>
      <c r="S798" s="6"/>
      <c r="T798" s="6"/>
      <c r="U798" s="6"/>
      <c r="V798" s="6"/>
      <c r="W798" s="6"/>
      <c r="X798" s="6"/>
      <c r="Y798" s="6"/>
      <c r="Z798" s="6"/>
      <c r="AA798" s="6"/>
      <c r="AB798" s="6"/>
    </row>
    <row r="799" spans="1:28" ht="13.5" thickBot="1" x14ac:dyDescent="0.25">
      <c r="A799" s="6" t="str">
        <f t="shared" si="40"/>
        <v xml:space="preserve"> UNIT </v>
      </c>
      <c r="B799" s="54">
        <v>765</v>
      </c>
      <c r="C799" s="53"/>
      <c r="D799" s="57"/>
      <c r="E799" s="57"/>
      <c r="F799" s="57"/>
      <c r="G799" s="57"/>
      <c r="H799" s="139"/>
      <c r="I799" s="57"/>
      <c r="J799" s="60"/>
      <c r="K799" s="72" t="str">
        <f>IF(AND(I799="YES", COUNTIFS(F$35:F799,F799,I$35:I799,"YES")=1),1,"")</f>
        <v/>
      </c>
      <c r="L799" s="73" t="str">
        <f>IF(G799="","",VALUE(IFERROR(CHOOSE(MATCH(G799,{0,1,2,3,4,5},0),2.5,3.5,4.5,5.5,6.5,7.5),"")))</f>
        <v/>
      </c>
      <c r="M799" s="52">
        <f t="shared" si="38"/>
        <v>1</v>
      </c>
      <c r="N799" s="52" t="str">
        <f t="shared" si="39"/>
        <v/>
      </c>
      <c r="O799" s="6"/>
      <c r="P799" s="6"/>
      <c r="Q799" s="6"/>
      <c r="R799" s="6"/>
      <c r="S799" s="6"/>
      <c r="T799" s="6"/>
      <c r="U799" s="6"/>
      <c r="V799" s="6"/>
      <c r="W799" s="6"/>
      <c r="X799" s="6"/>
      <c r="Y799" s="6"/>
      <c r="Z799" s="6"/>
      <c r="AA799" s="6"/>
      <c r="AB799" s="6"/>
    </row>
    <row r="800" spans="1:28" ht="13.5" thickBot="1" x14ac:dyDescent="0.25">
      <c r="A800" s="6" t="str">
        <f t="shared" si="40"/>
        <v xml:space="preserve"> UNIT </v>
      </c>
      <c r="B800" s="54">
        <v>766</v>
      </c>
      <c r="C800" s="53"/>
      <c r="D800" s="57"/>
      <c r="E800" s="57"/>
      <c r="F800" s="57"/>
      <c r="G800" s="57"/>
      <c r="H800" s="139"/>
      <c r="I800" s="57"/>
      <c r="J800" s="60"/>
      <c r="K800" s="72" t="str">
        <f>IF(AND(I800="YES", COUNTIFS(F$35:F800,F800,I$35:I800,"YES")=1),1,"")</f>
        <v/>
      </c>
      <c r="L800" s="73" t="str">
        <f>IF(G800="","",VALUE(IFERROR(CHOOSE(MATCH(G800,{0,1,2,3,4,5},0),2.5,3.5,4.5,5.5,6.5,7.5),"")))</f>
        <v/>
      </c>
      <c r="M800" s="52">
        <f t="shared" si="38"/>
        <v>1</v>
      </c>
      <c r="N800" s="52" t="str">
        <f t="shared" si="39"/>
        <v/>
      </c>
      <c r="O800" s="6"/>
      <c r="P800" s="6"/>
      <c r="Q800" s="6"/>
      <c r="R800" s="6"/>
      <c r="S800" s="6"/>
      <c r="T800" s="6"/>
      <c r="U800" s="6"/>
      <c r="V800" s="6"/>
      <c r="W800" s="6"/>
      <c r="X800" s="6"/>
      <c r="Y800" s="6"/>
      <c r="Z800" s="6"/>
      <c r="AA800" s="6"/>
      <c r="AB800" s="6"/>
    </row>
    <row r="801" spans="1:28" ht="13.5" thickBot="1" x14ac:dyDescent="0.25">
      <c r="A801" s="6" t="str">
        <f t="shared" si="40"/>
        <v xml:space="preserve"> UNIT </v>
      </c>
      <c r="B801" s="54">
        <v>767</v>
      </c>
      <c r="C801" s="53"/>
      <c r="D801" s="57"/>
      <c r="E801" s="57"/>
      <c r="F801" s="57"/>
      <c r="G801" s="57"/>
      <c r="H801" s="139"/>
      <c r="I801" s="57"/>
      <c r="J801" s="60"/>
      <c r="K801" s="72" t="str">
        <f>IF(AND(I801="YES", COUNTIFS(F$35:F801,F801,I$35:I801,"YES")=1),1,"")</f>
        <v/>
      </c>
      <c r="L801" s="73" t="str">
        <f>IF(G801="","",VALUE(IFERROR(CHOOSE(MATCH(G801,{0,1,2,3,4,5},0),2.5,3.5,4.5,5.5,6.5,7.5),"")))</f>
        <v/>
      </c>
      <c r="M801" s="52">
        <f t="shared" si="38"/>
        <v>1</v>
      </c>
      <c r="N801" s="52" t="str">
        <f t="shared" si="39"/>
        <v/>
      </c>
      <c r="O801" s="6"/>
      <c r="P801" s="6"/>
      <c r="Q801" s="6"/>
      <c r="R801" s="6"/>
      <c r="S801" s="6"/>
      <c r="T801" s="6"/>
      <c r="U801" s="6"/>
      <c r="V801" s="6"/>
      <c r="W801" s="6"/>
      <c r="X801" s="6"/>
      <c r="Y801" s="6"/>
      <c r="Z801" s="6"/>
      <c r="AA801" s="6"/>
      <c r="AB801" s="6"/>
    </row>
    <row r="802" spans="1:28" ht="13.5" thickBot="1" x14ac:dyDescent="0.25">
      <c r="A802" s="6" t="str">
        <f t="shared" si="40"/>
        <v xml:space="preserve"> UNIT </v>
      </c>
      <c r="B802" s="54">
        <v>768</v>
      </c>
      <c r="C802" s="53"/>
      <c r="D802" s="57"/>
      <c r="E802" s="57"/>
      <c r="F802" s="57"/>
      <c r="G802" s="57"/>
      <c r="H802" s="139"/>
      <c r="I802" s="57"/>
      <c r="J802" s="60"/>
      <c r="K802" s="72" t="str">
        <f>IF(AND(I802="YES", COUNTIFS(F$35:F802,F802,I$35:I802,"YES")=1),1,"")</f>
        <v/>
      </c>
      <c r="L802" s="73" t="str">
        <f>IF(G802="","",VALUE(IFERROR(CHOOSE(MATCH(G802,{0,1,2,3,4,5},0),2.5,3.5,4.5,5.5,6.5,7.5),"")))</f>
        <v/>
      </c>
      <c r="M802" s="52">
        <f t="shared" si="38"/>
        <v>1</v>
      </c>
      <c r="N802" s="52" t="str">
        <f t="shared" si="39"/>
        <v/>
      </c>
      <c r="O802" s="6"/>
      <c r="P802" s="6"/>
      <c r="Q802" s="6"/>
      <c r="R802" s="6"/>
      <c r="S802" s="6"/>
      <c r="T802" s="6"/>
      <c r="U802" s="6"/>
      <c r="V802" s="6"/>
      <c r="W802" s="6"/>
      <c r="X802" s="6"/>
      <c r="Y802" s="6"/>
      <c r="Z802" s="6"/>
      <c r="AA802" s="6"/>
      <c r="AB802" s="6"/>
    </row>
    <row r="803" spans="1:28" ht="13.5" thickBot="1" x14ac:dyDescent="0.25">
      <c r="A803" s="6" t="str">
        <f t="shared" si="40"/>
        <v xml:space="preserve"> UNIT </v>
      </c>
      <c r="B803" s="54">
        <v>769</v>
      </c>
      <c r="C803" s="53"/>
      <c r="D803" s="57"/>
      <c r="E803" s="57"/>
      <c r="F803" s="57"/>
      <c r="G803" s="57"/>
      <c r="H803" s="139"/>
      <c r="I803" s="57"/>
      <c r="J803" s="60"/>
      <c r="K803" s="72" t="str">
        <f>IF(AND(I803="YES", COUNTIFS(F$35:F803,F803,I$35:I803,"YES")=1),1,"")</f>
        <v/>
      </c>
      <c r="L803" s="73" t="str">
        <f>IF(G803="","",VALUE(IFERROR(CHOOSE(MATCH(G803,{0,1,2,3,4,5},0),2.5,3.5,4.5,5.5,6.5,7.5),"")))</f>
        <v/>
      </c>
      <c r="M803" s="52">
        <f t="shared" ref="M803:M866" si="41">IF(COUNTIF($F$35:$F$1534,F803)&gt;1,0,1)</f>
        <v>1</v>
      </c>
      <c r="N803" s="52" t="str">
        <f t="shared" ref="N803:N866" si="42">IFERROR(1/IF(LEN(F803)&gt;0,COUNTIF($F$35:$F$1534,F803),0),"")</f>
        <v/>
      </c>
      <c r="O803" s="6"/>
      <c r="P803" s="6"/>
      <c r="Q803" s="6"/>
      <c r="R803" s="6"/>
      <c r="S803" s="6"/>
      <c r="T803" s="6"/>
      <c r="U803" s="6"/>
      <c r="V803" s="6"/>
      <c r="W803" s="6"/>
      <c r="X803" s="6"/>
      <c r="Y803" s="6"/>
      <c r="Z803" s="6"/>
      <c r="AA803" s="6"/>
      <c r="AB803" s="6"/>
    </row>
    <row r="804" spans="1:28" ht="13.5" thickBot="1" x14ac:dyDescent="0.25">
      <c r="A804" s="6" t="str">
        <f t="shared" si="40"/>
        <v xml:space="preserve"> UNIT </v>
      </c>
      <c r="B804" s="54">
        <v>770</v>
      </c>
      <c r="C804" s="53"/>
      <c r="D804" s="57"/>
      <c r="E804" s="57"/>
      <c r="F804" s="57"/>
      <c r="G804" s="57"/>
      <c r="H804" s="139"/>
      <c r="I804" s="57"/>
      <c r="J804" s="60"/>
      <c r="K804" s="72" t="str">
        <f>IF(AND(I804="YES", COUNTIFS(F$35:F804,F804,I$35:I804,"YES")=1),1,"")</f>
        <v/>
      </c>
      <c r="L804" s="73" t="str">
        <f>IF(G804="","",VALUE(IFERROR(CHOOSE(MATCH(G804,{0,1,2,3,4,5},0),2.5,3.5,4.5,5.5,6.5,7.5),"")))</f>
        <v/>
      </c>
      <c r="M804" s="52">
        <f t="shared" si="41"/>
        <v>1</v>
      </c>
      <c r="N804" s="52" t="str">
        <f t="shared" si="42"/>
        <v/>
      </c>
      <c r="O804" s="6"/>
      <c r="P804" s="6"/>
      <c r="Q804" s="6"/>
      <c r="R804" s="6"/>
      <c r="S804" s="6"/>
      <c r="T804" s="6"/>
      <c r="U804" s="6"/>
      <c r="V804" s="6"/>
      <c r="W804" s="6"/>
      <c r="X804" s="6"/>
      <c r="Y804" s="6"/>
      <c r="Z804" s="6"/>
      <c r="AA804" s="6"/>
      <c r="AB804" s="6"/>
    </row>
    <row r="805" spans="1:28" ht="13.5" thickBot="1" x14ac:dyDescent="0.25">
      <c r="A805" s="6" t="str">
        <f t="shared" ref="A805:A868" si="43">C803&amp;" "&amp;"UNIT"&amp;" "&amp;F803</f>
        <v xml:space="preserve"> UNIT </v>
      </c>
      <c r="B805" s="54">
        <v>771</v>
      </c>
      <c r="C805" s="53"/>
      <c r="D805" s="57"/>
      <c r="E805" s="57"/>
      <c r="F805" s="57"/>
      <c r="G805" s="57"/>
      <c r="H805" s="139"/>
      <c r="I805" s="57"/>
      <c r="J805" s="60"/>
      <c r="K805" s="72" t="str">
        <f>IF(AND(I805="YES", COUNTIFS(F$35:F805,F805,I$35:I805,"YES")=1),1,"")</f>
        <v/>
      </c>
      <c r="L805" s="73" t="str">
        <f>IF(G805="","",VALUE(IFERROR(CHOOSE(MATCH(G805,{0,1,2,3,4,5},0),2.5,3.5,4.5,5.5,6.5,7.5),"")))</f>
        <v/>
      </c>
      <c r="M805" s="52">
        <f t="shared" si="41"/>
        <v>1</v>
      </c>
      <c r="N805" s="52" t="str">
        <f t="shared" si="42"/>
        <v/>
      </c>
      <c r="O805" s="6"/>
      <c r="P805" s="6"/>
      <c r="Q805" s="6"/>
      <c r="R805" s="6"/>
      <c r="S805" s="6"/>
      <c r="T805" s="6"/>
      <c r="U805" s="6"/>
      <c r="V805" s="6"/>
      <c r="W805" s="6"/>
      <c r="X805" s="6"/>
      <c r="Y805" s="6"/>
      <c r="Z805" s="6"/>
      <c r="AA805" s="6"/>
      <c r="AB805" s="6"/>
    </row>
    <row r="806" spans="1:28" ht="13.5" thickBot="1" x14ac:dyDescent="0.25">
      <c r="A806" s="6" t="str">
        <f t="shared" si="43"/>
        <v xml:space="preserve"> UNIT </v>
      </c>
      <c r="B806" s="54">
        <v>772</v>
      </c>
      <c r="C806" s="53"/>
      <c r="D806" s="57"/>
      <c r="E806" s="57"/>
      <c r="F806" s="57"/>
      <c r="G806" s="57"/>
      <c r="H806" s="139"/>
      <c r="I806" s="57"/>
      <c r="J806" s="60"/>
      <c r="K806" s="72" t="str">
        <f>IF(AND(I806="YES", COUNTIFS(F$35:F806,F806,I$35:I806,"YES")=1),1,"")</f>
        <v/>
      </c>
      <c r="L806" s="73" t="str">
        <f>IF(G806="","",VALUE(IFERROR(CHOOSE(MATCH(G806,{0,1,2,3,4,5},0),2.5,3.5,4.5,5.5,6.5,7.5),"")))</f>
        <v/>
      </c>
      <c r="M806" s="52">
        <f t="shared" si="41"/>
        <v>1</v>
      </c>
      <c r="N806" s="52" t="str">
        <f t="shared" si="42"/>
        <v/>
      </c>
      <c r="O806" s="6"/>
      <c r="P806" s="6"/>
      <c r="Q806" s="6"/>
      <c r="R806" s="6"/>
      <c r="S806" s="6"/>
      <c r="T806" s="6"/>
      <c r="U806" s="6"/>
      <c r="V806" s="6"/>
      <c r="W806" s="6"/>
      <c r="X806" s="6"/>
      <c r="Y806" s="6"/>
      <c r="Z806" s="6"/>
      <c r="AA806" s="6"/>
      <c r="AB806" s="6"/>
    </row>
    <row r="807" spans="1:28" ht="13.5" thickBot="1" x14ac:dyDescent="0.25">
      <c r="A807" s="6" t="str">
        <f t="shared" si="43"/>
        <v xml:space="preserve"> UNIT </v>
      </c>
      <c r="B807" s="54">
        <v>773</v>
      </c>
      <c r="C807" s="53"/>
      <c r="D807" s="57"/>
      <c r="E807" s="57"/>
      <c r="F807" s="57"/>
      <c r="G807" s="57"/>
      <c r="H807" s="139"/>
      <c r="I807" s="57"/>
      <c r="J807" s="60"/>
      <c r="K807" s="72" t="str">
        <f>IF(AND(I807="YES", COUNTIFS(F$35:F807,F807,I$35:I807,"YES")=1),1,"")</f>
        <v/>
      </c>
      <c r="L807" s="73" t="str">
        <f>IF(G807="","",VALUE(IFERROR(CHOOSE(MATCH(G807,{0,1,2,3,4,5},0),2.5,3.5,4.5,5.5,6.5,7.5),"")))</f>
        <v/>
      </c>
      <c r="M807" s="52">
        <f t="shared" si="41"/>
        <v>1</v>
      </c>
      <c r="N807" s="52" t="str">
        <f t="shared" si="42"/>
        <v/>
      </c>
      <c r="O807" s="6"/>
      <c r="P807" s="6"/>
      <c r="Q807" s="6"/>
      <c r="R807" s="6"/>
      <c r="S807" s="6"/>
      <c r="T807" s="6"/>
      <c r="U807" s="6"/>
      <c r="V807" s="6"/>
      <c r="W807" s="6"/>
      <c r="X807" s="6"/>
      <c r="Y807" s="6"/>
      <c r="Z807" s="6"/>
      <c r="AA807" s="6"/>
      <c r="AB807" s="6"/>
    </row>
    <row r="808" spans="1:28" ht="13.5" thickBot="1" x14ac:dyDescent="0.25">
      <c r="A808" s="6" t="str">
        <f t="shared" si="43"/>
        <v xml:space="preserve"> UNIT </v>
      </c>
      <c r="B808" s="54">
        <v>774</v>
      </c>
      <c r="C808" s="53"/>
      <c r="D808" s="57"/>
      <c r="E808" s="57"/>
      <c r="F808" s="57"/>
      <c r="G808" s="57"/>
      <c r="H808" s="139"/>
      <c r="I808" s="57"/>
      <c r="J808" s="60"/>
      <c r="K808" s="72" t="str">
        <f>IF(AND(I808="YES", COUNTIFS(F$35:F808,F808,I$35:I808,"YES")=1),1,"")</f>
        <v/>
      </c>
      <c r="L808" s="73" t="str">
        <f>IF(G808="","",VALUE(IFERROR(CHOOSE(MATCH(G808,{0,1,2,3,4,5},0),2.5,3.5,4.5,5.5,6.5,7.5),"")))</f>
        <v/>
      </c>
      <c r="M808" s="52">
        <f t="shared" si="41"/>
        <v>1</v>
      </c>
      <c r="N808" s="52" t="str">
        <f t="shared" si="42"/>
        <v/>
      </c>
      <c r="O808" s="6"/>
      <c r="P808" s="6"/>
      <c r="Q808" s="6"/>
      <c r="R808" s="6"/>
      <c r="S808" s="6"/>
      <c r="T808" s="6"/>
      <c r="U808" s="6"/>
      <c r="V808" s="6"/>
      <c r="W808" s="6"/>
      <c r="X808" s="6"/>
      <c r="Y808" s="6"/>
      <c r="Z808" s="6"/>
      <c r="AA808" s="6"/>
      <c r="AB808" s="6"/>
    </row>
    <row r="809" spans="1:28" ht="13.5" thickBot="1" x14ac:dyDescent="0.25">
      <c r="A809" s="6" t="str">
        <f t="shared" si="43"/>
        <v xml:space="preserve"> UNIT </v>
      </c>
      <c r="B809" s="54">
        <v>775</v>
      </c>
      <c r="C809" s="53"/>
      <c r="D809" s="57"/>
      <c r="E809" s="57"/>
      <c r="F809" s="57"/>
      <c r="G809" s="57"/>
      <c r="H809" s="139"/>
      <c r="I809" s="57"/>
      <c r="J809" s="60"/>
      <c r="K809" s="72" t="str">
        <f>IF(AND(I809="YES", COUNTIFS(F$35:F809,F809,I$35:I809,"YES")=1),1,"")</f>
        <v/>
      </c>
      <c r="L809" s="73" t="str">
        <f>IF(G809="","",VALUE(IFERROR(CHOOSE(MATCH(G809,{0,1,2,3,4,5},0),2.5,3.5,4.5,5.5,6.5,7.5),"")))</f>
        <v/>
      </c>
      <c r="M809" s="52">
        <f t="shared" si="41"/>
        <v>1</v>
      </c>
      <c r="N809" s="52" t="str">
        <f t="shared" si="42"/>
        <v/>
      </c>
      <c r="O809" s="6"/>
      <c r="P809" s="6"/>
      <c r="Q809" s="6"/>
      <c r="R809" s="6"/>
      <c r="S809" s="6"/>
      <c r="T809" s="6"/>
      <c r="U809" s="6"/>
      <c r="V809" s="6"/>
      <c r="W809" s="6"/>
      <c r="X809" s="6"/>
      <c r="Y809" s="6"/>
      <c r="Z809" s="6"/>
      <c r="AA809" s="6"/>
      <c r="AB809" s="6"/>
    </row>
    <row r="810" spans="1:28" ht="13.5" thickBot="1" x14ac:dyDescent="0.25">
      <c r="A810" s="6" t="str">
        <f t="shared" si="43"/>
        <v xml:space="preserve"> UNIT </v>
      </c>
      <c r="B810" s="54">
        <v>776</v>
      </c>
      <c r="C810" s="53"/>
      <c r="D810" s="57"/>
      <c r="E810" s="57"/>
      <c r="F810" s="57"/>
      <c r="G810" s="57"/>
      <c r="H810" s="139"/>
      <c r="I810" s="57"/>
      <c r="J810" s="60"/>
      <c r="K810" s="72" t="str">
        <f>IF(AND(I810="YES", COUNTIFS(F$35:F810,F810,I$35:I810,"YES")=1),1,"")</f>
        <v/>
      </c>
      <c r="L810" s="73" t="str">
        <f>IF(G810="","",VALUE(IFERROR(CHOOSE(MATCH(G810,{0,1,2,3,4,5},0),2.5,3.5,4.5,5.5,6.5,7.5),"")))</f>
        <v/>
      </c>
      <c r="M810" s="52">
        <f t="shared" si="41"/>
        <v>1</v>
      </c>
      <c r="N810" s="52" t="str">
        <f t="shared" si="42"/>
        <v/>
      </c>
      <c r="O810" s="6"/>
      <c r="P810" s="6"/>
      <c r="Q810" s="6"/>
      <c r="R810" s="6"/>
      <c r="S810" s="6"/>
      <c r="T810" s="6"/>
      <c r="U810" s="6"/>
      <c r="V810" s="6"/>
      <c r="W810" s="6"/>
      <c r="X810" s="6"/>
      <c r="Y810" s="6"/>
      <c r="Z810" s="6"/>
      <c r="AA810" s="6"/>
      <c r="AB810" s="6"/>
    </row>
    <row r="811" spans="1:28" ht="13.5" thickBot="1" x14ac:dyDescent="0.25">
      <c r="A811" s="6" t="str">
        <f t="shared" si="43"/>
        <v xml:space="preserve"> UNIT </v>
      </c>
      <c r="B811" s="54">
        <v>777</v>
      </c>
      <c r="C811" s="53"/>
      <c r="D811" s="57"/>
      <c r="E811" s="57"/>
      <c r="F811" s="57"/>
      <c r="G811" s="57"/>
      <c r="H811" s="139"/>
      <c r="I811" s="57"/>
      <c r="J811" s="60"/>
      <c r="K811" s="72" t="str">
        <f>IF(AND(I811="YES", COUNTIFS(F$35:F811,F811,I$35:I811,"YES")=1),1,"")</f>
        <v/>
      </c>
      <c r="L811" s="73" t="str">
        <f>IF(G811="","",VALUE(IFERROR(CHOOSE(MATCH(G811,{0,1,2,3,4,5},0),2.5,3.5,4.5,5.5,6.5,7.5),"")))</f>
        <v/>
      </c>
      <c r="M811" s="52">
        <f t="shared" si="41"/>
        <v>1</v>
      </c>
      <c r="N811" s="52" t="str">
        <f t="shared" si="42"/>
        <v/>
      </c>
      <c r="O811" s="6"/>
      <c r="P811" s="6"/>
      <c r="Q811" s="6"/>
      <c r="R811" s="6"/>
      <c r="S811" s="6"/>
      <c r="T811" s="6"/>
      <c r="U811" s="6"/>
      <c r="V811" s="6"/>
      <c r="W811" s="6"/>
      <c r="X811" s="6"/>
      <c r="Y811" s="6"/>
      <c r="Z811" s="6"/>
      <c r="AA811" s="6"/>
      <c r="AB811" s="6"/>
    </row>
    <row r="812" spans="1:28" ht="13.5" thickBot="1" x14ac:dyDescent="0.25">
      <c r="A812" s="6" t="str">
        <f t="shared" si="43"/>
        <v xml:space="preserve"> UNIT </v>
      </c>
      <c r="B812" s="54">
        <v>778</v>
      </c>
      <c r="C812" s="53"/>
      <c r="D812" s="57"/>
      <c r="E812" s="57"/>
      <c r="F812" s="57"/>
      <c r="G812" s="57"/>
      <c r="H812" s="139"/>
      <c r="I812" s="57"/>
      <c r="J812" s="60"/>
      <c r="K812" s="72" t="str">
        <f>IF(AND(I812="YES", COUNTIFS(F$35:F812,F812,I$35:I812,"YES")=1),1,"")</f>
        <v/>
      </c>
      <c r="L812" s="73" t="str">
        <f>IF(G812="","",VALUE(IFERROR(CHOOSE(MATCH(G812,{0,1,2,3,4,5},0),2.5,3.5,4.5,5.5,6.5,7.5),"")))</f>
        <v/>
      </c>
      <c r="M812" s="52">
        <f t="shared" si="41"/>
        <v>1</v>
      </c>
      <c r="N812" s="52" t="str">
        <f t="shared" si="42"/>
        <v/>
      </c>
      <c r="O812" s="6"/>
      <c r="P812" s="6"/>
      <c r="Q812" s="6"/>
      <c r="R812" s="6"/>
      <c r="S812" s="6"/>
      <c r="T812" s="6"/>
      <c r="U812" s="6"/>
      <c r="V812" s="6"/>
      <c r="W812" s="6"/>
      <c r="X812" s="6"/>
      <c r="Y812" s="6"/>
      <c r="Z812" s="6"/>
      <c r="AA812" s="6"/>
      <c r="AB812" s="6"/>
    </row>
    <row r="813" spans="1:28" ht="13.5" thickBot="1" x14ac:dyDescent="0.25">
      <c r="A813" s="6" t="str">
        <f t="shared" si="43"/>
        <v xml:space="preserve"> UNIT </v>
      </c>
      <c r="B813" s="54">
        <v>779</v>
      </c>
      <c r="C813" s="53"/>
      <c r="D813" s="57"/>
      <c r="E813" s="57"/>
      <c r="F813" s="57"/>
      <c r="G813" s="57"/>
      <c r="H813" s="139"/>
      <c r="I813" s="57"/>
      <c r="J813" s="60"/>
      <c r="K813" s="72" t="str">
        <f>IF(AND(I813="YES", COUNTIFS(F$35:F813,F813,I$35:I813,"YES")=1),1,"")</f>
        <v/>
      </c>
      <c r="L813" s="73" t="str">
        <f>IF(G813="","",VALUE(IFERROR(CHOOSE(MATCH(G813,{0,1,2,3,4,5},0),2.5,3.5,4.5,5.5,6.5,7.5),"")))</f>
        <v/>
      </c>
      <c r="M813" s="52">
        <f t="shared" si="41"/>
        <v>1</v>
      </c>
      <c r="N813" s="52" t="str">
        <f t="shared" si="42"/>
        <v/>
      </c>
      <c r="O813" s="6"/>
      <c r="P813" s="6"/>
      <c r="Q813" s="6"/>
      <c r="R813" s="6"/>
      <c r="S813" s="6"/>
      <c r="T813" s="6"/>
      <c r="U813" s="6"/>
      <c r="V813" s="6"/>
      <c r="W813" s="6"/>
      <c r="X813" s="6"/>
      <c r="Y813" s="6"/>
      <c r="Z813" s="6"/>
      <c r="AA813" s="6"/>
      <c r="AB813" s="6"/>
    </row>
    <row r="814" spans="1:28" ht="13.5" thickBot="1" x14ac:dyDescent="0.25">
      <c r="A814" s="6" t="str">
        <f t="shared" si="43"/>
        <v xml:space="preserve"> UNIT </v>
      </c>
      <c r="B814" s="54">
        <v>780</v>
      </c>
      <c r="C814" s="53"/>
      <c r="D814" s="57"/>
      <c r="E814" s="57"/>
      <c r="F814" s="57"/>
      <c r="G814" s="57"/>
      <c r="H814" s="139"/>
      <c r="I814" s="57"/>
      <c r="J814" s="60"/>
      <c r="K814" s="72" t="str">
        <f>IF(AND(I814="YES", COUNTIFS(F$35:F814,F814,I$35:I814,"YES")=1),1,"")</f>
        <v/>
      </c>
      <c r="L814" s="73" t="str">
        <f>IF(G814="","",VALUE(IFERROR(CHOOSE(MATCH(G814,{0,1,2,3,4,5},0),2.5,3.5,4.5,5.5,6.5,7.5),"")))</f>
        <v/>
      </c>
      <c r="M814" s="52">
        <f t="shared" si="41"/>
        <v>1</v>
      </c>
      <c r="N814" s="52" t="str">
        <f t="shared" si="42"/>
        <v/>
      </c>
      <c r="O814" s="6"/>
      <c r="P814" s="6"/>
      <c r="Q814" s="6"/>
      <c r="R814" s="6"/>
      <c r="S814" s="6"/>
      <c r="T814" s="6"/>
      <c r="U814" s="6"/>
      <c r="V814" s="6"/>
      <c r="W814" s="6"/>
      <c r="X814" s="6"/>
      <c r="Y814" s="6"/>
      <c r="Z814" s="6"/>
      <c r="AA814" s="6"/>
      <c r="AB814" s="6"/>
    </row>
    <row r="815" spans="1:28" ht="13.5" thickBot="1" x14ac:dyDescent="0.25">
      <c r="A815" s="6" t="str">
        <f t="shared" si="43"/>
        <v xml:space="preserve"> UNIT </v>
      </c>
      <c r="B815" s="54">
        <v>781</v>
      </c>
      <c r="C815" s="53"/>
      <c r="D815" s="57"/>
      <c r="E815" s="57"/>
      <c r="F815" s="57"/>
      <c r="G815" s="57"/>
      <c r="H815" s="139"/>
      <c r="I815" s="57"/>
      <c r="J815" s="60"/>
      <c r="K815" s="72" t="str">
        <f>IF(AND(I815="YES", COUNTIFS(F$35:F815,F815,I$35:I815,"YES")=1),1,"")</f>
        <v/>
      </c>
      <c r="L815" s="73" t="str">
        <f>IF(G815="","",VALUE(IFERROR(CHOOSE(MATCH(G815,{0,1,2,3,4,5},0),2.5,3.5,4.5,5.5,6.5,7.5),"")))</f>
        <v/>
      </c>
      <c r="M815" s="52">
        <f t="shared" si="41"/>
        <v>1</v>
      </c>
      <c r="N815" s="52" t="str">
        <f t="shared" si="42"/>
        <v/>
      </c>
      <c r="O815" s="6"/>
      <c r="P815" s="6"/>
      <c r="Q815" s="6"/>
      <c r="R815" s="6"/>
      <c r="S815" s="6"/>
      <c r="T815" s="6"/>
      <c r="U815" s="6"/>
      <c r="V815" s="6"/>
      <c r="W815" s="6"/>
      <c r="X815" s="6"/>
      <c r="Y815" s="6"/>
      <c r="Z815" s="6"/>
      <c r="AA815" s="6"/>
      <c r="AB815" s="6"/>
    </row>
    <row r="816" spans="1:28" ht="13.5" thickBot="1" x14ac:dyDescent="0.25">
      <c r="A816" s="6" t="str">
        <f t="shared" si="43"/>
        <v xml:space="preserve"> UNIT </v>
      </c>
      <c r="B816" s="54">
        <v>782</v>
      </c>
      <c r="C816" s="53"/>
      <c r="D816" s="57"/>
      <c r="E816" s="57"/>
      <c r="F816" s="57"/>
      <c r="G816" s="57"/>
      <c r="H816" s="139"/>
      <c r="I816" s="57"/>
      <c r="J816" s="60"/>
      <c r="K816" s="72" t="str">
        <f>IF(AND(I816="YES", COUNTIFS(F$35:F816,F816,I$35:I816,"YES")=1),1,"")</f>
        <v/>
      </c>
      <c r="L816" s="73" t="str">
        <f>IF(G816="","",VALUE(IFERROR(CHOOSE(MATCH(G816,{0,1,2,3,4,5},0),2.5,3.5,4.5,5.5,6.5,7.5),"")))</f>
        <v/>
      </c>
      <c r="M816" s="52">
        <f t="shared" si="41"/>
        <v>1</v>
      </c>
      <c r="N816" s="52" t="str">
        <f t="shared" si="42"/>
        <v/>
      </c>
      <c r="O816" s="6"/>
      <c r="P816" s="6"/>
      <c r="Q816" s="6"/>
      <c r="R816" s="6"/>
      <c r="S816" s="6"/>
      <c r="T816" s="6"/>
      <c r="U816" s="6"/>
      <c r="V816" s="6"/>
      <c r="W816" s="6"/>
      <c r="X816" s="6"/>
      <c r="Y816" s="6"/>
      <c r="Z816" s="6"/>
      <c r="AA816" s="6"/>
      <c r="AB816" s="6"/>
    </row>
    <row r="817" spans="1:28" ht="13.5" thickBot="1" x14ac:dyDescent="0.25">
      <c r="A817" s="6" t="str">
        <f t="shared" si="43"/>
        <v xml:space="preserve"> UNIT </v>
      </c>
      <c r="B817" s="54">
        <v>783</v>
      </c>
      <c r="C817" s="53"/>
      <c r="D817" s="57"/>
      <c r="E817" s="57"/>
      <c r="F817" s="57"/>
      <c r="G817" s="57"/>
      <c r="H817" s="139"/>
      <c r="I817" s="57"/>
      <c r="J817" s="60"/>
      <c r="K817" s="72" t="str">
        <f>IF(AND(I817="YES", COUNTIFS(F$35:F817,F817,I$35:I817,"YES")=1),1,"")</f>
        <v/>
      </c>
      <c r="L817" s="73" t="str">
        <f>IF(G817="","",VALUE(IFERROR(CHOOSE(MATCH(G817,{0,1,2,3,4,5},0),2.5,3.5,4.5,5.5,6.5,7.5),"")))</f>
        <v/>
      </c>
      <c r="M817" s="52">
        <f t="shared" si="41"/>
        <v>1</v>
      </c>
      <c r="N817" s="52" t="str">
        <f t="shared" si="42"/>
        <v/>
      </c>
      <c r="O817" s="6"/>
      <c r="P817" s="6"/>
      <c r="Q817" s="6"/>
      <c r="R817" s="6"/>
      <c r="S817" s="6"/>
      <c r="T817" s="6"/>
      <c r="U817" s="6"/>
      <c r="V817" s="6"/>
      <c r="W817" s="6"/>
      <c r="X817" s="6"/>
      <c r="Y817" s="6"/>
      <c r="Z817" s="6"/>
      <c r="AA817" s="6"/>
      <c r="AB817" s="6"/>
    </row>
    <row r="818" spans="1:28" ht="13.5" thickBot="1" x14ac:dyDescent="0.25">
      <c r="A818" s="6" t="str">
        <f t="shared" si="43"/>
        <v xml:space="preserve"> UNIT </v>
      </c>
      <c r="B818" s="54">
        <v>784</v>
      </c>
      <c r="C818" s="53"/>
      <c r="D818" s="57"/>
      <c r="E818" s="57"/>
      <c r="F818" s="57"/>
      <c r="G818" s="57"/>
      <c r="H818" s="139"/>
      <c r="I818" s="57"/>
      <c r="J818" s="60"/>
      <c r="K818" s="72" t="str">
        <f>IF(AND(I818="YES", COUNTIFS(F$35:F818,F818,I$35:I818,"YES")=1),1,"")</f>
        <v/>
      </c>
      <c r="L818" s="73" t="str">
        <f>IF(G818="","",VALUE(IFERROR(CHOOSE(MATCH(G818,{0,1,2,3,4,5},0),2.5,3.5,4.5,5.5,6.5,7.5),"")))</f>
        <v/>
      </c>
      <c r="M818" s="52">
        <f t="shared" si="41"/>
        <v>1</v>
      </c>
      <c r="N818" s="52" t="str">
        <f t="shared" si="42"/>
        <v/>
      </c>
      <c r="O818" s="6"/>
      <c r="P818" s="6"/>
      <c r="Q818" s="6"/>
      <c r="R818" s="6"/>
      <c r="S818" s="6"/>
      <c r="T818" s="6"/>
      <c r="U818" s="6"/>
      <c r="V818" s="6"/>
      <c r="W818" s="6"/>
      <c r="X818" s="6"/>
      <c r="Y818" s="6"/>
      <c r="Z818" s="6"/>
      <c r="AA818" s="6"/>
      <c r="AB818" s="6"/>
    </row>
    <row r="819" spans="1:28" ht="13.5" thickBot="1" x14ac:dyDescent="0.25">
      <c r="A819" s="6" t="str">
        <f t="shared" si="43"/>
        <v xml:space="preserve"> UNIT </v>
      </c>
      <c r="B819" s="54">
        <v>785</v>
      </c>
      <c r="C819" s="53"/>
      <c r="D819" s="57"/>
      <c r="E819" s="57"/>
      <c r="F819" s="57"/>
      <c r="G819" s="57"/>
      <c r="H819" s="139"/>
      <c r="I819" s="57"/>
      <c r="J819" s="60"/>
      <c r="K819" s="72" t="str">
        <f>IF(AND(I819="YES", COUNTIFS(F$35:F819,F819,I$35:I819,"YES")=1),1,"")</f>
        <v/>
      </c>
      <c r="L819" s="73" t="str">
        <f>IF(G819="","",VALUE(IFERROR(CHOOSE(MATCH(G819,{0,1,2,3,4,5},0),2.5,3.5,4.5,5.5,6.5,7.5),"")))</f>
        <v/>
      </c>
      <c r="M819" s="52">
        <f t="shared" si="41"/>
        <v>1</v>
      </c>
      <c r="N819" s="52" t="str">
        <f t="shared" si="42"/>
        <v/>
      </c>
      <c r="O819" s="6"/>
      <c r="P819" s="6"/>
      <c r="Q819" s="6"/>
      <c r="R819" s="6"/>
      <c r="S819" s="6"/>
      <c r="T819" s="6"/>
      <c r="U819" s="6"/>
      <c r="V819" s="6"/>
      <c r="W819" s="6"/>
      <c r="X819" s="6"/>
      <c r="Y819" s="6"/>
      <c r="Z819" s="6"/>
      <c r="AA819" s="6"/>
      <c r="AB819" s="6"/>
    </row>
    <row r="820" spans="1:28" ht="13.5" thickBot="1" x14ac:dyDescent="0.25">
      <c r="A820" s="6" t="str">
        <f t="shared" si="43"/>
        <v xml:space="preserve"> UNIT </v>
      </c>
      <c r="B820" s="54">
        <v>786</v>
      </c>
      <c r="C820" s="53"/>
      <c r="D820" s="57"/>
      <c r="E820" s="57"/>
      <c r="F820" s="57"/>
      <c r="G820" s="57"/>
      <c r="H820" s="139"/>
      <c r="I820" s="57"/>
      <c r="J820" s="60"/>
      <c r="K820" s="72" t="str">
        <f>IF(AND(I820="YES", COUNTIFS(F$35:F820,F820,I$35:I820,"YES")=1),1,"")</f>
        <v/>
      </c>
      <c r="L820" s="73" t="str">
        <f>IF(G820="","",VALUE(IFERROR(CHOOSE(MATCH(G820,{0,1,2,3,4,5},0),2.5,3.5,4.5,5.5,6.5,7.5),"")))</f>
        <v/>
      </c>
      <c r="M820" s="52">
        <f t="shared" si="41"/>
        <v>1</v>
      </c>
      <c r="N820" s="52" t="str">
        <f t="shared" si="42"/>
        <v/>
      </c>
      <c r="O820" s="6"/>
      <c r="P820" s="6"/>
      <c r="Q820" s="6"/>
      <c r="R820" s="6"/>
      <c r="S820" s="6"/>
      <c r="T820" s="6"/>
      <c r="U820" s="6"/>
      <c r="V820" s="6"/>
      <c r="W820" s="6"/>
      <c r="X820" s="6"/>
      <c r="Y820" s="6"/>
      <c r="Z820" s="6"/>
      <c r="AA820" s="6"/>
      <c r="AB820" s="6"/>
    </row>
    <row r="821" spans="1:28" ht="13.5" thickBot="1" x14ac:dyDescent="0.25">
      <c r="A821" s="6" t="str">
        <f t="shared" si="43"/>
        <v xml:space="preserve"> UNIT </v>
      </c>
      <c r="B821" s="54">
        <v>787</v>
      </c>
      <c r="C821" s="53"/>
      <c r="D821" s="57"/>
      <c r="E821" s="57"/>
      <c r="F821" s="57"/>
      <c r="G821" s="57"/>
      <c r="H821" s="139"/>
      <c r="I821" s="57"/>
      <c r="J821" s="60"/>
      <c r="K821" s="72" t="str">
        <f>IF(AND(I821="YES", COUNTIFS(F$35:F821,F821,I$35:I821,"YES")=1),1,"")</f>
        <v/>
      </c>
      <c r="L821" s="73" t="str">
        <f>IF(G821="","",VALUE(IFERROR(CHOOSE(MATCH(G821,{0,1,2,3,4,5},0),2.5,3.5,4.5,5.5,6.5,7.5),"")))</f>
        <v/>
      </c>
      <c r="M821" s="52">
        <f t="shared" si="41"/>
        <v>1</v>
      </c>
      <c r="N821" s="52" t="str">
        <f t="shared" si="42"/>
        <v/>
      </c>
      <c r="O821" s="6"/>
      <c r="P821" s="6"/>
      <c r="Q821" s="6"/>
      <c r="R821" s="6"/>
      <c r="S821" s="6"/>
      <c r="T821" s="6"/>
      <c r="U821" s="6"/>
      <c r="V821" s="6"/>
      <c r="W821" s="6"/>
      <c r="X821" s="6"/>
      <c r="Y821" s="6"/>
      <c r="Z821" s="6"/>
      <c r="AA821" s="6"/>
      <c r="AB821" s="6"/>
    </row>
    <row r="822" spans="1:28" ht="13.5" thickBot="1" x14ac:dyDescent="0.25">
      <c r="A822" s="6" t="str">
        <f t="shared" si="43"/>
        <v xml:space="preserve"> UNIT </v>
      </c>
      <c r="B822" s="54">
        <v>788</v>
      </c>
      <c r="C822" s="53"/>
      <c r="D822" s="57"/>
      <c r="E822" s="57"/>
      <c r="F822" s="57"/>
      <c r="G822" s="57"/>
      <c r="H822" s="139"/>
      <c r="I822" s="57"/>
      <c r="J822" s="60"/>
      <c r="K822" s="72" t="str">
        <f>IF(AND(I822="YES", COUNTIFS(F$35:F822,F822,I$35:I822,"YES")=1),1,"")</f>
        <v/>
      </c>
      <c r="L822" s="73" t="str">
        <f>IF(G822="","",VALUE(IFERROR(CHOOSE(MATCH(G822,{0,1,2,3,4,5},0),2.5,3.5,4.5,5.5,6.5,7.5),"")))</f>
        <v/>
      </c>
      <c r="M822" s="52">
        <f t="shared" si="41"/>
        <v>1</v>
      </c>
      <c r="N822" s="52" t="str">
        <f t="shared" si="42"/>
        <v/>
      </c>
      <c r="O822" s="6"/>
      <c r="P822" s="6"/>
      <c r="Q822" s="6"/>
      <c r="R822" s="6"/>
      <c r="S822" s="6"/>
      <c r="T822" s="6"/>
      <c r="U822" s="6"/>
      <c r="V822" s="6"/>
      <c r="W822" s="6"/>
      <c r="X822" s="6"/>
      <c r="Y822" s="6"/>
      <c r="Z822" s="6"/>
      <c r="AA822" s="6"/>
      <c r="AB822" s="6"/>
    </row>
    <row r="823" spans="1:28" ht="13.5" thickBot="1" x14ac:dyDescent="0.25">
      <c r="A823" s="6" t="str">
        <f t="shared" si="43"/>
        <v xml:space="preserve"> UNIT </v>
      </c>
      <c r="B823" s="54">
        <v>789</v>
      </c>
      <c r="C823" s="53"/>
      <c r="D823" s="57"/>
      <c r="E823" s="57"/>
      <c r="F823" s="57"/>
      <c r="G823" s="57"/>
      <c r="H823" s="139"/>
      <c r="I823" s="57"/>
      <c r="J823" s="60"/>
      <c r="K823" s="72" t="str">
        <f>IF(AND(I823="YES", COUNTIFS(F$35:F823,F823,I$35:I823,"YES")=1),1,"")</f>
        <v/>
      </c>
      <c r="L823" s="73" t="str">
        <f>IF(G823="","",VALUE(IFERROR(CHOOSE(MATCH(G823,{0,1,2,3,4,5},0),2.5,3.5,4.5,5.5,6.5,7.5),"")))</f>
        <v/>
      </c>
      <c r="M823" s="52">
        <f t="shared" si="41"/>
        <v>1</v>
      </c>
      <c r="N823" s="52" t="str">
        <f t="shared" si="42"/>
        <v/>
      </c>
      <c r="O823" s="6"/>
      <c r="P823" s="6"/>
      <c r="Q823" s="6"/>
      <c r="R823" s="6"/>
      <c r="S823" s="6"/>
      <c r="T823" s="6"/>
      <c r="U823" s="6"/>
      <c r="V823" s="6"/>
      <c r="W823" s="6"/>
      <c r="X823" s="6"/>
      <c r="Y823" s="6"/>
      <c r="Z823" s="6"/>
      <c r="AA823" s="6"/>
      <c r="AB823" s="6"/>
    </row>
    <row r="824" spans="1:28" ht="13.5" thickBot="1" x14ac:dyDescent="0.25">
      <c r="A824" s="6" t="str">
        <f t="shared" si="43"/>
        <v xml:space="preserve"> UNIT </v>
      </c>
      <c r="B824" s="54">
        <v>790</v>
      </c>
      <c r="C824" s="53"/>
      <c r="D824" s="57"/>
      <c r="E824" s="57"/>
      <c r="F824" s="57"/>
      <c r="G824" s="57"/>
      <c r="H824" s="139"/>
      <c r="I824" s="57"/>
      <c r="J824" s="60"/>
      <c r="K824" s="72" t="str">
        <f>IF(AND(I824="YES", COUNTIFS(F$35:F824,F824,I$35:I824,"YES")=1),1,"")</f>
        <v/>
      </c>
      <c r="L824" s="73" t="str">
        <f>IF(G824="","",VALUE(IFERROR(CHOOSE(MATCH(G824,{0,1,2,3,4,5},0),2.5,3.5,4.5,5.5,6.5,7.5),"")))</f>
        <v/>
      </c>
      <c r="M824" s="52">
        <f t="shared" si="41"/>
        <v>1</v>
      </c>
      <c r="N824" s="52" t="str">
        <f t="shared" si="42"/>
        <v/>
      </c>
      <c r="O824" s="6"/>
      <c r="P824" s="6"/>
      <c r="Q824" s="6"/>
      <c r="R824" s="6"/>
      <c r="S824" s="6"/>
      <c r="T824" s="6"/>
      <c r="U824" s="6"/>
      <c r="V824" s="6"/>
      <c r="W824" s="6"/>
      <c r="X824" s="6"/>
      <c r="Y824" s="6"/>
      <c r="Z824" s="6"/>
      <c r="AA824" s="6"/>
      <c r="AB824" s="6"/>
    </row>
    <row r="825" spans="1:28" ht="13.5" thickBot="1" x14ac:dyDescent="0.25">
      <c r="A825" s="6" t="str">
        <f t="shared" si="43"/>
        <v xml:space="preserve"> UNIT </v>
      </c>
      <c r="B825" s="54">
        <v>791</v>
      </c>
      <c r="C825" s="53"/>
      <c r="D825" s="57"/>
      <c r="E825" s="57"/>
      <c r="F825" s="57"/>
      <c r="G825" s="57"/>
      <c r="H825" s="139"/>
      <c r="I825" s="57"/>
      <c r="J825" s="60"/>
      <c r="K825" s="72" t="str">
        <f>IF(AND(I825="YES", COUNTIFS(F$35:F825,F825,I$35:I825,"YES")=1),1,"")</f>
        <v/>
      </c>
      <c r="L825" s="73" t="str">
        <f>IF(G825="","",VALUE(IFERROR(CHOOSE(MATCH(G825,{0,1,2,3,4,5},0),2.5,3.5,4.5,5.5,6.5,7.5),"")))</f>
        <v/>
      </c>
      <c r="M825" s="52">
        <f t="shared" si="41"/>
        <v>1</v>
      </c>
      <c r="N825" s="52" t="str">
        <f t="shared" si="42"/>
        <v/>
      </c>
      <c r="O825" s="6"/>
      <c r="P825" s="6"/>
      <c r="Q825" s="6"/>
      <c r="R825" s="6"/>
      <c r="S825" s="6"/>
      <c r="T825" s="6"/>
      <c r="U825" s="6"/>
      <c r="V825" s="6"/>
      <c r="W825" s="6"/>
      <c r="X825" s="6"/>
      <c r="Y825" s="6"/>
      <c r="Z825" s="6"/>
      <c r="AA825" s="6"/>
      <c r="AB825" s="6"/>
    </row>
    <row r="826" spans="1:28" ht="13.5" thickBot="1" x14ac:dyDescent="0.25">
      <c r="A826" s="6" t="str">
        <f t="shared" si="43"/>
        <v xml:space="preserve"> UNIT </v>
      </c>
      <c r="B826" s="54">
        <v>792</v>
      </c>
      <c r="C826" s="53"/>
      <c r="D826" s="57"/>
      <c r="E826" s="57"/>
      <c r="F826" s="57"/>
      <c r="G826" s="57"/>
      <c r="H826" s="139"/>
      <c r="I826" s="57"/>
      <c r="J826" s="60"/>
      <c r="K826" s="72" t="str">
        <f>IF(AND(I826="YES", COUNTIFS(F$35:F826,F826,I$35:I826,"YES")=1),1,"")</f>
        <v/>
      </c>
      <c r="L826" s="73" t="str">
        <f>IF(G826="","",VALUE(IFERROR(CHOOSE(MATCH(G826,{0,1,2,3,4,5},0),2.5,3.5,4.5,5.5,6.5,7.5),"")))</f>
        <v/>
      </c>
      <c r="M826" s="52">
        <f t="shared" si="41"/>
        <v>1</v>
      </c>
      <c r="N826" s="52" t="str">
        <f t="shared" si="42"/>
        <v/>
      </c>
      <c r="O826" s="6"/>
      <c r="P826" s="6"/>
      <c r="Q826" s="6"/>
      <c r="R826" s="6"/>
      <c r="S826" s="6"/>
      <c r="T826" s="6"/>
      <c r="U826" s="6"/>
      <c r="V826" s="6"/>
      <c r="W826" s="6"/>
      <c r="X826" s="6"/>
      <c r="Y826" s="6"/>
      <c r="Z826" s="6"/>
      <c r="AA826" s="6"/>
      <c r="AB826" s="6"/>
    </row>
    <row r="827" spans="1:28" ht="13.5" thickBot="1" x14ac:dyDescent="0.25">
      <c r="A827" s="6" t="str">
        <f t="shared" si="43"/>
        <v xml:space="preserve"> UNIT </v>
      </c>
      <c r="B827" s="54">
        <v>793</v>
      </c>
      <c r="C827" s="53"/>
      <c r="D827" s="57"/>
      <c r="E827" s="57"/>
      <c r="F827" s="57"/>
      <c r="G827" s="57"/>
      <c r="H827" s="139"/>
      <c r="I827" s="57"/>
      <c r="J827" s="60"/>
      <c r="K827" s="72" t="str">
        <f>IF(AND(I827="YES", COUNTIFS(F$35:F827,F827,I$35:I827,"YES")=1),1,"")</f>
        <v/>
      </c>
      <c r="L827" s="73" t="str">
        <f>IF(G827="","",VALUE(IFERROR(CHOOSE(MATCH(G827,{0,1,2,3,4,5},0),2.5,3.5,4.5,5.5,6.5,7.5),"")))</f>
        <v/>
      </c>
      <c r="M827" s="52">
        <f t="shared" si="41"/>
        <v>1</v>
      </c>
      <c r="N827" s="52" t="str">
        <f t="shared" si="42"/>
        <v/>
      </c>
      <c r="O827" s="6"/>
      <c r="P827" s="6"/>
      <c r="Q827" s="6"/>
      <c r="R827" s="6"/>
      <c r="S827" s="6"/>
      <c r="T827" s="6"/>
      <c r="U827" s="6"/>
      <c r="V827" s="6"/>
      <c r="W827" s="6"/>
      <c r="X827" s="6"/>
      <c r="Y827" s="6"/>
      <c r="Z827" s="6"/>
      <c r="AA827" s="6"/>
      <c r="AB827" s="6"/>
    </row>
    <row r="828" spans="1:28" ht="13.5" thickBot="1" x14ac:dyDescent="0.25">
      <c r="A828" s="6" t="str">
        <f t="shared" si="43"/>
        <v xml:space="preserve"> UNIT </v>
      </c>
      <c r="B828" s="54">
        <v>794</v>
      </c>
      <c r="C828" s="53"/>
      <c r="D828" s="57"/>
      <c r="E828" s="57"/>
      <c r="F828" s="57"/>
      <c r="G828" s="57"/>
      <c r="H828" s="139"/>
      <c r="I828" s="57"/>
      <c r="J828" s="60"/>
      <c r="K828" s="72" t="str">
        <f>IF(AND(I828="YES", COUNTIFS(F$35:F828,F828,I$35:I828,"YES")=1),1,"")</f>
        <v/>
      </c>
      <c r="L828" s="73" t="str">
        <f>IF(G828="","",VALUE(IFERROR(CHOOSE(MATCH(G828,{0,1,2,3,4,5},0),2.5,3.5,4.5,5.5,6.5,7.5),"")))</f>
        <v/>
      </c>
      <c r="M828" s="52">
        <f t="shared" si="41"/>
        <v>1</v>
      </c>
      <c r="N828" s="52" t="str">
        <f t="shared" si="42"/>
        <v/>
      </c>
      <c r="O828" s="6"/>
      <c r="P828" s="6"/>
      <c r="Q828" s="6"/>
      <c r="R828" s="6"/>
      <c r="S828" s="6"/>
      <c r="T828" s="6"/>
      <c r="U828" s="6"/>
      <c r="V828" s="6"/>
      <c r="W828" s="6"/>
      <c r="X828" s="6"/>
      <c r="Y828" s="6"/>
      <c r="Z828" s="6"/>
      <c r="AA828" s="6"/>
      <c r="AB828" s="6"/>
    </row>
    <row r="829" spans="1:28" ht="13.5" thickBot="1" x14ac:dyDescent="0.25">
      <c r="A829" s="6" t="str">
        <f t="shared" si="43"/>
        <v xml:space="preserve"> UNIT </v>
      </c>
      <c r="B829" s="54">
        <v>795</v>
      </c>
      <c r="C829" s="53"/>
      <c r="D829" s="57"/>
      <c r="E829" s="57"/>
      <c r="F829" s="57"/>
      <c r="G829" s="57"/>
      <c r="H829" s="139"/>
      <c r="I829" s="57"/>
      <c r="J829" s="60"/>
      <c r="K829" s="72" t="str">
        <f>IF(AND(I829="YES", COUNTIFS(F$35:F829,F829,I$35:I829,"YES")=1),1,"")</f>
        <v/>
      </c>
      <c r="L829" s="73" t="str">
        <f>IF(G829="","",VALUE(IFERROR(CHOOSE(MATCH(G829,{0,1,2,3,4,5},0),2.5,3.5,4.5,5.5,6.5,7.5),"")))</f>
        <v/>
      </c>
      <c r="M829" s="52">
        <f t="shared" si="41"/>
        <v>1</v>
      </c>
      <c r="N829" s="52" t="str">
        <f t="shared" si="42"/>
        <v/>
      </c>
      <c r="O829" s="6"/>
      <c r="P829" s="6"/>
      <c r="Q829" s="6"/>
      <c r="R829" s="6"/>
      <c r="S829" s="6"/>
      <c r="T829" s="6"/>
      <c r="U829" s="6"/>
      <c r="V829" s="6"/>
      <c r="W829" s="6"/>
      <c r="X829" s="6"/>
      <c r="Y829" s="6"/>
      <c r="Z829" s="6"/>
      <c r="AA829" s="6"/>
      <c r="AB829" s="6"/>
    </row>
    <row r="830" spans="1:28" ht="13.5" thickBot="1" x14ac:dyDescent="0.25">
      <c r="A830" s="6" t="str">
        <f t="shared" si="43"/>
        <v xml:space="preserve"> UNIT </v>
      </c>
      <c r="B830" s="54">
        <v>796</v>
      </c>
      <c r="C830" s="53"/>
      <c r="D830" s="57"/>
      <c r="E830" s="57"/>
      <c r="F830" s="57"/>
      <c r="G830" s="57"/>
      <c r="H830" s="139"/>
      <c r="I830" s="57"/>
      <c r="J830" s="60"/>
      <c r="K830" s="72" t="str">
        <f>IF(AND(I830="YES", COUNTIFS(F$35:F830,F830,I$35:I830,"YES")=1),1,"")</f>
        <v/>
      </c>
      <c r="L830" s="73" t="str">
        <f>IF(G830="","",VALUE(IFERROR(CHOOSE(MATCH(G830,{0,1,2,3,4,5},0),2.5,3.5,4.5,5.5,6.5,7.5),"")))</f>
        <v/>
      </c>
      <c r="M830" s="52">
        <f t="shared" si="41"/>
        <v>1</v>
      </c>
      <c r="N830" s="52" t="str">
        <f t="shared" si="42"/>
        <v/>
      </c>
      <c r="O830" s="6"/>
      <c r="P830" s="6"/>
      <c r="Q830" s="6"/>
      <c r="R830" s="6"/>
      <c r="S830" s="6"/>
      <c r="T830" s="6"/>
      <c r="U830" s="6"/>
      <c r="V830" s="6"/>
      <c r="W830" s="6"/>
      <c r="X830" s="6"/>
      <c r="Y830" s="6"/>
      <c r="Z830" s="6"/>
      <c r="AA830" s="6"/>
      <c r="AB830" s="6"/>
    </row>
    <row r="831" spans="1:28" ht="13.5" thickBot="1" x14ac:dyDescent="0.25">
      <c r="A831" s="6" t="str">
        <f t="shared" si="43"/>
        <v xml:space="preserve"> UNIT </v>
      </c>
      <c r="B831" s="54">
        <v>797</v>
      </c>
      <c r="C831" s="53"/>
      <c r="D831" s="57"/>
      <c r="E831" s="57"/>
      <c r="F831" s="57"/>
      <c r="G831" s="57"/>
      <c r="H831" s="139"/>
      <c r="I831" s="57"/>
      <c r="J831" s="60"/>
      <c r="K831" s="72" t="str">
        <f>IF(AND(I831="YES", COUNTIFS(F$35:F831,F831,I$35:I831,"YES")=1),1,"")</f>
        <v/>
      </c>
      <c r="L831" s="73" t="str">
        <f>IF(G831="","",VALUE(IFERROR(CHOOSE(MATCH(G831,{0,1,2,3,4,5},0),2.5,3.5,4.5,5.5,6.5,7.5),"")))</f>
        <v/>
      </c>
      <c r="M831" s="52">
        <f t="shared" si="41"/>
        <v>1</v>
      </c>
      <c r="N831" s="52" t="str">
        <f t="shared" si="42"/>
        <v/>
      </c>
      <c r="O831" s="6"/>
      <c r="P831" s="6"/>
      <c r="Q831" s="6"/>
      <c r="R831" s="6"/>
      <c r="S831" s="6"/>
      <c r="T831" s="6"/>
      <c r="U831" s="6"/>
      <c r="V831" s="6"/>
      <c r="W831" s="6"/>
      <c r="X831" s="6"/>
      <c r="Y831" s="6"/>
      <c r="Z831" s="6"/>
      <c r="AA831" s="6"/>
      <c r="AB831" s="6"/>
    </row>
    <row r="832" spans="1:28" ht="13.5" thickBot="1" x14ac:dyDescent="0.25">
      <c r="A832" s="6" t="str">
        <f t="shared" si="43"/>
        <v xml:space="preserve"> UNIT </v>
      </c>
      <c r="B832" s="54">
        <v>798</v>
      </c>
      <c r="C832" s="53"/>
      <c r="D832" s="57"/>
      <c r="E832" s="57"/>
      <c r="F832" s="57"/>
      <c r="G832" s="57"/>
      <c r="H832" s="139"/>
      <c r="I832" s="57"/>
      <c r="J832" s="60"/>
      <c r="K832" s="72" t="str">
        <f>IF(AND(I832="YES", COUNTIFS(F$35:F832,F832,I$35:I832,"YES")=1),1,"")</f>
        <v/>
      </c>
      <c r="L832" s="73" t="str">
        <f>IF(G832="","",VALUE(IFERROR(CHOOSE(MATCH(G832,{0,1,2,3,4,5},0),2.5,3.5,4.5,5.5,6.5,7.5),"")))</f>
        <v/>
      </c>
      <c r="M832" s="52">
        <f t="shared" si="41"/>
        <v>1</v>
      </c>
      <c r="N832" s="52" t="str">
        <f t="shared" si="42"/>
        <v/>
      </c>
      <c r="O832" s="6"/>
      <c r="P832" s="6"/>
      <c r="Q832" s="6"/>
      <c r="R832" s="6"/>
      <c r="S832" s="6"/>
      <c r="T832" s="6"/>
      <c r="U832" s="6"/>
      <c r="V832" s="6"/>
      <c r="W832" s="6"/>
      <c r="X832" s="6"/>
      <c r="Y832" s="6"/>
      <c r="Z832" s="6"/>
      <c r="AA832" s="6"/>
      <c r="AB832" s="6"/>
    </row>
    <row r="833" spans="1:28" ht="13.5" thickBot="1" x14ac:dyDescent="0.25">
      <c r="A833" s="6" t="str">
        <f t="shared" si="43"/>
        <v xml:space="preserve"> UNIT </v>
      </c>
      <c r="B833" s="54">
        <v>799</v>
      </c>
      <c r="C833" s="53"/>
      <c r="D833" s="57"/>
      <c r="E833" s="57"/>
      <c r="F833" s="57"/>
      <c r="G833" s="57"/>
      <c r="H833" s="139"/>
      <c r="I833" s="57"/>
      <c r="J833" s="60"/>
      <c r="K833" s="72" t="str">
        <f>IF(AND(I833="YES", COUNTIFS(F$35:F833,F833,I$35:I833,"YES")=1),1,"")</f>
        <v/>
      </c>
      <c r="L833" s="73" t="str">
        <f>IF(G833="","",VALUE(IFERROR(CHOOSE(MATCH(G833,{0,1,2,3,4,5},0),2.5,3.5,4.5,5.5,6.5,7.5),"")))</f>
        <v/>
      </c>
      <c r="M833" s="52">
        <f t="shared" si="41"/>
        <v>1</v>
      </c>
      <c r="N833" s="52" t="str">
        <f t="shared" si="42"/>
        <v/>
      </c>
      <c r="O833" s="6"/>
      <c r="P833" s="6"/>
      <c r="Q833" s="6"/>
      <c r="R833" s="6"/>
      <c r="S833" s="6"/>
      <c r="T833" s="6"/>
      <c r="U833" s="6"/>
      <c r="V833" s="6"/>
      <c r="W833" s="6"/>
      <c r="X833" s="6"/>
      <c r="Y833" s="6"/>
      <c r="Z833" s="6"/>
      <c r="AA833" s="6"/>
      <c r="AB833" s="6"/>
    </row>
    <row r="834" spans="1:28" ht="13.5" thickBot="1" x14ac:dyDescent="0.25">
      <c r="A834" s="6" t="str">
        <f t="shared" si="43"/>
        <v xml:space="preserve"> UNIT </v>
      </c>
      <c r="B834" s="54">
        <v>800</v>
      </c>
      <c r="C834" s="53"/>
      <c r="D834" s="57"/>
      <c r="E834" s="57"/>
      <c r="F834" s="57"/>
      <c r="G834" s="57"/>
      <c r="H834" s="139"/>
      <c r="I834" s="57"/>
      <c r="J834" s="60"/>
      <c r="K834" s="72" t="str">
        <f>IF(AND(I834="YES", COUNTIFS(F$35:F834,F834,I$35:I834,"YES")=1),1,"")</f>
        <v/>
      </c>
      <c r="L834" s="73" t="str">
        <f>IF(G834="","",VALUE(IFERROR(CHOOSE(MATCH(G834,{0,1,2,3,4,5},0),2.5,3.5,4.5,5.5,6.5,7.5),"")))</f>
        <v/>
      </c>
      <c r="M834" s="52">
        <f t="shared" si="41"/>
        <v>1</v>
      </c>
      <c r="N834" s="52" t="str">
        <f t="shared" si="42"/>
        <v/>
      </c>
      <c r="O834" s="6"/>
      <c r="P834" s="6"/>
      <c r="Q834" s="6"/>
      <c r="R834" s="6"/>
      <c r="S834" s="6"/>
      <c r="T834" s="6"/>
      <c r="U834" s="6"/>
      <c r="V834" s="6"/>
      <c r="W834" s="6"/>
      <c r="X834" s="6"/>
      <c r="Y834" s="6"/>
      <c r="Z834" s="6"/>
      <c r="AA834" s="6"/>
      <c r="AB834" s="6"/>
    </row>
    <row r="835" spans="1:28" ht="13.5" thickBot="1" x14ac:dyDescent="0.25">
      <c r="A835" s="6" t="str">
        <f t="shared" si="43"/>
        <v xml:space="preserve"> UNIT </v>
      </c>
      <c r="B835" s="54">
        <v>801</v>
      </c>
      <c r="C835" s="53"/>
      <c r="D835" s="57"/>
      <c r="E835" s="57"/>
      <c r="F835" s="57"/>
      <c r="G835" s="57"/>
      <c r="H835" s="139"/>
      <c r="I835" s="57"/>
      <c r="J835" s="60"/>
      <c r="K835" s="72" t="str">
        <f>IF(AND(I835="YES", COUNTIFS(F$35:F835,F835,I$35:I835,"YES")=1),1,"")</f>
        <v/>
      </c>
      <c r="L835" s="73" t="str">
        <f>IF(G835="","",VALUE(IFERROR(CHOOSE(MATCH(G835,{0,1,2,3,4,5},0),2.5,3.5,4.5,5.5,6.5,7.5),"")))</f>
        <v/>
      </c>
      <c r="M835" s="52">
        <f t="shared" si="41"/>
        <v>1</v>
      </c>
      <c r="N835" s="52" t="str">
        <f t="shared" si="42"/>
        <v/>
      </c>
      <c r="O835" s="6"/>
      <c r="P835" s="6"/>
      <c r="Q835" s="6"/>
      <c r="R835" s="6"/>
      <c r="S835" s="6"/>
      <c r="T835" s="6"/>
      <c r="U835" s="6"/>
      <c r="V835" s="6"/>
      <c r="W835" s="6"/>
      <c r="X835" s="6"/>
      <c r="Y835" s="6"/>
      <c r="Z835" s="6"/>
      <c r="AA835" s="6"/>
      <c r="AB835" s="6"/>
    </row>
    <row r="836" spans="1:28" ht="13.5" thickBot="1" x14ac:dyDescent="0.25">
      <c r="A836" s="6" t="str">
        <f t="shared" si="43"/>
        <v xml:space="preserve"> UNIT </v>
      </c>
      <c r="B836" s="54">
        <v>802</v>
      </c>
      <c r="C836" s="53"/>
      <c r="D836" s="57"/>
      <c r="E836" s="57"/>
      <c r="F836" s="57"/>
      <c r="G836" s="57"/>
      <c r="H836" s="139"/>
      <c r="I836" s="57"/>
      <c r="J836" s="60"/>
      <c r="K836" s="72" t="str">
        <f>IF(AND(I836="YES", COUNTIFS(F$35:F836,F836,I$35:I836,"YES")=1),1,"")</f>
        <v/>
      </c>
      <c r="L836" s="73" t="str">
        <f>IF(G836="","",VALUE(IFERROR(CHOOSE(MATCH(G836,{0,1,2,3,4,5},0),2.5,3.5,4.5,5.5,6.5,7.5),"")))</f>
        <v/>
      </c>
      <c r="M836" s="52">
        <f t="shared" si="41"/>
        <v>1</v>
      </c>
      <c r="N836" s="52" t="str">
        <f t="shared" si="42"/>
        <v/>
      </c>
      <c r="O836" s="6"/>
      <c r="P836" s="6"/>
      <c r="Q836" s="6"/>
      <c r="R836" s="6"/>
      <c r="S836" s="6"/>
      <c r="T836" s="6"/>
      <c r="U836" s="6"/>
      <c r="V836" s="6"/>
      <c r="W836" s="6"/>
      <c r="X836" s="6"/>
      <c r="Y836" s="6"/>
      <c r="Z836" s="6"/>
      <c r="AA836" s="6"/>
      <c r="AB836" s="6"/>
    </row>
    <row r="837" spans="1:28" ht="13.5" thickBot="1" x14ac:dyDescent="0.25">
      <c r="A837" s="6" t="str">
        <f t="shared" si="43"/>
        <v xml:space="preserve"> UNIT </v>
      </c>
      <c r="B837" s="54">
        <v>803</v>
      </c>
      <c r="C837" s="53"/>
      <c r="D837" s="57"/>
      <c r="E837" s="57"/>
      <c r="F837" s="57"/>
      <c r="G837" s="57"/>
      <c r="H837" s="139"/>
      <c r="I837" s="57"/>
      <c r="J837" s="60"/>
      <c r="K837" s="72" t="str">
        <f>IF(AND(I837="YES", COUNTIFS(F$35:F837,F837,I$35:I837,"YES")=1),1,"")</f>
        <v/>
      </c>
      <c r="L837" s="73" t="str">
        <f>IF(G837="","",VALUE(IFERROR(CHOOSE(MATCH(G837,{0,1,2,3,4,5},0),2.5,3.5,4.5,5.5,6.5,7.5),"")))</f>
        <v/>
      </c>
      <c r="M837" s="52">
        <f t="shared" si="41"/>
        <v>1</v>
      </c>
      <c r="N837" s="52" t="str">
        <f t="shared" si="42"/>
        <v/>
      </c>
      <c r="O837" s="6"/>
      <c r="P837" s="6"/>
      <c r="Q837" s="6"/>
      <c r="R837" s="6"/>
      <c r="S837" s="6"/>
      <c r="T837" s="6"/>
      <c r="U837" s="6"/>
      <c r="V837" s="6"/>
      <c r="W837" s="6"/>
      <c r="X837" s="6"/>
      <c r="Y837" s="6"/>
      <c r="Z837" s="6"/>
      <c r="AA837" s="6"/>
      <c r="AB837" s="6"/>
    </row>
    <row r="838" spans="1:28" ht="13.5" thickBot="1" x14ac:dyDescent="0.25">
      <c r="A838" s="6" t="str">
        <f t="shared" si="43"/>
        <v xml:space="preserve"> UNIT </v>
      </c>
      <c r="B838" s="54">
        <v>804</v>
      </c>
      <c r="C838" s="53"/>
      <c r="D838" s="57"/>
      <c r="E838" s="57"/>
      <c r="F838" s="57"/>
      <c r="G838" s="57"/>
      <c r="H838" s="139"/>
      <c r="I838" s="57"/>
      <c r="J838" s="60"/>
      <c r="K838" s="72" t="str">
        <f>IF(AND(I838="YES", COUNTIFS(F$35:F838,F838,I$35:I838,"YES")=1),1,"")</f>
        <v/>
      </c>
      <c r="L838" s="73" t="str">
        <f>IF(G838="","",VALUE(IFERROR(CHOOSE(MATCH(G838,{0,1,2,3,4,5},0),2.5,3.5,4.5,5.5,6.5,7.5),"")))</f>
        <v/>
      </c>
      <c r="M838" s="52">
        <f t="shared" si="41"/>
        <v>1</v>
      </c>
      <c r="N838" s="52" t="str">
        <f t="shared" si="42"/>
        <v/>
      </c>
      <c r="O838" s="6"/>
      <c r="P838" s="6"/>
      <c r="Q838" s="6"/>
      <c r="R838" s="6"/>
      <c r="S838" s="6"/>
      <c r="T838" s="6"/>
      <c r="U838" s="6"/>
      <c r="V838" s="6"/>
      <c r="W838" s="6"/>
      <c r="X838" s="6"/>
      <c r="Y838" s="6"/>
      <c r="Z838" s="6"/>
      <c r="AA838" s="6"/>
      <c r="AB838" s="6"/>
    </row>
    <row r="839" spans="1:28" ht="13.5" thickBot="1" x14ac:dyDescent="0.25">
      <c r="A839" s="6" t="str">
        <f t="shared" si="43"/>
        <v xml:space="preserve"> UNIT </v>
      </c>
      <c r="B839" s="54">
        <v>805</v>
      </c>
      <c r="C839" s="53"/>
      <c r="D839" s="57"/>
      <c r="E839" s="57"/>
      <c r="F839" s="57"/>
      <c r="G839" s="57"/>
      <c r="H839" s="139"/>
      <c r="I839" s="57"/>
      <c r="J839" s="60"/>
      <c r="K839" s="72" t="str">
        <f>IF(AND(I839="YES", COUNTIFS(F$35:F839,F839,I$35:I839,"YES")=1),1,"")</f>
        <v/>
      </c>
      <c r="L839" s="73" t="str">
        <f>IF(G839="","",VALUE(IFERROR(CHOOSE(MATCH(G839,{0,1,2,3,4,5},0),2.5,3.5,4.5,5.5,6.5,7.5),"")))</f>
        <v/>
      </c>
      <c r="M839" s="52">
        <f t="shared" si="41"/>
        <v>1</v>
      </c>
      <c r="N839" s="52" t="str">
        <f t="shared" si="42"/>
        <v/>
      </c>
      <c r="O839" s="6"/>
      <c r="P839" s="6"/>
      <c r="Q839" s="6"/>
      <c r="R839" s="6"/>
      <c r="S839" s="6"/>
      <c r="T839" s="6"/>
      <c r="U839" s="6"/>
      <c r="V839" s="6"/>
      <c r="W839" s="6"/>
      <c r="X839" s="6"/>
      <c r="Y839" s="6"/>
      <c r="Z839" s="6"/>
      <c r="AA839" s="6"/>
      <c r="AB839" s="6"/>
    </row>
    <row r="840" spans="1:28" ht="13.5" thickBot="1" x14ac:dyDescent="0.25">
      <c r="A840" s="6" t="str">
        <f t="shared" si="43"/>
        <v xml:space="preserve"> UNIT </v>
      </c>
      <c r="B840" s="54">
        <v>806</v>
      </c>
      <c r="C840" s="53"/>
      <c r="D840" s="57"/>
      <c r="E840" s="57"/>
      <c r="F840" s="57"/>
      <c r="G840" s="57"/>
      <c r="H840" s="139"/>
      <c r="I840" s="57"/>
      <c r="J840" s="60"/>
      <c r="K840" s="72" t="str">
        <f>IF(AND(I840="YES", COUNTIFS(F$35:F840,F840,I$35:I840,"YES")=1),1,"")</f>
        <v/>
      </c>
      <c r="L840" s="73" t="str">
        <f>IF(G840="","",VALUE(IFERROR(CHOOSE(MATCH(G840,{0,1,2,3,4,5},0),2.5,3.5,4.5,5.5,6.5,7.5),"")))</f>
        <v/>
      </c>
      <c r="M840" s="52">
        <f t="shared" si="41"/>
        <v>1</v>
      </c>
      <c r="N840" s="52" t="str">
        <f t="shared" si="42"/>
        <v/>
      </c>
      <c r="O840" s="6"/>
      <c r="P840" s="6"/>
      <c r="Q840" s="6"/>
      <c r="R840" s="6"/>
      <c r="S840" s="6"/>
      <c r="T840" s="6"/>
      <c r="U840" s="6"/>
      <c r="V840" s="6"/>
      <c r="W840" s="6"/>
      <c r="X840" s="6"/>
      <c r="Y840" s="6"/>
      <c r="Z840" s="6"/>
      <c r="AA840" s="6"/>
      <c r="AB840" s="6"/>
    </row>
    <row r="841" spans="1:28" ht="13.5" thickBot="1" x14ac:dyDescent="0.25">
      <c r="A841" s="6" t="str">
        <f t="shared" si="43"/>
        <v xml:space="preserve"> UNIT </v>
      </c>
      <c r="B841" s="54">
        <v>807</v>
      </c>
      <c r="C841" s="53"/>
      <c r="D841" s="57"/>
      <c r="E841" s="57"/>
      <c r="F841" s="57"/>
      <c r="G841" s="57"/>
      <c r="H841" s="139"/>
      <c r="I841" s="57"/>
      <c r="J841" s="60"/>
      <c r="K841" s="72" t="str">
        <f>IF(AND(I841="YES", COUNTIFS(F$35:F841,F841,I$35:I841,"YES")=1),1,"")</f>
        <v/>
      </c>
      <c r="L841" s="73" t="str">
        <f>IF(G841="","",VALUE(IFERROR(CHOOSE(MATCH(G841,{0,1,2,3,4,5},0),2.5,3.5,4.5,5.5,6.5,7.5),"")))</f>
        <v/>
      </c>
      <c r="M841" s="52">
        <f t="shared" si="41"/>
        <v>1</v>
      </c>
      <c r="N841" s="52" t="str">
        <f t="shared" si="42"/>
        <v/>
      </c>
      <c r="O841" s="6"/>
      <c r="P841" s="6"/>
      <c r="Q841" s="6"/>
      <c r="R841" s="6"/>
      <c r="S841" s="6"/>
      <c r="T841" s="6"/>
      <c r="U841" s="6"/>
      <c r="V841" s="6"/>
      <c r="W841" s="6"/>
      <c r="X841" s="6"/>
      <c r="Y841" s="6"/>
      <c r="Z841" s="6"/>
      <c r="AA841" s="6"/>
      <c r="AB841" s="6"/>
    </row>
    <row r="842" spans="1:28" ht="13.5" thickBot="1" x14ac:dyDescent="0.25">
      <c r="A842" s="6" t="str">
        <f t="shared" si="43"/>
        <v xml:space="preserve"> UNIT </v>
      </c>
      <c r="B842" s="54">
        <v>808</v>
      </c>
      <c r="C842" s="53"/>
      <c r="D842" s="57"/>
      <c r="E842" s="57"/>
      <c r="F842" s="57"/>
      <c r="G842" s="57"/>
      <c r="H842" s="139"/>
      <c r="I842" s="57"/>
      <c r="J842" s="60"/>
      <c r="K842" s="72" t="str">
        <f>IF(AND(I842="YES", COUNTIFS(F$35:F842,F842,I$35:I842,"YES")=1),1,"")</f>
        <v/>
      </c>
      <c r="L842" s="73" t="str">
        <f>IF(G842="","",VALUE(IFERROR(CHOOSE(MATCH(G842,{0,1,2,3,4,5},0),2.5,3.5,4.5,5.5,6.5,7.5),"")))</f>
        <v/>
      </c>
      <c r="M842" s="52">
        <f t="shared" si="41"/>
        <v>1</v>
      </c>
      <c r="N842" s="52" t="str">
        <f t="shared" si="42"/>
        <v/>
      </c>
      <c r="O842" s="6"/>
      <c r="P842" s="6"/>
      <c r="Q842" s="6"/>
      <c r="R842" s="6"/>
      <c r="S842" s="6"/>
      <c r="T842" s="6"/>
      <c r="U842" s="6"/>
      <c r="V842" s="6"/>
      <c r="W842" s="6"/>
      <c r="X842" s="6"/>
      <c r="Y842" s="6"/>
      <c r="Z842" s="6"/>
      <c r="AA842" s="6"/>
      <c r="AB842" s="6"/>
    </row>
    <row r="843" spans="1:28" ht="13.5" thickBot="1" x14ac:dyDescent="0.25">
      <c r="A843" s="6" t="str">
        <f t="shared" si="43"/>
        <v xml:space="preserve"> UNIT </v>
      </c>
      <c r="B843" s="54">
        <v>809</v>
      </c>
      <c r="C843" s="53"/>
      <c r="D843" s="57"/>
      <c r="E843" s="57"/>
      <c r="F843" s="57"/>
      <c r="G843" s="57"/>
      <c r="H843" s="139"/>
      <c r="I843" s="57"/>
      <c r="J843" s="60"/>
      <c r="K843" s="72" t="str">
        <f>IF(AND(I843="YES", COUNTIFS(F$35:F843,F843,I$35:I843,"YES")=1),1,"")</f>
        <v/>
      </c>
      <c r="L843" s="73" t="str">
        <f>IF(G843="","",VALUE(IFERROR(CHOOSE(MATCH(G843,{0,1,2,3,4,5},0),2.5,3.5,4.5,5.5,6.5,7.5),"")))</f>
        <v/>
      </c>
      <c r="M843" s="52">
        <f t="shared" si="41"/>
        <v>1</v>
      </c>
      <c r="N843" s="52" t="str">
        <f t="shared" si="42"/>
        <v/>
      </c>
      <c r="O843" s="6"/>
      <c r="P843" s="6"/>
      <c r="Q843" s="6"/>
      <c r="R843" s="6"/>
      <c r="S843" s="6"/>
      <c r="T843" s="6"/>
      <c r="U843" s="6"/>
      <c r="V843" s="6"/>
      <c r="W843" s="6"/>
      <c r="X843" s="6"/>
      <c r="Y843" s="6"/>
      <c r="Z843" s="6"/>
      <c r="AA843" s="6"/>
      <c r="AB843" s="6"/>
    </row>
    <row r="844" spans="1:28" ht="13.5" thickBot="1" x14ac:dyDescent="0.25">
      <c r="A844" s="6" t="str">
        <f t="shared" si="43"/>
        <v xml:space="preserve"> UNIT </v>
      </c>
      <c r="B844" s="54">
        <v>810</v>
      </c>
      <c r="C844" s="53"/>
      <c r="D844" s="57"/>
      <c r="E844" s="57"/>
      <c r="F844" s="57"/>
      <c r="G844" s="57"/>
      <c r="H844" s="139"/>
      <c r="I844" s="57"/>
      <c r="J844" s="60"/>
      <c r="K844" s="72" t="str">
        <f>IF(AND(I844="YES", COUNTIFS(F$35:F844,F844,I$35:I844,"YES")=1),1,"")</f>
        <v/>
      </c>
      <c r="L844" s="73" t="str">
        <f>IF(G844="","",VALUE(IFERROR(CHOOSE(MATCH(G844,{0,1,2,3,4,5},0),2.5,3.5,4.5,5.5,6.5,7.5),"")))</f>
        <v/>
      </c>
      <c r="M844" s="52">
        <f t="shared" si="41"/>
        <v>1</v>
      </c>
      <c r="N844" s="52" t="str">
        <f t="shared" si="42"/>
        <v/>
      </c>
      <c r="O844" s="6"/>
      <c r="P844" s="6"/>
      <c r="Q844" s="6"/>
      <c r="R844" s="6"/>
      <c r="S844" s="6"/>
      <c r="T844" s="6"/>
      <c r="U844" s="6"/>
      <c r="V844" s="6"/>
      <c r="W844" s="6"/>
      <c r="X844" s="6"/>
      <c r="Y844" s="6"/>
      <c r="Z844" s="6"/>
      <c r="AA844" s="6"/>
      <c r="AB844" s="6"/>
    </row>
    <row r="845" spans="1:28" ht="13.5" thickBot="1" x14ac:dyDescent="0.25">
      <c r="A845" s="6" t="str">
        <f t="shared" si="43"/>
        <v xml:space="preserve"> UNIT </v>
      </c>
      <c r="B845" s="54">
        <v>811</v>
      </c>
      <c r="C845" s="53"/>
      <c r="D845" s="57"/>
      <c r="E845" s="57"/>
      <c r="F845" s="57"/>
      <c r="G845" s="57"/>
      <c r="H845" s="139"/>
      <c r="I845" s="57"/>
      <c r="J845" s="60"/>
      <c r="K845" s="72" t="str">
        <f>IF(AND(I845="YES", COUNTIFS(F$35:F845,F845,I$35:I845,"YES")=1),1,"")</f>
        <v/>
      </c>
      <c r="L845" s="73" t="str">
        <f>IF(G845="","",VALUE(IFERROR(CHOOSE(MATCH(G845,{0,1,2,3,4,5},0),2.5,3.5,4.5,5.5,6.5,7.5),"")))</f>
        <v/>
      </c>
      <c r="M845" s="52">
        <f t="shared" si="41"/>
        <v>1</v>
      </c>
      <c r="N845" s="52" t="str">
        <f t="shared" si="42"/>
        <v/>
      </c>
      <c r="O845" s="6"/>
      <c r="P845" s="6"/>
      <c r="Q845" s="6"/>
      <c r="R845" s="6"/>
      <c r="S845" s="6"/>
      <c r="T845" s="6"/>
      <c r="U845" s="6"/>
      <c r="V845" s="6"/>
      <c r="W845" s="6"/>
      <c r="X845" s="6"/>
      <c r="Y845" s="6"/>
      <c r="Z845" s="6"/>
      <c r="AA845" s="6"/>
      <c r="AB845" s="6"/>
    </row>
    <row r="846" spans="1:28" ht="13.5" thickBot="1" x14ac:dyDescent="0.25">
      <c r="A846" s="6" t="str">
        <f t="shared" si="43"/>
        <v xml:space="preserve"> UNIT </v>
      </c>
      <c r="B846" s="54">
        <v>812</v>
      </c>
      <c r="C846" s="53"/>
      <c r="D846" s="57"/>
      <c r="E846" s="57"/>
      <c r="F846" s="57"/>
      <c r="G846" s="57"/>
      <c r="H846" s="139"/>
      <c r="I846" s="57"/>
      <c r="J846" s="60"/>
      <c r="K846" s="72" t="str">
        <f>IF(AND(I846="YES", COUNTIFS(F$35:F846,F846,I$35:I846,"YES")=1),1,"")</f>
        <v/>
      </c>
      <c r="L846" s="73" t="str">
        <f>IF(G846="","",VALUE(IFERROR(CHOOSE(MATCH(G846,{0,1,2,3,4,5},0),2.5,3.5,4.5,5.5,6.5,7.5),"")))</f>
        <v/>
      </c>
      <c r="M846" s="52">
        <f t="shared" si="41"/>
        <v>1</v>
      </c>
      <c r="N846" s="52" t="str">
        <f t="shared" si="42"/>
        <v/>
      </c>
      <c r="O846" s="6"/>
      <c r="P846" s="6"/>
      <c r="Q846" s="6"/>
      <c r="R846" s="6"/>
      <c r="S846" s="6"/>
      <c r="T846" s="6"/>
      <c r="U846" s="6"/>
      <c r="V846" s="6"/>
      <c r="W846" s="6"/>
      <c r="X846" s="6"/>
      <c r="Y846" s="6"/>
      <c r="Z846" s="6"/>
      <c r="AA846" s="6"/>
      <c r="AB846" s="6"/>
    </row>
    <row r="847" spans="1:28" ht="13.5" thickBot="1" x14ac:dyDescent="0.25">
      <c r="A847" s="6" t="str">
        <f t="shared" si="43"/>
        <v xml:space="preserve"> UNIT </v>
      </c>
      <c r="B847" s="54">
        <v>813</v>
      </c>
      <c r="C847" s="53"/>
      <c r="D847" s="57"/>
      <c r="E847" s="57"/>
      <c r="F847" s="57"/>
      <c r="G847" s="57"/>
      <c r="H847" s="139"/>
      <c r="I847" s="57"/>
      <c r="J847" s="60"/>
      <c r="K847" s="72" t="str">
        <f>IF(AND(I847="YES", COUNTIFS(F$35:F847,F847,I$35:I847,"YES")=1),1,"")</f>
        <v/>
      </c>
      <c r="L847" s="73" t="str">
        <f>IF(G847="","",VALUE(IFERROR(CHOOSE(MATCH(G847,{0,1,2,3,4,5},0),2.5,3.5,4.5,5.5,6.5,7.5),"")))</f>
        <v/>
      </c>
      <c r="M847" s="52">
        <f t="shared" si="41"/>
        <v>1</v>
      </c>
      <c r="N847" s="52" t="str">
        <f t="shared" si="42"/>
        <v/>
      </c>
      <c r="O847" s="6"/>
      <c r="P847" s="6"/>
      <c r="Q847" s="6"/>
      <c r="R847" s="6"/>
      <c r="S847" s="6"/>
      <c r="T847" s="6"/>
      <c r="U847" s="6"/>
      <c r="V847" s="6"/>
      <c r="W847" s="6"/>
      <c r="X847" s="6"/>
      <c r="Y847" s="6"/>
      <c r="Z847" s="6"/>
      <c r="AA847" s="6"/>
      <c r="AB847" s="6"/>
    </row>
    <row r="848" spans="1:28" ht="13.5" thickBot="1" x14ac:dyDescent="0.25">
      <c r="A848" s="6" t="str">
        <f t="shared" si="43"/>
        <v xml:space="preserve"> UNIT </v>
      </c>
      <c r="B848" s="54">
        <v>814</v>
      </c>
      <c r="C848" s="53"/>
      <c r="D848" s="57"/>
      <c r="E848" s="57"/>
      <c r="F848" s="57"/>
      <c r="G848" s="57"/>
      <c r="H848" s="139"/>
      <c r="I848" s="57"/>
      <c r="J848" s="60"/>
      <c r="K848" s="72" t="str">
        <f>IF(AND(I848="YES", COUNTIFS(F$35:F848,F848,I$35:I848,"YES")=1),1,"")</f>
        <v/>
      </c>
      <c r="L848" s="73" t="str">
        <f>IF(G848="","",VALUE(IFERROR(CHOOSE(MATCH(G848,{0,1,2,3,4,5},0),2.5,3.5,4.5,5.5,6.5,7.5),"")))</f>
        <v/>
      </c>
      <c r="M848" s="52">
        <f t="shared" si="41"/>
        <v>1</v>
      </c>
      <c r="N848" s="52" t="str">
        <f t="shared" si="42"/>
        <v/>
      </c>
      <c r="O848" s="6"/>
      <c r="P848" s="6"/>
      <c r="Q848" s="6"/>
      <c r="R848" s="6"/>
      <c r="S848" s="6"/>
      <c r="T848" s="6"/>
      <c r="U848" s="6"/>
      <c r="V848" s="6"/>
      <c r="W848" s="6"/>
      <c r="X848" s="6"/>
      <c r="Y848" s="6"/>
      <c r="Z848" s="6"/>
      <c r="AA848" s="6"/>
      <c r="AB848" s="6"/>
    </row>
    <row r="849" spans="1:28" ht="13.5" thickBot="1" x14ac:dyDescent="0.25">
      <c r="A849" s="6" t="str">
        <f t="shared" si="43"/>
        <v xml:space="preserve"> UNIT </v>
      </c>
      <c r="B849" s="54">
        <v>815</v>
      </c>
      <c r="C849" s="53"/>
      <c r="D849" s="57"/>
      <c r="E849" s="57"/>
      <c r="F849" s="57"/>
      <c r="G849" s="57"/>
      <c r="H849" s="139"/>
      <c r="I849" s="57"/>
      <c r="J849" s="60"/>
      <c r="K849" s="72" t="str">
        <f>IF(AND(I849="YES", COUNTIFS(F$35:F849,F849,I$35:I849,"YES")=1),1,"")</f>
        <v/>
      </c>
      <c r="L849" s="73" t="str">
        <f>IF(G849="","",VALUE(IFERROR(CHOOSE(MATCH(G849,{0,1,2,3,4,5},0),2.5,3.5,4.5,5.5,6.5,7.5),"")))</f>
        <v/>
      </c>
      <c r="M849" s="52">
        <f t="shared" si="41"/>
        <v>1</v>
      </c>
      <c r="N849" s="52" t="str">
        <f t="shared" si="42"/>
        <v/>
      </c>
      <c r="O849" s="6"/>
      <c r="P849" s="6"/>
      <c r="Q849" s="6"/>
      <c r="R849" s="6"/>
      <c r="S849" s="6"/>
      <c r="T849" s="6"/>
      <c r="U849" s="6"/>
      <c r="V849" s="6"/>
      <c r="W849" s="6"/>
      <c r="X849" s="6"/>
      <c r="Y849" s="6"/>
      <c r="Z849" s="6"/>
      <c r="AA849" s="6"/>
      <c r="AB849" s="6"/>
    </row>
    <row r="850" spans="1:28" ht="13.5" thickBot="1" x14ac:dyDescent="0.25">
      <c r="A850" s="6" t="str">
        <f t="shared" si="43"/>
        <v xml:space="preserve"> UNIT </v>
      </c>
      <c r="B850" s="54">
        <v>816</v>
      </c>
      <c r="C850" s="53"/>
      <c r="D850" s="57"/>
      <c r="E850" s="57"/>
      <c r="F850" s="57"/>
      <c r="G850" s="57"/>
      <c r="H850" s="139"/>
      <c r="I850" s="57"/>
      <c r="J850" s="60"/>
      <c r="K850" s="72" t="str">
        <f>IF(AND(I850="YES", COUNTIFS(F$35:F850,F850,I$35:I850,"YES")=1),1,"")</f>
        <v/>
      </c>
      <c r="L850" s="73" t="str">
        <f>IF(G850="","",VALUE(IFERROR(CHOOSE(MATCH(G850,{0,1,2,3,4,5},0),2.5,3.5,4.5,5.5,6.5,7.5),"")))</f>
        <v/>
      </c>
      <c r="M850" s="52">
        <f t="shared" si="41"/>
        <v>1</v>
      </c>
      <c r="N850" s="52" t="str">
        <f t="shared" si="42"/>
        <v/>
      </c>
      <c r="O850" s="6"/>
      <c r="P850" s="6"/>
      <c r="Q850" s="6"/>
      <c r="R850" s="6"/>
      <c r="S850" s="6"/>
      <c r="T850" s="6"/>
      <c r="U850" s="6"/>
      <c r="V850" s="6"/>
      <c r="W850" s="6"/>
      <c r="X850" s="6"/>
      <c r="Y850" s="6"/>
      <c r="Z850" s="6"/>
      <c r="AA850" s="6"/>
      <c r="AB850" s="6"/>
    </row>
    <row r="851" spans="1:28" ht="13.5" thickBot="1" x14ac:dyDescent="0.25">
      <c r="A851" s="6" t="str">
        <f t="shared" si="43"/>
        <v xml:space="preserve"> UNIT </v>
      </c>
      <c r="B851" s="54">
        <v>817</v>
      </c>
      <c r="C851" s="53"/>
      <c r="D851" s="57"/>
      <c r="E851" s="57"/>
      <c r="F851" s="57"/>
      <c r="G851" s="57"/>
      <c r="H851" s="139"/>
      <c r="I851" s="57"/>
      <c r="J851" s="60"/>
      <c r="K851" s="72" t="str">
        <f>IF(AND(I851="YES", COUNTIFS(F$35:F851,F851,I$35:I851,"YES")=1),1,"")</f>
        <v/>
      </c>
      <c r="L851" s="73" t="str">
        <f>IF(G851="","",VALUE(IFERROR(CHOOSE(MATCH(G851,{0,1,2,3,4,5},0),2.5,3.5,4.5,5.5,6.5,7.5),"")))</f>
        <v/>
      </c>
      <c r="M851" s="52">
        <f t="shared" si="41"/>
        <v>1</v>
      </c>
      <c r="N851" s="52" t="str">
        <f t="shared" si="42"/>
        <v/>
      </c>
      <c r="O851" s="6"/>
      <c r="P851" s="6"/>
      <c r="Q851" s="6"/>
      <c r="R851" s="6"/>
      <c r="S851" s="6"/>
      <c r="T851" s="6"/>
      <c r="U851" s="6"/>
      <c r="V851" s="6"/>
      <c r="W851" s="6"/>
      <c r="X851" s="6"/>
      <c r="Y851" s="6"/>
      <c r="Z851" s="6"/>
      <c r="AA851" s="6"/>
      <c r="AB851" s="6"/>
    </row>
    <row r="852" spans="1:28" ht="13.5" thickBot="1" x14ac:dyDescent="0.25">
      <c r="A852" s="6" t="str">
        <f t="shared" si="43"/>
        <v xml:space="preserve"> UNIT </v>
      </c>
      <c r="B852" s="54">
        <v>818</v>
      </c>
      <c r="C852" s="53"/>
      <c r="D852" s="57"/>
      <c r="E852" s="57"/>
      <c r="F852" s="57"/>
      <c r="G852" s="57"/>
      <c r="H852" s="139"/>
      <c r="I852" s="57"/>
      <c r="J852" s="60"/>
      <c r="K852" s="72" t="str">
        <f>IF(AND(I852="YES", COUNTIFS(F$35:F852,F852,I$35:I852,"YES")=1),1,"")</f>
        <v/>
      </c>
      <c r="L852" s="73" t="str">
        <f>IF(G852="","",VALUE(IFERROR(CHOOSE(MATCH(G852,{0,1,2,3,4,5},0),2.5,3.5,4.5,5.5,6.5,7.5),"")))</f>
        <v/>
      </c>
      <c r="M852" s="52">
        <f t="shared" si="41"/>
        <v>1</v>
      </c>
      <c r="N852" s="52" t="str">
        <f t="shared" si="42"/>
        <v/>
      </c>
      <c r="O852" s="6"/>
      <c r="P852" s="6"/>
      <c r="Q852" s="6"/>
      <c r="R852" s="6"/>
      <c r="S852" s="6"/>
      <c r="T852" s="6"/>
      <c r="U852" s="6"/>
      <c r="V852" s="6"/>
      <c r="W852" s="6"/>
      <c r="X852" s="6"/>
      <c r="Y852" s="6"/>
      <c r="Z852" s="6"/>
      <c r="AA852" s="6"/>
      <c r="AB852" s="6"/>
    </row>
    <row r="853" spans="1:28" ht="13.5" thickBot="1" x14ac:dyDescent="0.25">
      <c r="A853" s="6" t="str">
        <f t="shared" si="43"/>
        <v xml:space="preserve"> UNIT </v>
      </c>
      <c r="B853" s="54">
        <v>819</v>
      </c>
      <c r="C853" s="53"/>
      <c r="D853" s="57"/>
      <c r="E853" s="57"/>
      <c r="F853" s="57"/>
      <c r="G853" s="57"/>
      <c r="H853" s="139"/>
      <c r="I853" s="57"/>
      <c r="J853" s="60"/>
      <c r="K853" s="72" t="str">
        <f>IF(AND(I853="YES", COUNTIFS(F$35:F853,F853,I$35:I853,"YES")=1),1,"")</f>
        <v/>
      </c>
      <c r="L853" s="73" t="str">
        <f>IF(G853="","",VALUE(IFERROR(CHOOSE(MATCH(G853,{0,1,2,3,4,5},0),2.5,3.5,4.5,5.5,6.5,7.5),"")))</f>
        <v/>
      </c>
      <c r="M853" s="52">
        <f t="shared" si="41"/>
        <v>1</v>
      </c>
      <c r="N853" s="52" t="str">
        <f t="shared" si="42"/>
        <v/>
      </c>
      <c r="O853" s="6"/>
      <c r="P853" s="6"/>
      <c r="Q853" s="6"/>
      <c r="R853" s="6"/>
      <c r="S853" s="6"/>
      <c r="T853" s="6"/>
      <c r="U853" s="6"/>
      <c r="V853" s="6"/>
      <c r="W853" s="6"/>
      <c r="X853" s="6"/>
      <c r="Y853" s="6"/>
      <c r="Z853" s="6"/>
      <c r="AA853" s="6"/>
      <c r="AB853" s="6"/>
    </row>
    <row r="854" spans="1:28" ht="13.5" thickBot="1" x14ac:dyDescent="0.25">
      <c r="A854" s="6" t="str">
        <f t="shared" si="43"/>
        <v xml:space="preserve"> UNIT </v>
      </c>
      <c r="B854" s="54">
        <v>820</v>
      </c>
      <c r="C854" s="53"/>
      <c r="D854" s="57"/>
      <c r="E854" s="57"/>
      <c r="F854" s="57"/>
      <c r="G854" s="57"/>
      <c r="H854" s="139"/>
      <c r="I854" s="57"/>
      <c r="J854" s="60"/>
      <c r="K854" s="72" t="str">
        <f>IF(AND(I854="YES", COUNTIFS(F$35:F854,F854,I$35:I854,"YES")=1),1,"")</f>
        <v/>
      </c>
      <c r="L854" s="73" t="str">
        <f>IF(G854="","",VALUE(IFERROR(CHOOSE(MATCH(G854,{0,1,2,3,4,5},0),2.5,3.5,4.5,5.5,6.5,7.5),"")))</f>
        <v/>
      </c>
      <c r="M854" s="52">
        <f t="shared" si="41"/>
        <v>1</v>
      </c>
      <c r="N854" s="52" t="str">
        <f t="shared" si="42"/>
        <v/>
      </c>
      <c r="O854" s="6"/>
      <c r="P854" s="6"/>
      <c r="Q854" s="6"/>
      <c r="R854" s="6"/>
      <c r="S854" s="6"/>
      <c r="T854" s="6"/>
      <c r="U854" s="6"/>
      <c r="V854" s="6"/>
      <c r="W854" s="6"/>
      <c r="X854" s="6"/>
      <c r="Y854" s="6"/>
      <c r="Z854" s="6"/>
      <c r="AA854" s="6"/>
      <c r="AB854" s="6"/>
    </row>
    <row r="855" spans="1:28" ht="13.5" thickBot="1" x14ac:dyDescent="0.25">
      <c r="A855" s="6" t="str">
        <f t="shared" si="43"/>
        <v xml:space="preserve"> UNIT </v>
      </c>
      <c r="B855" s="54">
        <v>821</v>
      </c>
      <c r="C855" s="53"/>
      <c r="D855" s="57"/>
      <c r="E855" s="57"/>
      <c r="F855" s="57"/>
      <c r="G855" s="57"/>
      <c r="H855" s="139"/>
      <c r="I855" s="57"/>
      <c r="J855" s="60"/>
      <c r="K855" s="72" t="str">
        <f>IF(AND(I855="YES", COUNTIFS(F$35:F855,F855,I$35:I855,"YES")=1),1,"")</f>
        <v/>
      </c>
      <c r="L855" s="73" t="str">
        <f>IF(G855="","",VALUE(IFERROR(CHOOSE(MATCH(G855,{0,1,2,3,4,5},0),2.5,3.5,4.5,5.5,6.5,7.5),"")))</f>
        <v/>
      </c>
      <c r="M855" s="52">
        <f t="shared" si="41"/>
        <v>1</v>
      </c>
      <c r="N855" s="52" t="str">
        <f t="shared" si="42"/>
        <v/>
      </c>
      <c r="O855" s="6"/>
      <c r="P855" s="6"/>
      <c r="Q855" s="6"/>
      <c r="R855" s="6"/>
      <c r="S855" s="6"/>
      <c r="T855" s="6"/>
      <c r="U855" s="6"/>
      <c r="V855" s="6"/>
      <c r="W855" s="6"/>
      <c r="X855" s="6"/>
      <c r="Y855" s="6"/>
      <c r="Z855" s="6"/>
      <c r="AA855" s="6"/>
      <c r="AB855" s="6"/>
    </row>
    <row r="856" spans="1:28" ht="13.5" thickBot="1" x14ac:dyDescent="0.25">
      <c r="A856" s="6" t="str">
        <f t="shared" si="43"/>
        <v xml:space="preserve"> UNIT </v>
      </c>
      <c r="B856" s="54">
        <v>822</v>
      </c>
      <c r="C856" s="53"/>
      <c r="D856" s="57"/>
      <c r="E856" s="57"/>
      <c r="F856" s="57"/>
      <c r="G856" s="57"/>
      <c r="H856" s="139"/>
      <c r="I856" s="57"/>
      <c r="J856" s="60"/>
      <c r="K856" s="72" t="str">
        <f>IF(AND(I856="YES", COUNTIFS(F$35:F856,F856,I$35:I856,"YES")=1),1,"")</f>
        <v/>
      </c>
      <c r="L856" s="73" t="str">
        <f>IF(G856="","",VALUE(IFERROR(CHOOSE(MATCH(G856,{0,1,2,3,4,5},0),2.5,3.5,4.5,5.5,6.5,7.5),"")))</f>
        <v/>
      </c>
      <c r="M856" s="52">
        <f t="shared" si="41"/>
        <v>1</v>
      </c>
      <c r="N856" s="52" t="str">
        <f t="shared" si="42"/>
        <v/>
      </c>
      <c r="O856" s="6"/>
      <c r="P856" s="6"/>
      <c r="Q856" s="6"/>
      <c r="R856" s="6"/>
      <c r="S856" s="6"/>
      <c r="T856" s="6"/>
      <c r="U856" s="6"/>
      <c r="V856" s="6"/>
      <c r="W856" s="6"/>
      <c r="X856" s="6"/>
      <c r="Y856" s="6"/>
      <c r="Z856" s="6"/>
      <c r="AA856" s="6"/>
      <c r="AB856" s="6"/>
    </row>
    <row r="857" spans="1:28" ht="13.5" thickBot="1" x14ac:dyDescent="0.25">
      <c r="A857" s="6" t="str">
        <f t="shared" si="43"/>
        <v xml:space="preserve"> UNIT </v>
      </c>
      <c r="B857" s="54">
        <v>823</v>
      </c>
      <c r="C857" s="53"/>
      <c r="D857" s="57"/>
      <c r="E857" s="57"/>
      <c r="F857" s="57"/>
      <c r="G857" s="57"/>
      <c r="H857" s="139"/>
      <c r="I857" s="57"/>
      <c r="J857" s="60"/>
      <c r="K857" s="72" t="str">
        <f>IF(AND(I857="YES", COUNTIFS(F$35:F857,F857,I$35:I857,"YES")=1),1,"")</f>
        <v/>
      </c>
      <c r="L857" s="73" t="str">
        <f>IF(G857="","",VALUE(IFERROR(CHOOSE(MATCH(G857,{0,1,2,3,4,5},0),2.5,3.5,4.5,5.5,6.5,7.5),"")))</f>
        <v/>
      </c>
      <c r="M857" s="52">
        <f t="shared" si="41"/>
        <v>1</v>
      </c>
      <c r="N857" s="52" t="str">
        <f t="shared" si="42"/>
        <v/>
      </c>
      <c r="O857" s="6"/>
      <c r="P857" s="6"/>
      <c r="Q857" s="6"/>
      <c r="R857" s="6"/>
      <c r="S857" s="6"/>
      <c r="T857" s="6"/>
      <c r="U857" s="6"/>
      <c r="V857" s="6"/>
      <c r="W857" s="6"/>
      <c r="X857" s="6"/>
      <c r="Y857" s="6"/>
      <c r="Z857" s="6"/>
      <c r="AA857" s="6"/>
      <c r="AB857" s="6"/>
    </row>
    <row r="858" spans="1:28" ht="13.5" thickBot="1" x14ac:dyDescent="0.25">
      <c r="A858" s="6" t="str">
        <f t="shared" si="43"/>
        <v xml:space="preserve"> UNIT </v>
      </c>
      <c r="B858" s="54">
        <v>824</v>
      </c>
      <c r="C858" s="53"/>
      <c r="D858" s="57"/>
      <c r="E858" s="57"/>
      <c r="F858" s="57"/>
      <c r="G858" s="57"/>
      <c r="H858" s="139"/>
      <c r="I858" s="57"/>
      <c r="J858" s="60"/>
      <c r="K858" s="72" t="str">
        <f>IF(AND(I858="YES", COUNTIFS(F$35:F858,F858,I$35:I858,"YES")=1),1,"")</f>
        <v/>
      </c>
      <c r="L858" s="73" t="str">
        <f>IF(G858="","",VALUE(IFERROR(CHOOSE(MATCH(G858,{0,1,2,3,4,5},0),2.5,3.5,4.5,5.5,6.5,7.5),"")))</f>
        <v/>
      </c>
      <c r="M858" s="52">
        <f t="shared" si="41"/>
        <v>1</v>
      </c>
      <c r="N858" s="52" t="str">
        <f t="shared" si="42"/>
        <v/>
      </c>
      <c r="O858" s="6"/>
      <c r="P858" s="6"/>
      <c r="Q858" s="6"/>
      <c r="R858" s="6"/>
      <c r="S858" s="6"/>
      <c r="T858" s="6"/>
      <c r="U858" s="6"/>
      <c r="V858" s="6"/>
      <c r="W858" s="6"/>
      <c r="X858" s="6"/>
      <c r="Y858" s="6"/>
      <c r="Z858" s="6"/>
      <c r="AA858" s="6"/>
      <c r="AB858" s="6"/>
    </row>
    <row r="859" spans="1:28" ht="13.5" thickBot="1" x14ac:dyDescent="0.25">
      <c r="A859" s="6" t="str">
        <f t="shared" si="43"/>
        <v xml:space="preserve"> UNIT </v>
      </c>
      <c r="B859" s="54">
        <v>825</v>
      </c>
      <c r="C859" s="53"/>
      <c r="D859" s="57"/>
      <c r="E859" s="57"/>
      <c r="F859" s="57"/>
      <c r="G859" s="57"/>
      <c r="H859" s="139"/>
      <c r="I859" s="57"/>
      <c r="J859" s="60"/>
      <c r="K859" s="72" t="str">
        <f>IF(AND(I859="YES", COUNTIFS(F$35:F859,F859,I$35:I859,"YES")=1),1,"")</f>
        <v/>
      </c>
      <c r="L859" s="73" t="str">
        <f>IF(G859="","",VALUE(IFERROR(CHOOSE(MATCH(G859,{0,1,2,3,4,5},0),2.5,3.5,4.5,5.5,6.5,7.5),"")))</f>
        <v/>
      </c>
      <c r="M859" s="52">
        <f t="shared" si="41"/>
        <v>1</v>
      </c>
      <c r="N859" s="52" t="str">
        <f t="shared" si="42"/>
        <v/>
      </c>
      <c r="O859" s="6"/>
      <c r="P859" s="6"/>
      <c r="Q859" s="6"/>
      <c r="R859" s="6"/>
      <c r="S859" s="6"/>
      <c r="T859" s="6"/>
      <c r="U859" s="6"/>
      <c r="V859" s="6"/>
      <c r="W859" s="6"/>
      <c r="X859" s="6"/>
      <c r="Y859" s="6"/>
      <c r="Z859" s="6"/>
      <c r="AA859" s="6"/>
      <c r="AB859" s="6"/>
    </row>
    <row r="860" spans="1:28" ht="13.5" thickBot="1" x14ac:dyDescent="0.25">
      <c r="A860" s="6" t="str">
        <f t="shared" si="43"/>
        <v xml:space="preserve"> UNIT </v>
      </c>
      <c r="B860" s="54">
        <v>826</v>
      </c>
      <c r="C860" s="53"/>
      <c r="D860" s="57"/>
      <c r="E860" s="57"/>
      <c r="F860" s="57"/>
      <c r="G860" s="57"/>
      <c r="H860" s="139"/>
      <c r="I860" s="57"/>
      <c r="J860" s="60"/>
      <c r="K860" s="72" t="str">
        <f>IF(AND(I860="YES", COUNTIFS(F$35:F860,F860,I$35:I860,"YES")=1),1,"")</f>
        <v/>
      </c>
      <c r="L860" s="73" t="str">
        <f>IF(G860="","",VALUE(IFERROR(CHOOSE(MATCH(G860,{0,1,2,3,4,5},0),2.5,3.5,4.5,5.5,6.5,7.5),"")))</f>
        <v/>
      </c>
      <c r="M860" s="52">
        <f t="shared" si="41"/>
        <v>1</v>
      </c>
      <c r="N860" s="52" t="str">
        <f t="shared" si="42"/>
        <v/>
      </c>
      <c r="O860" s="6"/>
      <c r="P860" s="6"/>
      <c r="Q860" s="6"/>
      <c r="R860" s="6"/>
      <c r="S860" s="6"/>
      <c r="T860" s="6"/>
      <c r="U860" s="6"/>
      <c r="V860" s="6"/>
      <c r="W860" s="6"/>
      <c r="X860" s="6"/>
      <c r="Y860" s="6"/>
      <c r="Z860" s="6"/>
      <c r="AA860" s="6"/>
      <c r="AB860" s="6"/>
    </row>
    <row r="861" spans="1:28" ht="13.5" thickBot="1" x14ac:dyDescent="0.25">
      <c r="A861" s="6" t="str">
        <f t="shared" si="43"/>
        <v xml:space="preserve"> UNIT </v>
      </c>
      <c r="B861" s="54">
        <v>827</v>
      </c>
      <c r="C861" s="53"/>
      <c r="D861" s="57"/>
      <c r="E861" s="57"/>
      <c r="F861" s="57"/>
      <c r="G861" s="57"/>
      <c r="H861" s="139"/>
      <c r="I861" s="57"/>
      <c r="J861" s="60"/>
      <c r="K861" s="72" t="str">
        <f>IF(AND(I861="YES", COUNTIFS(F$35:F861,F861,I$35:I861,"YES")=1),1,"")</f>
        <v/>
      </c>
      <c r="L861" s="73" t="str">
        <f>IF(G861="","",VALUE(IFERROR(CHOOSE(MATCH(G861,{0,1,2,3,4,5},0),2.5,3.5,4.5,5.5,6.5,7.5),"")))</f>
        <v/>
      </c>
      <c r="M861" s="52">
        <f t="shared" si="41"/>
        <v>1</v>
      </c>
      <c r="N861" s="52" t="str">
        <f t="shared" si="42"/>
        <v/>
      </c>
      <c r="O861" s="6"/>
      <c r="P861" s="6"/>
      <c r="Q861" s="6"/>
      <c r="R861" s="6"/>
      <c r="S861" s="6"/>
      <c r="T861" s="6"/>
      <c r="U861" s="6"/>
      <c r="V861" s="6"/>
      <c r="W861" s="6"/>
      <c r="X861" s="6"/>
      <c r="Y861" s="6"/>
      <c r="Z861" s="6"/>
      <c r="AA861" s="6"/>
      <c r="AB861" s="6"/>
    </row>
    <row r="862" spans="1:28" ht="13.5" thickBot="1" x14ac:dyDescent="0.25">
      <c r="A862" s="6" t="str">
        <f t="shared" si="43"/>
        <v xml:space="preserve"> UNIT </v>
      </c>
      <c r="B862" s="54">
        <v>828</v>
      </c>
      <c r="C862" s="53"/>
      <c r="D862" s="57"/>
      <c r="E862" s="57"/>
      <c r="F862" s="57"/>
      <c r="G862" s="57"/>
      <c r="H862" s="139"/>
      <c r="I862" s="57"/>
      <c r="J862" s="60"/>
      <c r="K862" s="72" t="str">
        <f>IF(AND(I862="YES", COUNTIFS(F$35:F862,F862,I$35:I862,"YES")=1),1,"")</f>
        <v/>
      </c>
      <c r="L862" s="73" t="str">
        <f>IF(G862="","",VALUE(IFERROR(CHOOSE(MATCH(G862,{0,1,2,3,4,5},0),2.5,3.5,4.5,5.5,6.5,7.5),"")))</f>
        <v/>
      </c>
      <c r="M862" s="52">
        <f t="shared" si="41"/>
        <v>1</v>
      </c>
      <c r="N862" s="52" t="str">
        <f t="shared" si="42"/>
        <v/>
      </c>
      <c r="O862" s="6"/>
      <c r="P862" s="6"/>
      <c r="Q862" s="6"/>
      <c r="R862" s="6"/>
      <c r="S862" s="6"/>
      <c r="T862" s="6"/>
      <c r="U862" s="6"/>
      <c r="V862" s="6"/>
      <c r="W862" s="6"/>
      <c r="X862" s="6"/>
      <c r="Y862" s="6"/>
      <c r="Z862" s="6"/>
      <c r="AA862" s="6"/>
      <c r="AB862" s="6"/>
    </row>
    <row r="863" spans="1:28" ht="13.5" thickBot="1" x14ac:dyDescent="0.25">
      <c r="A863" s="6" t="str">
        <f t="shared" si="43"/>
        <v xml:space="preserve"> UNIT </v>
      </c>
      <c r="B863" s="54">
        <v>829</v>
      </c>
      <c r="C863" s="53"/>
      <c r="D863" s="57"/>
      <c r="E863" s="57"/>
      <c r="F863" s="57"/>
      <c r="G863" s="57"/>
      <c r="H863" s="139"/>
      <c r="I863" s="57"/>
      <c r="J863" s="60"/>
      <c r="K863" s="72" t="str">
        <f>IF(AND(I863="YES", COUNTIFS(F$35:F863,F863,I$35:I863,"YES")=1),1,"")</f>
        <v/>
      </c>
      <c r="L863" s="73" t="str">
        <f>IF(G863="","",VALUE(IFERROR(CHOOSE(MATCH(G863,{0,1,2,3,4,5},0),2.5,3.5,4.5,5.5,6.5,7.5),"")))</f>
        <v/>
      </c>
      <c r="M863" s="52">
        <f t="shared" si="41"/>
        <v>1</v>
      </c>
      <c r="N863" s="52" t="str">
        <f t="shared" si="42"/>
        <v/>
      </c>
      <c r="O863" s="6"/>
      <c r="P863" s="6"/>
      <c r="Q863" s="6"/>
      <c r="R863" s="6"/>
      <c r="S863" s="6"/>
      <c r="T863" s="6"/>
      <c r="U863" s="6"/>
      <c r="V863" s="6"/>
      <c r="W863" s="6"/>
      <c r="X863" s="6"/>
      <c r="Y863" s="6"/>
      <c r="Z863" s="6"/>
      <c r="AA863" s="6"/>
      <c r="AB863" s="6"/>
    </row>
    <row r="864" spans="1:28" ht="13.5" thickBot="1" x14ac:dyDescent="0.25">
      <c r="A864" s="6" t="str">
        <f t="shared" si="43"/>
        <v xml:space="preserve"> UNIT </v>
      </c>
      <c r="B864" s="54">
        <v>830</v>
      </c>
      <c r="C864" s="53"/>
      <c r="D864" s="57"/>
      <c r="E864" s="57"/>
      <c r="F864" s="57"/>
      <c r="G864" s="57"/>
      <c r="H864" s="139"/>
      <c r="I864" s="57"/>
      <c r="J864" s="60"/>
      <c r="K864" s="72" t="str">
        <f>IF(AND(I864="YES", COUNTIFS(F$35:F864,F864,I$35:I864,"YES")=1),1,"")</f>
        <v/>
      </c>
      <c r="L864" s="73" t="str">
        <f>IF(G864="","",VALUE(IFERROR(CHOOSE(MATCH(G864,{0,1,2,3,4,5},0),2.5,3.5,4.5,5.5,6.5,7.5),"")))</f>
        <v/>
      </c>
      <c r="M864" s="52">
        <f t="shared" si="41"/>
        <v>1</v>
      </c>
      <c r="N864" s="52" t="str">
        <f t="shared" si="42"/>
        <v/>
      </c>
      <c r="O864" s="6"/>
      <c r="P864" s="6"/>
      <c r="Q864" s="6"/>
      <c r="R864" s="6"/>
      <c r="S864" s="6"/>
      <c r="T864" s="6"/>
      <c r="U864" s="6"/>
      <c r="V864" s="6"/>
      <c r="W864" s="6"/>
      <c r="X864" s="6"/>
      <c r="Y864" s="6"/>
      <c r="Z864" s="6"/>
      <c r="AA864" s="6"/>
      <c r="AB864" s="6"/>
    </row>
    <row r="865" spans="1:28" ht="13.5" thickBot="1" x14ac:dyDescent="0.25">
      <c r="A865" s="6" t="str">
        <f t="shared" si="43"/>
        <v xml:space="preserve"> UNIT </v>
      </c>
      <c r="B865" s="54">
        <v>831</v>
      </c>
      <c r="C865" s="53"/>
      <c r="D865" s="57"/>
      <c r="E865" s="57"/>
      <c r="F865" s="57"/>
      <c r="G865" s="57"/>
      <c r="H865" s="139"/>
      <c r="I865" s="57"/>
      <c r="J865" s="60"/>
      <c r="K865" s="72" t="str">
        <f>IF(AND(I865="YES", COUNTIFS(F$35:F865,F865,I$35:I865,"YES")=1),1,"")</f>
        <v/>
      </c>
      <c r="L865" s="73" t="str">
        <f>IF(G865="","",VALUE(IFERROR(CHOOSE(MATCH(G865,{0,1,2,3,4,5},0),2.5,3.5,4.5,5.5,6.5,7.5),"")))</f>
        <v/>
      </c>
      <c r="M865" s="52">
        <f t="shared" si="41"/>
        <v>1</v>
      </c>
      <c r="N865" s="52" t="str">
        <f t="shared" si="42"/>
        <v/>
      </c>
      <c r="O865" s="6"/>
      <c r="P865" s="6"/>
      <c r="Q865" s="6"/>
      <c r="R865" s="6"/>
      <c r="S865" s="6"/>
      <c r="T865" s="6"/>
      <c r="U865" s="6"/>
      <c r="V865" s="6"/>
      <c r="W865" s="6"/>
      <c r="X865" s="6"/>
      <c r="Y865" s="6"/>
      <c r="Z865" s="6"/>
      <c r="AA865" s="6"/>
      <c r="AB865" s="6"/>
    </row>
    <row r="866" spans="1:28" ht="13.5" thickBot="1" x14ac:dyDescent="0.25">
      <c r="A866" s="6" t="str">
        <f t="shared" si="43"/>
        <v xml:space="preserve"> UNIT </v>
      </c>
      <c r="B866" s="54">
        <v>832</v>
      </c>
      <c r="C866" s="53"/>
      <c r="D866" s="57"/>
      <c r="E866" s="57"/>
      <c r="F866" s="57"/>
      <c r="G866" s="57"/>
      <c r="H866" s="139"/>
      <c r="I866" s="57"/>
      <c r="J866" s="60"/>
      <c r="K866" s="72" t="str">
        <f>IF(AND(I866="YES", COUNTIFS(F$35:F866,F866,I$35:I866,"YES")=1),1,"")</f>
        <v/>
      </c>
      <c r="L866" s="73" t="str">
        <f>IF(G866="","",VALUE(IFERROR(CHOOSE(MATCH(G866,{0,1,2,3,4,5},0),2.5,3.5,4.5,5.5,6.5,7.5),"")))</f>
        <v/>
      </c>
      <c r="M866" s="52">
        <f t="shared" si="41"/>
        <v>1</v>
      </c>
      <c r="N866" s="52" t="str">
        <f t="shared" si="42"/>
        <v/>
      </c>
      <c r="O866" s="6"/>
      <c r="P866" s="6"/>
      <c r="Q866" s="6"/>
      <c r="R866" s="6"/>
      <c r="S866" s="6"/>
      <c r="T866" s="6"/>
      <c r="U866" s="6"/>
      <c r="V866" s="6"/>
      <c r="W866" s="6"/>
      <c r="X866" s="6"/>
      <c r="Y866" s="6"/>
      <c r="Z866" s="6"/>
      <c r="AA866" s="6"/>
      <c r="AB866" s="6"/>
    </row>
    <row r="867" spans="1:28" ht="13.5" thickBot="1" x14ac:dyDescent="0.25">
      <c r="A867" s="6" t="str">
        <f t="shared" si="43"/>
        <v xml:space="preserve"> UNIT </v>
      </c>
      <c r="B867" s="54">
        <v>833</v>
      </c>
      <c r="C867" s="53"/>
      <c r="D867" s="57"/>
      <c r="E867" s="57"/>
      <c r="F867" s="57"/>
      <c r="G867" s="57"/>
      <c r="H867" s="139"/>
      <c r="I867" s="57"/>
      <c r="J867" s="60"/>
      <c r="K867" s="72" t="str">
        <f>IF(AND(I867="YES", COUNTIFS(F$35:F867,F867,I$35:I867,"YES")=1),1,"")</f>
        <v/>
      </c>
      <c r="L867" s="73" t="str">
        <f>IF(G867="","",VALUE(IFERROR(CHOOSE(MATCH(G867,{0,1,2,3,4,5},0),2.5,3.5,4.5,5.5,6.5,7.5),"")))</f>
        <v/>
      </c>
      <c r="M867" s="52">
        <f t="shared" ref="M867:M930" si="44">IF(COUNTIF($F$35:$F$1534,F867)&gt;1,0,1)</f>
        <v>1</v>
      </c>
      <c r="N867" s="52" t="str">
        <f t="shared" ref="N867:N930" si="45">IFERROR(1/IF(LEN(F867)&gt;0,COUNTIF($F$35:$F$1534,F867),0),"")</f>
        <v/>
      </c>
      <c r="O867" s="6"/>
      <c r="P867" s="6"/>
      <c r="Q867" s="6"/>
      <c r="R867" s="6"/>
      <c r="S867" s="6"/>
      <c r="T867" s="6"/>
      <c r="U867" s="6"/>
      <c r="V867" s="6"/>
      <c r="W867" s="6"/>
      <c r="X867" s="6"/>
      <c r="Y867" s="6"/>
      <c r="Z867" s="6"/>
      <c r="AA867" s="6"/>
      <c r="AB867" s="6"/>
    </row>
    <row r="868" spans="1:28" ht="13.5" thickBot="1" x14ac:dyDescent="0.25">
      <c r="A868" s="6" t="str">
        <f t="shared" si="43"/>
        <v xml:space="preserve"> UNIT </v>
      </c>
      <c r="B868" s="54">
        <v>834</v>
      </c>
      <c r="C868" s="53"/>
      <c r="D868" s="57"/>
      <c r="E868" s="57"/>
      <c r="F868" s="57"/>
      <c r="G868" s="57"/>
      <c r="H868" s="139"/>
      <c r="I868" s="57"/>
      <c r="J868" s="60"/>
      <c r="K868" s="72" t="str">
        <f>IF(AND(I868="YES", COUNTIFS(F$35:F868,F868,I$35:I868,"YES")=1),1,"")</f>
        <v/>
      </c>
      <c r="L868" s="73" t="str">
        <f>IF(G868="","",VALUE(IFERROR(CHOOSE(MATCH(G868,{0,1,2,3,4,5},0),2.5,3.5,4.5,5.5,6.5,7.5),"")))</f>
        <v/>
      </c>
      <c r="M868" s="52">
        <f t="shared" si="44"/>
        <v>1</v>
      </c>
      <c r="N868" s="52" t="str">
        <f t="shared" si="45"/>
        <v/>
      </c>
      <c r="O868" s="6"/>
      <c r="P868" s="6"/>
      <c r="Q868" s="6"/>
      <c r="R868" s="6"/>
      <c r="S868" s="6"/>
      <c r="T868" s="6"/>
      <c r="U868" s="6"/>
      <c r="V868" s="6"/>
      <c r="W868" s="6"/>
      <c r="X868" s="6"/>
      <c r="Y868" s="6"/>
      <c r="Z868" s="6"/>
      <c r="AA868" s="6"/>
      <c r="AB868" s="6"/>
    </row>
    <row r="869" spans="1:28" ht="13.5" thickBot="1" x14ac:dyDescent="0.25">
      <c r="A869" s="6" t="str">
        <f t="shared" ref="A869:A932" si="46">C867&amp;" "&amp;"UNIT"&amp;" "&amp;F867</f>
        <v xml:space="preserve"> UNIT </v>
      </c>
      <c r="B869" s="54">
        <v>835</v>
      </c>
      <c r="C869" s="53"/>
      <c r="D869" s="57"/>
      <c r="E869" s="57"/>
      <c r="F869" s="57"/>
      <c r="G869" s="57"/>
      <c r="H869" s="139"/>
      <c r="I869" s="57"/>
      <c r="J869" s="60"/>
      <c r="K869" s="72" t="str">
        <f>IF(AND(I869="YES", COUNTIFS(F$35:F869,F869,I$35:I869,"YES")=1),1,"")</f>
        <v/>
      </c>
      <c r="L869" s="73" t="str">
        <f>IF(G869="","",VALUE(IFERROR(CHOOSE(MATCH(G869,{0,1,2,3,4,5},0),2.5,3.5,4.5,5.5,6.5,7.5),"")))</f>
        <v/>
      </c>
      <c r="M869" s="52">
        <f t="shared" si="44"/>
        <v>1</v>
      </c>
      <c r="N869" s="52" t="str">
        <f t="shared" si="45"/>
        <v/>
      </c>
      <c r="O869" s="6"/>
      <c r="P869" s="6"/>
      <c r="Q869" s="6"/>
      <c r="R869" s="6"/>
      <c r="S869" s="6"/>
      <c r="T869" s="6"/>
      <c r="U869" s="6"/>
      <c r="V869" s="6"/>
      <c r="W869" s="6"/>
      <c r="X869" s="6"/>
      <c r="Y869" s="6"/>
      <c r="Z869" s="6"/>
      <c r="AA869" s="6"/>
      <c r="AB869" s="6"/>
    </row>
    <row r="870" spans="1:28" ht="13.5" thickBot="1" x14ac:dyDescent="0.25">
      <c r="A870" s="6" t="str">
        <f t="shared" si="46"/>
        <v xml:space="preserve"> UNIT </v>
      </c>
      <c r="B870" s="54">
        <v>836</v>
      </c>
      <c r="C870" s="53"/>
      <c r="D870" s="57"/>
      <c r="E870" s="57"/>
      <c r="F870" s="57"/>
      <c r="G870" s="57"/>
      <c r="H870" s="139"/>
      <c r="I870" s="57"/>
      <c r="J870" s="60"/>
      <c r="K870" s="72" t="str">
        <f>IF(AND(I870="YES", COUNTIFS(F$35:F870,F870,I$35:I870,"YES")=1),1,"")</f>
        <v/>
      </c>
      <c r="L870" s="73" t="str">
        <f>IF(G870="","",VALUE(IFERROR(CHOOSE(MATCH(G870,{0,1,2,3,4,5},0),2.5,3.5,4.5,5.5,6.5,7.5),"")))</f>
        <v/>
      </c>
      <c r="M870" s="52">
        <f t="shared" si="44"/>
        <v>1</v>
      </c>
      <c r="N870" s="52" t="str">
        <f t="shared" si="45"/>
        <v/>
      </c>
      <c r="O870" s="6"/>
      <c r="P870" s="6"/>
      <c r="Q870" s="6"/>
      <c r="R870" s="6"/>
      <c r="S870" s="6"/>
      <c r="T870" s="6"/>
      <c r="U870" s="6"/>
      <c r="V870" s="6"/>
      <c r="W870" s="6"/>
      <c r="X870" s="6"/>
      <c r="Y870" s="6"/>
      <c r="Z870" s="6"/>
      <c r="AA870" s="6"/>
      <c r="AB870" s="6"/>
    </row>
    <row r="871" spans="1:28" ht="13.5" thickBot="1" x14ac:dyDescent="0.25">
      <c r="A871" s="6" t="str">
        <f t="shared" si="46"/>
        <v xml:space="preserve"> UNIT </v>
      </c>
      <c r="B871" s="54">
        <v>837</v>
      </c>
      <c r="C871" s="53"/>
      <c r="D871" s="57"/>
      <c r="E871" s="57"/>
      <c r="F871" s="57"/>
      <c r="G871" s="57"/>
      <c r="H871" s="139"/>
      <c r="I871" s="57"/>
      <c r="J871" s="60"/>
      <c r="K871" s="72" t="str">
        <f>IF(AND(I871="YES", COUNTIFS(F$35:F871,F871,I$35:I871,"YES")=1),1,"")</f>
        <v/>
      </c>
      <c r="L871" s="73" t="str">
        <f>IF(G871="","",VALUE(IFERROR(CHOOSE(MATCH(G871,{0,1,2,3,4,5},0),2.5,3.5,4.5,5.5,6.5,7.5),"")))</f>
        <v/>
      </c>
      <c r="M871" s="52">
        <f t="shared" si="44"/>
        <v>1</v>
      </c>
      <c r="N871" s="52" t="str">
        <f t="shared" si="45"/>
        <v/>
      </c>
      <c r="O871" s="6"/>
      <c r="P871" s="6"/>
      <c r="Q871" s="6"/>
      <c r="R871" s="6"/>
      <c r="S871" s="6"/>
      <c r="T871" s="6"/>
      <c r="U871" s="6"/>
      <c r="V871" s="6"/>
      <c r="W871" s="6"/>
      <c r="X871" s="6"/>
      <c r="Y871" s="6"/>
      <c r="Z871" s="6"/>
      <c r="AA871" s="6"/>
      <c r="AB871" s="6"/>
    </row>
    <row r="872" spans="1:28" ht="13.5" thickBot="1" x14ac:dyDescent="0.25">
      <c r="A872" s="6" t="str">
        <f t="shared" si="46"/>
        <v xml:space="preserve"> UNIT </v>
      </c>
      <c r="B872" s="54">
        <v>838</v>
      </c>
      <c r="C872" s="53"/>
      <c r="D872" s="57"/>
      <c r="E872" s="57"/>
      <c r="F872" s="57"/>
      <c r="G872" s="57"/>
      <c r="H872" s="139"/>
      <c r="I872" s="57"/>
      <c r="J872" s="60"/>
      <c r="K872" s="72" t="str">
        <f>IF(AND(I872="YES", COUNTIFS(F$35:F872,F872,I$35:I872,"YES")=1),1,"")</f>
        <v/>
      </c>
      <c r="L872" s="73" t="str">
        <f>IF(G872="","",VALUE(IFERROR(CHOOSE(MATCH(G872,{0,1,2,3,4,5},0),2.5,3.5,4.5,5.5,6.5,7.5),"")))</f>
        <v/>
      </c>
      <c r="M872" s="52">
        <f t="shared" si="44"/>
        <v>1</v>
      </c>
      <c r="N872" s="52" t="str">
        <f t="shared" si="45"/>
        <v/>
      </c>
      <c r="O872" s="6"/>
      <c r="P872" s="6"/>
      <c r="Q872" s="6"/>
      <c r="R872" s="6"/>
      <c r="S872" s="6"/>
      <c r="T872" s="6"/>
      <c r="U872" s="6"/>
      <c r="V872" s="6"/>
      <c r="W872" s="6"/>
      <c r="X872" s="6"/>
      <c r="Y872" s="6"/>
      <c r="Z872" s="6"/>
      <c r="AA872" s="6"/>
      <c r="AB872" s="6"/>
    </row>
    <row r="873" spans="1:28" ht="13.5" thickBot="1" x14ac:dyDescent="0.25">
      <c r="A873" s="6" t="str">
        <f t="shared" si="46"/>
        <v xml:space="preserve"> UNIT </v>
      </c>
      <c r="B873" s="54">
        <v>839</v>
      </c>
      <c r="C873" s="53"/>
      <c r="D873" s="57"/>
      <c r="E873" s="57"/>
      <c r="F873" s="57"/>
      <c r="G873" s="57"/>
      <c r="H873" s="139"/>
      <c r="I873" s="57"/>
      <c r="J873" s="60"/>
      <c r="K873" s="72" t="str">
        <f>IF(AND(I873="YES", COUNTIFS(F$35:F873,F873,I$35:I873,"YES")=1),1,"")</f>
        <v/>
      </c>
      <c r="L873" s="73" t="str">
        <f>IF(G873="","",VALUE(IFERROR(CHOOSE(MATCH(G873,{0,1,2,3,4,5},0),2.5,3.5,4.5,5.5,6.5,7.5),"")))</f>
        <v/>
      </c>
      <c r="M873" s="52">
        <f t="shared" si="44"/>
        <v>1</v>
      </c>
      <c r="N873" s="52" t="str">
        <f t="shared" si="45"/>
        <v/>
      </c>
      <c r="O873" s="6"/>
      <c r="P873" s="6"/>
      <c r="Q873" s="6"/>
      <c r="R873" s="6"/>
      <c r="S873" s="6"/>
      <c r="T873" s="6"/>
      <c r="U873" s="6"/>
      <c r="V873" s="6"/>
      <c r="W873" s="6"/>
      <c r="X873" s="6"/>
      <c r="Y873" s="6"/>
      <c r="Z873" s="6"/>
      <c r="AA873" s="6"/>
      <c r="AB873" s="6"/>
    </row>
    <row r="874" spans="1:28" ht="13.5" thickBot="1" x14ac:dyDescent="0.25">
      <c r="A874" s="6" t="str">
        <f t="shared" si="46"/>
        <v xml:space="preserve"> UNIT </v>
      </c>
      <c r="B874" s="54">
        <v>840</v>
      </c>
      <c r="C874" s="53"/>
      <c r="D874" s="57"/>
      <c r="E874" s="57"/>
      <c r="F874" s="57"/>
      <c r="G874" s="57"/>
      <c r="H874" s="139"/>
      <c r="I874" s="57"/>
      <c r="J874" s="60"/>
      <c r="K874" s="72" t="str">
        <f>IF(AND(I874="YES", COUNTIFS(F$35:F874,F874,I$35:I874,"YES")=1),1,"")</f>
        <v/>
      </c>
      <c r="L874" s="73" t="str">
        <f>IF(G874="","",VALUE(IFERROR(CHOOSE(MATCH(G874,{0,1,2,3,4,5},0),2.5,3.5,4.5,5.5,6.5,7.5),"")))</f>
        <v/>
      </c>
      <c r="M874" s="52">
        <f t="shared" si="44"/>
        <v>1</v>
      </c>
      <c r="N874" s="52" t="str">
        <f t="shared" si="45"/>
        <v/>
      </c>
      <c r="O874" s="6"/>
      <c r="P874" s="6"/>
      <c r="Q874" s="6"/>
      <c r="R874" s="6"/>
      <c r="S874" s="6"/>
      <c r="T874" s="6"/>
      <c r="U874" s="6"/>
      <c r="V874" s="6"/>
      <c r="W874" s="6"/>
      <c r="X874" s="6"/>
      <c r="Y874" s="6"/>
      <c r="Z874" s="6"/>
      <c r="AA874" s="6"/>
      <c r="AB874" s="6"/>
    </row>
    <row r="875" spans="1:28" ht="13.5" thickBot="1" x14ac:dyDescent="0.25">
      <c r="A875" s="6" t="str">
        <f t="shared" si="46"/>
        <v xml:space="preserve"> UNIT </v>
      </c>
      <c r="B875" s="54">
        <v>841</v>
      </c>
      <c r="C875" s="53"/>
      <c r="D875" s="57"/>
      <c r="E875" s="57"/>
      <c r="F875" s="57"/>
      <c r="G875" s="57"/>
      <c r="H875" s="139"/>
      <c r="I875" s="57"/>
      <c r="J875" s="60"/>
      <c r="K875" s="72" t="str">
        <f>IF(AND(I875="YES", COUNTIFS(F$35:F875,F875,I$35:I875,"YES")=1),1,"")</f>
        <v/>
      </c>
      <c r="L875" s="73" t="str">
        <f>IF(G875="","",VALUE(IFERROR(CHOOSE(MATCH(G875,{0,1,2,3,4,5},0),2.5,3.5,4.5,5.5,6.5,7.5),"")))</f>
        <v/>
      </c>
      <c r="M875" s="52">
        <f t="shared" si="44"/>
        <v>1</v>
      </c>
      <c r="N875" s="52" t="str">
        <f t="shared" si="45"/>
        <v/>
      </c>
      <c r="O875" s="6"/>
      <c r="P875" s="6"/>
      <c r="Q875" s="6"/>
      <c r="R875" s="6"/>
      <c r="S875" s="6"/>
      <c r="T875" s="6"/>
      <c r="U875" s="6"/>
      <c r="V875" s="6"/>
      <c r="W875" s="6"/>
      <c r="X875" s="6"/>
      <c r="Y875" s="6"/>
      <c r="Z875" s="6"/>
      <c r="AA875" s="6"/>
      <c r="AB875" s="6"/>
    </row>
    <row r="876" spans="1:28" ht="13.5" thickBot="1" x14ac:dyDescent="0.25">
      <c r="A876" s="6" t="str">
        <f t="shared" si="46"/>
        <v xml:space="preserve"> UNIT </v>
      </c>
      <c r="B876" s="54">
        <v>842</v>
      </c>
      <c r="C876" s="53"/>
      <c r="D876" s="57"/>
      <c r="E876" s="57"/>
      <c r="F876" s="57"/>
      <c r="G876" s="57"/>
      <c r="H876" s="139"/>
      <c r="I876" s="57"/>
      <c r="J876" s="60"/>
      <c r="K876" s="72" t="str">
        <f>IF(AND(I876="YES", COUNTIFS(F$35:F876,F876,I$35:I876,"YES")=1),1,"")</f>
        <v/>
      </c>
      <c r="L876" s="73" t="str">
        <f>IF(G876="","",VALUE(IFERROR(CHOOSE(MATCH(G876,{0,1,2,3,4,5},0),2.5,3.5,4.5,5.5,6.5,7.5),"")))</f>
        <v/>
      </c>
      <c r="M876" s="52">
        <f t="shared" si="44"/>
        <v>1</v>
      </c>
      <c r="N876" s="52" t="str">
        <f t="shared" si="45"/>
        <v/>
      </c>
      <c r="O876" s="6"/>
      <c r="P876" s="6"/>
      <c r="Q876" s="6"/>
      <c r="R876" s="6"/>
      <c r="S876" s="6"/>
      <c r="T876" s="6"/>
      <c r="U876" s="6"/>
      <c r="V876" s="6"/>
      <c r="W876" s="6"/>
      <c r="X876" s="6"/>
      <c r="Y876" s="6"/>
      <c r="Z876" s="6"/>
      <c r="AA876" s="6"/>
      <c r="AB876" s="6"/>
    </row>
    <row r="877" spans="1:28" ht="13.5" thickBot="1" x14ac:dyDescent="0.25">
      <c r="A877" s="6" t="str">
        <f t="shared" si="46"/>
        <v xml:space="preserve"> UNIT </v>
      </c>
      <c r="B877" s="54">
        <v>843</v>
      </c>
      <c r="C877" s="53"/>
      <c r="D877" s="57"/>
      <c r="E877" s="57"/>
      <c r="F877" s="57"/>
      <c r="G877" s="57"/>
      <c r="H877" s="139"/>
      <c r="I877" s="57"/>
      <c r="J877" s="60"/>
      <c r="K877" s="72" t="str">
        <f>IF(AND(I877="YES", COUNTIFS(F$35:F877,F877,I$35:I877,"YES")=1),1,"")</f>
        <v/>
      </c>
      <c r="L877" s="73" t="str">
        <f>IF(G877="","",VALUE(IFERROR(CHOOSE(MATCH(G877,{0,1,2,3,4,5},0),2.5,3.5,4.5,5.5,6.5,7.5),"")))</f>
        <v/>
      </c>
      <c r="M877" s="52">
        <f t="shared" si="44"/>
        <v>1</v>
      </c>
      <c r="N877" s="52" t="str">
        <f t="shared" si="45"/>
        <v/>
      </c>
      <c r="O877" s="6"/>
      <c r="P877" s="6"/>
      <c r="Q877" s="6"/>
      <c r="R877" s="6"/>
      <c r="S877" s="6"/>
      <c r="T877" s="6"/>
      <c r="U877" s="6"/>
      <c r="V877" s="6"/>
      <c r="W877" s="6"/>
      <c r="X877" s="6"/>
      <c r="Y877" s="6"/>
      <c r="Z877" s="6"/>
      <c r="AA877" s="6"/>
      <c r="AB877" s="6"/>
    </row>
    <row r="878" spans="1:28" ht="13.5" thickBot="1" x14ac:dyDescent="0.25">
      <c r="A878" s="6" t="str">
        <f t="shared" si="46"/>
        <v xml:space="preserve"> UNIT </v>
      </c>
      <c r="B878" s="54">
        <v>844</v>
      </c>
      <c r="C878" s="53"/>
      <c r="D878" s="57"/>
      <c r="E878" s="57"/>
      <c r="F878" s="57"/>
      <c r="G878" s="57"/>
      <c r="H878" s="139"/>
      <c r="I878" s="57"/>
      <c r="J878" s="60"/>
      <c r="K878" s="72" t="str">
        <f>IF(AND(I878="YES", COUNTIFS(F$35:F878,F878,I$35:I878,"YES")=1),1,"")</f>
        <v/>
      </c>
      <c r="L878" s="73" t="str">
        <f>IF(G878="","",VALUE(IFERROR(CHOOSE(MATCH(G878,{0,1,2,3,4,5},0),2.5,3.5,4.5,5.5,6.5,7.5),"")))</f>
        <v/>
      </c>
      <c r="M878" s="52">
        <f t="shared" si="44"/>
        <v>1</v>
      </c>
      <c r="N878" s="52" t="str">
        <f t="shared" si="45"/>
        <v/>
      </c>
      <c r="O878" s="6"/>
      <c r="P878" s="6"/>
      <c r="Q878" s="6"/>
      <c r="R878" s="6"/>
      <c r="S878" s="6"/>
      <c r="T878" s="6"/>
      <c r="U878" s="6"/>
      <c r="V878" s="6"/>
      <c r="W878" s="6"/>
      <c r="X878" s="6"/>
      <c r="Y878" s="6"/>
      <c r="Z878" s="6"/>
      <c r="AA878" s="6"/>
      <c r="AB878" s="6"/>
    </row>
    <row r="879" spans="1:28" ht="13.5" thickBot="1" x14ac:dyDescent="0.25">
      <c r="A879" s="6" t="str">
        <f t="shared" si="46"/>
        <v xml:space="preserve"> UNIT </v>
      </c>
      <c r="B879" s="54">
        <v>845</v>
      </c>
      <c r="C879" s="53"/>
      <c r="D879" s="57"/>
      <c r="E879" s="57"/>
      <c r="F879" s="57"/>
      <c r="G879" s="57"/>
      <c r="H879" s="139"/>
      <c r="I879" s="57"/>
      <c r="J879" s="60"/>
      <c r="K879" s="72" t="str">
        <f>IF(AND(I879="YES", COUNTIFS(F$35:F879,F879,I$35:I879,"YES")=1),1,"")</f>
        <v/>
      </c>
      <c r="L879" s="73" t="str">
        <f>IF(G879="","",VALUE(IFERROR(CHOOSE(MATCH(G879,{0,1,2,3,4,5},0),2.5,3.5,4.5,5.5,6.5,7.5),"")))</f>
        <v/>
      </c>
      <c r="M879" s="52">
        <f t="shared" si="44"/>
        <v>1</v>
      </c>
      <c r="N879" s="52" t="str">
        <f t="shared" si="45"/>
        <v/>
      </c>
      <c r="O879" s="6"/>
      <c r="P879" s="6"/>
      <c r="Q879" s="6"/>
      <c r="R879" s="6"/>
      <c r="S879" s="6"/>
      <c r="T879" s="6"/>
      <c r="U879" s="6"/>
      <c r="V879" s="6"/>
      <c r="W879" s="6"/>
      <c r="X879" s="6"/>
      <c r="Y879" s="6"/>
      <c r="Z879" s="6"/>
      <c r="AA879" s="6"/>
      <c r="AB879" s="6"/>
    </row>
    <row r="880" spans="1:28" ht="13.5" thickBot="1" x14ac:dyDescent="0.25">
      <c r="A880" s="6" t="str">
        <f t="shared" si="46"/>
        <v xml:space="preserve"> UNIT </v>
      </c>
      <c r="B880" s="54">
        <v>846</v>
      </c>
      <c r="C880" s="53"/>
      <c r="D880" s="57"/>
      <c r="E880" s="57"/>
      <c r="F880" s="57"/>
      <c r="G880" s="57"/>
      <c r="H880" s="139"/>
      <c r="I880" s="57"/>
      <c r="J880" s="60"/>
      <c r="K880" s="72" t="str">
        <f>IF(AND(I880="YES", COUNTIFS(F$35:F880,F880,I$35:I880,"YES")=1),1,"")</f>
        <v/>
      </c>
      <c r="L880" s="73" t="str">
        <f>IF(G880="","",VALUE(IFERROR(CHOOSE(MATCH(G880,{0,1,2,3,4,5},0),2.5,3.5,4.5,5.5,6.5,7.5),"")))</f>
        <v/>
      </c>
      <c r="M880" s="52">
        <f t="shared" si="44"/>
        <v>1</v>
      </c>
      <c r="N880" s="52" t="str">
        <f t="shared" si="45"/>
        <v/>
      </c>
      <c r="O880" s="6"/>
      <c r="P880" s="6"/>
      <c r="Q880" s="6"/>
      <c r="R880" s="6"/>
      <c r="S880" s="6"/>
      <c r="T880" s="6"/>
      <c r="U880" s="6"/>
      <c r="V880" s="6"/>
      <c r="W880" s="6"/>
      <c r="X880" s="6"/>
      <c r="Y880" s="6"/>
      <c r="Z880" s="6"/>
      <c r="AA880" s="6"/>
      <c r="AB880" s="6"/>
    </row>
    <row r="881" spans="1:28" ht="13.5" thickBot="1" x14ac:dyDescent="0.25">
      <c r="A881" s="6" t="str">
        <f t="shared" si="46"/>
        <v xml:space="preserve"> UNIT </v>
      </c>
      <c r="B881" s="54">
        <v>847</v>
      </c>
      <c r="C881" s="53"/>
      <c r="D881" s="57"/>
      <c r="E881" s="57"/>
      <c r="F881" s="57"/>
      <c r="G881" s="57"/>
      <c r="H881" s="139"/>
      <c r="I881" s="57"/>
      <c r="J881" s="60"/>
      <c r="K881" s="72" t="str">
        <f>IF(AND(I881="YES", COUNTIFS(F$35:F881,F881,I$35:I881,"YES")=1),1,"")</f>
        <v/>
      </c>
      <c r="L881" s="73" t="str">
        <f>IF(G881="","",VALUE(IFERROR(CHOOSE(MATCH(G881,{0,1,2,3,4,5},0),2.5,3.5,4.5,5.5,6.5,7.5),"")))</f>
        <v/>
      </c>
      <c r="M881" s="52">
        <f t="shared" si="44"/>
        <v>1</v>
      </c>
      <c r="N881" s="52" t="str">
        <f t="shared" si="45"/>
        <v/>
      </c>
      <c r="O881" s="6"/>
      <c r="P881" s="6"/>
      <c r="Q881" s="6"/>
      <c r="R881" s="6"/>
      <c r="S881" s="6"/>
      <c r="T881" s="6"/>
      <c r="U881" s="6"/>
      <c r="V881" s="6"/>
      <c r="W881" s="6"/>
      <c r="X881" s="6"/>
      <c r="Y881" s="6"/>
      <c r="Z881" s="6"/>
      <c r="AA881" s="6"/>
      <c r="AB881" s="6"/>
    </row>
    <row r="882" spans="1:28" ht="13.5" thickBot="1" x14ac:dyDescent="0.25">
      <c r="A882" s="6" t="str">
        <f t="shared" si="46"/>
        <v xml:space="preserve"> UNIT </v>
      </c>
      <c r="B882" s="54">
        <v>848</v>
      </c>
      <c r="C882" s="53"/>
      <c r="D882" s="57"/>
      <c r="E882" s="57"/>
      <c r="F882" s="57"/>
      <c r="G882" s="57"/>
      <c r="H882" s="139"/>
      <c r="I882" s="57"/>
      <c r="J882" s="60"/>
      <c r="K882" s="72" t="str">
        <f>IF(AND(I882="YES", COUNTIFS(F$35:F882,F882,I$35:I882,"YES")=1),1,"")</f>
        <v/>
      </c>
      <c r="L882" s="73" t="str">
        <f>IF(G882="","",VALUE(IFERROR(CHOOSE(MATCH(G882,{0,1,2,3,4,5},0),2.5,3.5,4.5,5.5,6.5,7.5),"")))</f>
        <v/>
      </c>
      <c r="M882" s="52">
        <f t="shared" si="44"/>
        <v>1</v>
      </c>
      <c r="N882" s="52" t="str">
        <f t="shared" si="45"/>
        <v/>
      </c>
      <c r="O882" s="6"/>
      <c r="P882" s="6"/>
      <c r="Q882" s="6"/>
      <c r="R882" s="6"/>
      <c r="S882" s="6"/>
      <c r="T882" s="6"/>
      <c r="U882" s="6"/>
      <c r="V882" s="6"/>
      <c r="W882" s="6"/>
      <c r="X882" s="6"/>
      <c r="Y882" s="6"/>
      <c r="Z882" s="6"/>
      <c r="AA882" s="6"/>
      <c r="AB882" s="6"/>
    </row>
    <row r="883" spans="1:28" ht="13.5" thickBot="1" x14ac:dyDescent="0.25">
      <c r="A883" s="6" t="str">
        <f t="shared" si="46"/>
        <v xml:space="preserve"> UNIT </v>
      </c>
      <c r="B883" s="54">
        <v>849</v>
      </c>
      <c r="C883" s="53"/>
      <c r="D883" s="57"/>
      <c r="E883" s="57"/>
      <c r="F883" s="57"/>
      <c r="G883" s="57"/>
      <c r="H883" s="139"/>
      <c r="I883" s="57"/>
      <c r="J883" s="60"/>
      <c r="K883" s="72" t="str">
        <f>IF(AND(I883="YES", COUNTIFS(F$35:F883,F883,I$35:I883,"YES")=1),1,"")</f>
        <v/>
      </c>
      <c r="L883" s="73" t="str">
        <f>IF(G883="","",VALUE(IFERROR(CHOOSE(MATCH(G883,{0,1,2,3,4,5},0),2.5,3.5,4.5,5.5,6.5,7.5),"")))</f>
        <v/>
      </c>
      <c r="M883" s="52">
        <f t="shared" si="44"/>
        <v>1</v>
      </c>
      <c r="N883" s="52" t="str">
        <f t="shared" si="45"/>
        <v/>
      </c>
      <c r="O883" s="6"/>
      <c r="P883" s="6"/>
      <c r="Q883" s="6"/>
      <c r="R883" s="6"/>
      <c r="S883" s="6"/>
      <c r="T883" s="6"/>
      <c r="U883" s="6"/>
      <c r="V883" s="6"/>
      <c r="W883" s="6"/>
      <c r="X883" s="6"/>
      <c r="Y883" s="6"/>
      <c r="Z883" s="6"/>
      <c r="AA883" s="6"/>
      <c r="AB883" s="6"/>
    </row>
    <row r="884" spans="1:28" ht="13.5" thickBot="1" x14ac:dyDescent="0.25">
      <c r="A884" s="6" t="str">
        <f t="shared" si="46"/>
        <v xml:space="preserve"> UNIT </v>
      </c>
      <c r="B884" s="54">
        <v>850</v>
      </c>
      <c r="C884" s="53"/>
      <c r="D884" s="57"/>
      <c r="E884" s="57"/>
      <c r="F884" s="57"/>
      <c r="G884" s="57"/>
      <c r="H884" s="139"/>
      <c r="I884" s="57"/>
      <c r="J884" s="60"/>
      <c r="K884" s="72" t="str">
        <f>IF(AND(I884="YES", COUNTIFS(F$35:F884,F884,I$35:I884,"YES")=1),1,"")</f>
        <v/>
      </c>
      <c r="L884" s="73" t="str">
        <f>IF(G884="","",VALUE(IFERROR(CHOOSE(MATCH(G884,{0,1,2,3,4,5},0),2.5,3.5,4.5,5.5,6.5,7.5),"")))</f>
        <v/>
      </c>
      <c r="M884" s="52">
        <f t="shared" si="44"/>
        <v>1</v>
      </c>
      <c r="N884" s="52" t="str">
        <f t="shared" si="45"/>
        <v/>
      </c>
      <c r="O884" s="6"/>
      <c r="P884" s="6"/>
      <c r="Q884" s="6"/>
      <c r="R884" s="6"/>
      <c r="S884" s="6"/>
      <c r="T884" s="6"/>
      <c r="U884" s="6"/>
      <c r="V884" s="6"/>
      <c r="W884" s="6"/>
      <c r="X884" s="6"/>
      <c r="Y884" s="6"/>
      <c r="Z884" s="6"/>
      <c r="AA884" s="6"/>
      <c r="AB884" s="6"/>
    </row>
    <row r="885" spans="1:28" ht="13.5" thickBot="1" x14ac:dyDescent="0.25">
      <c r="A885" s="6" t="str">
        <f t="shared" si="46"/>
        <v xml:space="preserve"> UNIT </v>
      </c>
      <c r="B885" s="54">
        <v>851</v>
      </c>
      <c r="C885" s="53"/>
      <c r="D885" s="57"/>
      <c r="E885" s="57"/>
      <c r="F885" s="57"/>
      <c r="G885" s="57"/>
      <c r="H885" s="139"/>
      <c r="I885" s="57"/>
      <c r="J885" s="60"/>
      <c r="K885" s="72" t="str">
        <f>IF(AND(I885="YES", COUNTIFS(F$35:F885,F885,I$35:I885,"YES")=1),1,"")</f>
        <v/>
      </c>
      <c r="L885" s="73" t="str">
        <f>IF(G885="","",VALUE(IFERROR(CHOOSE(MATCH(G885,{0,1,2,3,4,5},0),2.5,3.5,4.5,5.5,6.5,7.5),"")))</f>
        <v/>
      </c>
      <c r="M885" s="52">
        <f t="shared" si="44"/>
        <v>1</v>
      </c>
      <c r="N885" s="52" t="str">
        <f t="shared" si="45"/>
        <v/>
      </c>
      <c r="O885" s="6"/>
      <c r="P885" s="6"/>
      <c r="Q885" s="6"/>
      <c r="R885" s="6"/>
      <c r="S885" s="6"/>
      <c r="T885" s="6"/>
      <c r="U885" s="6"/>
      <c r="V885" s="6"/>
      <c r="W885" s="6"/>
      <c r="X885" s="6"/>
      <c r="Y885" s="6"/>
      <c r="Z885" s="6"/>
      <c r="AA885" s="6"/>
      <c r="AB885" s="6"/>
    </row>
    <row r="886" spans="1:28" ht="13.5" thickBot="1" x14ac:dyDescent="0.25">
      <c r="A886" s="6" t="str">
        <f t="shared" si="46"/>
        <v xml:space="preserve"> UNIT </v>
      </c>
      <c r="B886" s="54">
        <v>852</v>
      </c>
      <c r="C886" s="53"/>
      <c r="D886" s="57"/>
      <c r="E886" s="57"/>
      <c r="F886" s="57"/>
      <c r="G886" s="57"/>
      <c r="H886" s="139"/>
      <c r="I886" s="57"/>
      <c r="J886" s="60"/>
      <c r="K886" s="72" t="str">
        <f>IF(AND(I886="YES", COUNTIFS(F$35:F886,F886,I$35:I886,"YES")=1),1,"")</f>
        <v/>
      </c>
      <c r="L886" s="73" t="str">
        <f>IF(G886="","",VALUE(IFERROR(CHOOSE(MATCH(G886,{0,1,2,3,4,5},0),2.5,3.5,4.5,5.5,6.5,7.5),"")))</f>
        <v/>
      </c>
      <c r="M886" s="52">
        <f t="shared" si="44"/>
        <v>1</v>
      </c>
      <c r="N886" s="52" t="str">
        <f t="shared" si="45"/>
        <v/>
      </c>
      <c r="O886" s="6"/>
      <c r="P886" s="6"/>
      <c r="Q886" s="6"/>
      <c r="R886" s="6"/>
      <c r="S886" s="6"/>
      <c r="T886" s="6"/>
      <c r="U886" s="6"/>
      <c r="V886" s="6"/>
      <c r="W886" s="6"/>
      <c r="X886" s="6"/>
      <c r="Y886" s="6"/>
      <c r="Z886" s="6"/>
      <c r="AA886" s="6"/>
      <c r="AB886" s="6"/>
    </row>
    <row r="887" spans="1:28" ht="13.5" thickBot="1" x14ac:dyDescent="0.25">
      <c r="A887" s="6" t="str">
        <f t="shared" si="46"/>
        <v xml:space="preserve"> UNIT </v>
      </c>
      <c r="B887" s="54">
        <v>853</v>
      </c>
      <c r="C887" s="53"/>
      <c r="D887" s="57"/>
      <c r="E887" s="57"/>
      <c r="F887" s="57"/>
      <c r="G887" s="57"/>
      <c r="H887" s="139"/>
      <c r="I887" s="57"/>
      <c r="J887" s="60"/>
      <c r="K887" s="72" t="str">
        <f>IF(AND(I887="YES", COUNTIFS(F$35:F887,F887,I$35:I887,"YES")=1),1,"")</f>
        <v/>
      </c>
      <c r="L887" s="73" t="str">
        <f>IF(G887="","",VALUE(IFERROR(CHOOSE(MATCH(G887,{0,1,2,3,4,5},0),2.5,3.5,4.5,5.5,6.5,7.5),"")))</f>
        <v/>
      </c>
      <c r="M887" s="52">
        <f t="shared" si="44"/>
        <v>1</v>
      </c>
      <c r="N887" s="52" t="str">
        <f t="shared" si="45"/>
        <v/>
      </c>
      <c r="O887" s="6"/>
      <c r="P887" s="6"/>
      <c r="Q887" s="6"/>
      <c r="R887" s="6"/>
      <c r="S887" s="6"/>
      <c r="T887" s="6"/>
      <c r="U887" s="6"/>
      <c r="V887" s="6"/>
      <c r="W887" s="6"/>
      <c r="X887" s="6"/>
      <c r="Y887" s="6"/>
      <c r="Z887" s="6"/>
      <c r="AA887" s="6"/>
      <c r="AB887" s="6"/>
    </row>
    <row r="888" spans="1:28" ht="13.5" thickBot="1" x14ac:dyDescent="0.25">
      <c r="A888" s="6" t="str">
        <f t="shared" si="46"/>
        <v xml:space="preserve"> UNIT </v>
      </c>
      <c r="B888" s="54">
        <v>854</v>
      </c>
      <c r="C888" s="53"/>
      <c r="D888" s="57"/>
      <c r="E888" s="57"/>
      <c r="F888" s="57"/>
      <c r="G888" s="57"/>
      <c r="H888" s="139"/>
      <c r="I888" s="57"/>
      <c r="J888" s="60"/>
      <c r="K888" s="72" t="str">
        <f>IF(AND(I888="YES", COUNTIFS(F$35:F888,F888,I$35:I888,"YES")=1),1,"")</f>
        <v/>
      </c>
      <c r="L888" s="73" t="str">
        <f>IF(G888="","",VALUE(IFERROR(CHOOSE(MATCH(G888,{0,1,2,3,4,5},0),2.5,3.5,4.5,5.5,6.5,7.5),"")))</f>
        <v/>
      </c>
      <c r="M888" s="52">
        <f t="shared" si="44"/>
        <v>1</v>
      </c>
      <c r="N888" s="52" t="str">
        <f t="shared" si="45"/>
        <v/>
      </c>
      <c r="O888" s="6"/>
      <c r="P888" s="6"/>
      <c r="Q888" s="6"/>
      <c r="R888" s="6"/>
      <c r="S888" s="6"/>
      <c r="T888" s="6"/>
      <c r="U888" s="6"/>
      <c r="V888" s="6"/>
      <c r="W888" s="6"/>
      <c r="X888" s="6"/>
      <c r="Y888" s="6"/>
      <c r="Z888" s="6"/>
      <c r="AA888" s="6"/>
      <c r="AB888" s="6"/>
    </row>
    <row r="889" spans="1:28" ht="13.5" thickBot="1" x14ac:dyDescent="0.25">
      <c r="A889" s="6" t="str">
        <f t="shared" si="46"/>
        <v xml:space="preserve"> UNIT </v>
      </c>
      <c r="B889" s="54">
        <v>855</v>
      </c>
      <c r="C889" s="53"/>
      <c r="D889" s="57"/>
      <c r="E889" s="57"/>
      <c r="F889" s="57"/>
      <c r="G889" s="57"/>
      <c r="H889" s="139"/>
      <c r="I889" s="57"/>
      <c r="J889" s="60"/>
      <c r="K889" s="72" t="str">
        <f>IF(AND(I889="YES", COUNTIFS(F$35:F889,F889,I$35:I889,"YES")=1),1,"")</f>
        <v/>
      </c>
      <c r="L889" s="73" t="str">
        <f>IF(G889="","",VALUE(IFERROR(CHOOSE(MATCH(G889,{0,1,2,3,4,5},0),2.5,3.5,4.5,5.5,6.5,7.5),"")))</f>
        <v/>
      </c>
      <c r="M889" s="52">
        <f t="shared" si="44"/>
        <v>1</v>
      </c>
      <c r="N889" s="52" t="str">
        <f t="shared" si="45"/>
        <v/>
      </c>
      <c r="O889" s="6"/>
      <c r="P889" s="6"/>
      <c r="Q889" s="6"/>
      <c r="R889" s="6"/>
      <c r="S889" s="6"/>
      <c r="T889" s="6"/>
      <c r="U889" s="6"/>
      <c r="V889" s="6"/>
      <c r="W889" s="6"/>
      <c r="X889" s="6"/>
      <c r="Y889" s="6"/>
      <c r="Z889" s="6"/>
      <c r="AA889" s="6"/>
      <c r="AB889" s="6"/>
    </row>
    <row r="890" spans="1:28" ht="13.5" thickBot="1" x14ac:dyDescent="0.25">
      <c r="A890" s="6" t="str">
        <f t="shared" si="46"/>
        <v xml:space="preserve"> UNIT </v>
      </c>
      <c r="B890" s="54">
        <v>856</v>
      </c>
      <c r="C890" s="53"/>
      <c r="D890" s="57"/>
      <c r="E890" s="57"/>
      <c r="F890" s="57"/>
      <c r="G890" s="57"/>
      <c r="H890" s="139"/>
      <c r="I890" s="57"/>
      <c r="J890" s="60"/>
      <c r="K890" s="72" t="str">
        <f>IF(AND(I890="YES", COUNTIFS(F$35:F890,F890,I$35:I890,"YES")=1),1,"")</f>
        <v/>
      </c>
      <c r="L890" s="73" t="str">
        <f>IF(G890="","",VALUE(IFERROR(CHOOSE(MATCH(G890,{0,1,2,3,4,5},0),2.5,3.5,4.5,5.5,6.5,7.5),"")))</f>
        <v/>
      </c>
      <c r="M890" s="52">
        <f t="shared" si="44"/>
        <v>1</v>
      </c>
      <c r="N890" s="52" t="str">
        <f t="shared" si="45"/>
        <v/>
      </c>
      <c r="O890" s="6"/>
      <c r="P890" s="6"/>
      <c r="Q890" s="6"/>
      <c r="R890" s="6"/>
      <c r="S890" s="6"/>
      <c r="T890" s="6"/>
      <c r="U890" s="6"/>
      <c r="V890" s="6"/>
      <c r="W890" s="6"/>
      <c r="X890" s="6"/>
      <c r="Y890" s="6"/>
      <c r="Z890" s="6"/>
      <c r="AA890" s="6"/>
      <c r="AB890" s="6"/>
    </row>
    <row r="891" spans="1:28" ht="13.5" thickBot="1" x14ac:dyDescent="0.25">
      <c r="A891" s="6" t="str">
        <f t="shared" si="46"/>
        <v xml:space="preserve"> UNIT </v>
      </c>
      <c r="B891" s="54">
        <v>857</v>
      </c>
      <c r="C891" s="53"/>
      <c r="D891" s="57"/>
      <c r="E891" s="57"/>
      <c r="F891" s="57"/>
      <c r="G891" s="57"/>
      <c r="H891" s="139"/>
      <c r="I891" s="57"/>
      <c r="J891" s="60"/>
      <c r="K891" s="72" t="str">
        <f>IF(AND(I891="YES", COUNTIFS(F$35:F891,F891,I$35:I891,"YES")=1),1,"")</f>
        <v/>
      </c>
      <c r="L891" s="73" t="str">
        <f>IF(G891="","",VALUE(IFERROR(CHOOSE(MATCH(G891,{0,1,2,3,4,5},0),2.5,3.5,4.5,5.5,6.5,7.5),"")))</f>
        <v/>
      </c>
      <c r="M891" s="52">
        <f t="shared" si="44"/>
        <v>1</v>
      </c>
      <c r="N891" s="52" t="str">
        <f t="shared" si="45"/>
        <v/>
      </c>
      <c r="O891" s="6"/>
      <c r="P891" s="6"/>
      <c r="Q891" s="6"/>
      <c r="R891" s="6"/>
      <c r="S891" s="6"/>
      <c r="T891" s="6"/>
      <c r="U891" s="6"/>
      <c r="V891" s="6"/>
      <c r="W891" s="6"/>
      <c r="X891" s="6"/>
      <c r="Y891" s="6"/>
      <c r="Z891" s="6"/>
      <c r="AA891" s="6"/>
      <c r="AB891" s="6"/>
    </row>
    <row r="892" spans="1:28" ht="13.5" thickBot="1" x14ac:dyDescent="0.25">
      <c r="A892" s="6" t="str">
        <f t="shared" si="46"/>
        <v xml:space="preserve"> UNIT </v>
      </c>
      <c r="B892" s="54">
        <v>858</v>
      </c>
      <c r="C892" s="53"/>
      <c r="D892" s="57"/>
      <c r="E892" s="57"/>
      <c r="F892" s="57"/>
      <c r="G892" s="57"/>
      <c r="H892" s="139"/>
      <c r="I892" s="57"/>
      <c r="J892" s="60"/>
      <c r="K892" s="72" t="str">
        <f>IF(AND(I892="YES", COUNTIFS(F$35:F892,F892,I$35:I892,"YES")=1),1,"")</f>
        <v/>
      </c>
      <c r="L892" s="73" t="str">
        <f>IF(G892="","",VALUE(IFERROR(CHOOSE(MATCH(G892,{0,1,2,3,4,5},0),2.5,3.5,4.5,5.5,6.5,7.5),"")))</f>
        <v/>
      </c>
      <c r="M892" s="52">
        <f t="shared" si="44"/>
        <v>1</v>
      </c>
      <c r="N892" s="52" t="str">
        <f t="shared" si="45"/>
        <v/>
      </c>
      <c r="O892" s="6"/>
      <c r="P892" s="6"/>
      <c r="Q892" s="6"/>
      <c r="R892" s="6"/>
      <c r="S892" s="6"/>
      <c r="T892" s="6"/>
      <c r="U892" s="6"/>
      <c r="V892" s="6"/>
      <c r="W892" s="6"/>
      <c r="X892" s="6"/>
      <c r="Y892" s="6"/>
      <c r="Z892" s="6"/>
      <c r="AA892" s="6"/>
      <c r="AB892" s="6"/>
    </row>
    <row r="893" spans="1:28" ht="13.5" thickBot="1" x14ac:dyDescent="0.25">
      <c r="A893" s="6" t="str">
        <f t="shared" si="46"/>
        <v xml:space="preserve"> UNIT </v>
      </c>
      <c r="B893" s="54">
        <v>859</v>
      </c>
      <c r="C893" s="53"/>
      <c r="D893" s="57"/>
      <c r="E893" s="57"/>
      <c r="F893" s="57"/>
      <c r="G893" s="57"/>
      <c r="H893" s="139"/>
      <c r="I893" s="57"/>
      <c r="J893" s="60"/>
      <c r="K893" s="72" t="str">
        <f>IF(AND(I893="YES", COUNTIFS(F$35:F893,F893,I$35:I893,"YES")=1),1,"")</f>
        <v/>
      </c>
      <c r="L893" s="73" t="str">
        <f>IF(G893="","",VALUE(IFERROR(CHOOSE(MATCH(G893,{0,1,2,3,4,5},0),2.5,3.5,4.5,5.5,6.5,7.5),"")))</f>
        <v/>
      </c>
      <c r="M893" s="52">
        <f t="shared" si="44"/>
        <v>1</v>
      </c>
      <c r="N893" s="52" t="str">
        <f t="shared" si="45"/>
        <v/>
      </c>
      <c r="O893" s="6"/>
      <c r="P893" s="6"/>
      <c r="Q893" s="6"/>
      <c r="R893" s="6"/>
      <c r="S893" s="6"/>
      <c r="T893" s="6"/>
      <c r="U893" s="6"/>
      <c r="V893" s="6"/>
      <c r="W893" s="6"/>
      <c r="X893" s="6"/>
      <c r="Y893" s="6"/>
      <c r="Z893" s="6"/>
      <c r="AA893" s="6"/>
      <c r="AB893" s="6"/>
    </row>
    <row r="894" spans="1:28" ht="13.5" thickBot="1" x14ac:dyDescent="0.25">
      <c r="A894" s="6" t="str">
        <f t="shared" si="46"/>
        <v xml:space="preserve"> UNIT </v>
      </c>
      <c r="B894" s="54">
        <v>860</v>
      </c>
      <c r="C894" s="53"/>
      <c r="D894" s="57"/>
      <c r="E894" s="57"/>
      <c r="F894" s="57"/>
      <c r="G894" s="57"/>
      <c r="H894" s="139"/>
      <c r="I894" s="57"/>
      <c r="J894" s="60"/>
      <c r="K894" s="72" t="str">
        <f>IF(AND(I894="YES", COUNTIFS(F$35:F894,F894,I$35:I894,"YES")=1),1,"")</f>
        <v/>
      </c>
      <c r="L894" s="73" t="str">
        <f>IF(G894="","",VALUE(IFERROR(CHOOSE(MATCH(G894,{0,1,2,3,4,5},0),2.5,3.5,4.5,5.5,6.5,7.5),"")))</f>
        <v/>
      </c>
      <c r="M894" s="52">
        <f t="shared" si="44"/>
        <v>1</v>
      </c>
      <c r="N894" s="52" t="str">
        <f t="shared" si="45"/>
        <v/>
      </c>
      <c r="O894" s="6"/>
      <c r="P894" s="6"/>
      <c r="Q894" s="6"/>
      <c r="R894" s="6"/>
      <c r="S894" s="6"/>
      <c r="T894" s="6"/>
      <c r="U894" s="6"/>
      <c r="V894" s="6"/>
      <c r="W894" s="6"/>
      <c r="X894" s="6"/>
      <c r="Y894" s="6"/>
      <c r="Z894" s="6"/>
      <c r="AA894" s="6"/>
      <c r="AB894" s="6"/>
    </row>
    <row r="895" spans="1:28" ht="13.5" thickBot="1" x14ac:dyDescent="0.25">
      <c r="A895" s="6" t="str">
        <f t="shared" si="46"/>
        <v xml:space="preserve"> UNIT </v>
      </c>
      <c r="B895" s="54">
        <v>861</v>
      </c>
      <c r="C895" s="53"/>
      <c r="D895" s="57"/>
      <c r="E895" s="57"/>
      <c r="F895" s="57"/>
      <c r="G895" s="57"/>
      <c r="H895" s="139"/>
      <c r="I895" s="57"/>
      <c r="J895" s="60"/>
      <c r="K895" s="72" t="str">
        <f>IF(AND(I895="YES", COUNTIFS(F$35:F895,F895,I$35:I895,"YES")=1),1,"")</f>
        <v/>
      </c>
      <c r="L895" s="73" t="str">
        <f>IF(G895="","",VALUE(IFERROR(CHOOSE(MATCH(G895,{0,1,2,3,4,5},0),2.5,3.5,4.5,5.5,6.5,7.5),"")))</f>
        <v/>
      </c>
      <c r="M895" s="52">
        <f t="shared" si="44"/>
        <v>1</v>
      </c>
      <c r="N895" s="52" t="str">
        <f t="shared" si="45"/>
        <v/>
      </c>
      <c r="O895" s="6"/>
      <c r="P895" s="6"/>
      <c r="Q895" s="6"/>
      <c r="R895" s="6"/>
      <c r="S895" s="6"/>
      <c r="T895" s="6"/>
      <c r="U895" s="6"/>
      <c r="V895" s="6"/>
      <c r="W895" s="6"/>
      <c r="X895" s="6"/>
      <c r="Y895" s="6"/>
      <c r="Z895" s="6"/>
      <c r="AA895" s="6"/>
      <c r="AB895" s="6"/>
    </row>
    <row r="896" spans="1:28" ht="13.5" thickBot="1" x14ac:dyDescent="0.25">
      <c r="A896" s="6" t="str">
        <f t="shared" si="46"/>
        <v xml:space="preserve"> UNIT </v>
      </c>
      <c r="B896" s="54">
        <v>862</v>
      </c>
      <c r="C896" s="53"/>
      <c r="D896" s="57"/>
      <c r="E896" s="57"/>
      <c r="F896" s="57"/>
      <c r="G896" s="57"/>
      <c r="H896" s="139"/>
      <c r="I896" s="57"/>
      <c r="J896" s="60"/>
      <c r="K896" s="72" t="str">
        <f>IF(AND(I896="YES", COUNTIFS(F$35:F896,F896,I$35:I896,"YES")=1),1,"")</f>
        <v/>
      </c>
      <c r="L896" s="73" t="str">
        <f>IF(G896="","",VALUE(IFERROR(CHOOSE(MATCH(G896,{0,1,2,3,4,5},0),2.5,3.5,4.5,5.5,6.5,7.5),"")))</f>
        <v/>
      </c>
      <c r="M896" s="52">
        <f t="shared" si="44"/>
        <v>1</v>
      </c>
      <c r="N896" s="52" t="str">
        <f t="shared" si="45"/>
        <v/>
      </c>
      <c r="O896" s="6"/>
      <c r="P896" s="6"/>
      <c r="Q896" s="6"/>
      <c r="R896" s="6"/>
      <c r="S896" s="6"/>
      <c r="T896" s="6"/>
      <c r="U896" s="6"/>
      <c r="V896" s="6"/>
      <c r="W896" s="6"/>
      <c r="X896" s="6"/>
      <c r="Y896" s="6"/>
      <c r="Z896" s="6"/>
      <c r="AA896" s="6"/>
      <c r="AB896" s="6"/>
    </row>
    <row r="897" spans="1:28" ht="13.5" thickBot="1" x14ac:dyDescent="0.25">
      <c r="A897" s="6" t="str">
        <f t="shared" si="46"/>
        <v xml:space="preserve"> UNIT </v>
      </c>
      <c r="B897" s="54">
        <v>863</v>
      </c>
      <c r="C897" s="53"/>
      <c r="D897" s="57"/>
      <c r="E897" s="57"/>
      <c r="F897" s="57"/>
      <c r="G897" s="57"/>
      <c r="H897" s="139"/>
      <c r="I897" s="57"/>
      <c r="J897" s="60"/>
      <c r="K897" s="72" t="str">
        <f>IF(AND(I897="YES", COUNTIFS(F$35:F897,F897,I$35:I897,"YES")=1),1,"")</f>
        <v/>
      </c>
      <c r="L897" s="73" t="str">
        <f>IF(G897="","",VALUE(IFERROR(CHOOSE(MATCH(G897,{0,1,2,3,4,5},0),2.5,3.5,4.5,5.5,6.5,7.5),"")))</f>
        <v/>
      </c>
      <c r="M897" s="52">
        <f t="shared" si="44"/>
        <v>1</v>
      </c>
      <c r="N897" s="52" t="str">
        <f t="shared" si="45"/>
        <v/>
      </c>
      <c r="O897" s="6"/>
      <c r="P897" s="6"/>
      <c r="Q897" s="6"/>
      <c r="R897" s="6"/>
      <c r="S897" s="6"/>
      <c r="T897" s="6"/>
      <c r="U897" s="6"/>
      <c r="V897" s="6"/>
      <c r="W897" s="6"/>
      <c r="X897" s="6"/>
      <c r="Y897" s="6"/>
      <c r="Z897" s="6"/>
      <c r="AA897" s="6"/>
      <c r="AB897" s="6"/>
    </row>
    <row r="898" spans="1:28" ht="13.5" thickBot="1" x14ac:dyDescent="0.25">
      <c r="A898" s="6" t="str">
        <f t="shared" si="46"/>
        <v xml:space="preserve"> UNIT </v>
      </c>
      <c r="B898" s="54">
        <v>864</v>
      </c>
      <c r="C898" s="53"/>
      <c r="D898" s="57"/>
      <c r="E898" s="57"/>
      <c r="F898" s="57"/>
      <c r="G898" s="57"/>
      <c r="H898" s="139"/>
      <c r="I898" s="57"/>
      <c r="J898" s="60"/>
      <c r="K898" s="72" t="str">
        <f>IF(AND(I898="YES", COUNTIFS(F$35:F898,F898,I$35:I898,"YES")=1),1,"")</f>
        <v/>
      </c>
      <c r="L898" s="73" t="str">
        <f>IF(G898="","",VALUE(IFERROR(CHOOSE(MATCH(G898,{0,1,2,3,4,5},0),2.5,3.5,4.5,5.5,6.5,7.5),"")))</f>
        <v/>
      </c>
      <c r="M898" s="52">
        <f t="shared" si="44"/>
        <v>1</v>
      </c>
      <c r="N898" s="52" t="str">
        <f t="shared" si="45"/>
        <v/>
      </c>
      <c r="O898" s="6"/>
      <c r="P898" s="6"/>
      <c r="Q898" s="6"/>
      <c r="R898" s="6"/>
      <c r="S898" s="6"/>
      <c r="T898" s="6"/>
      <c r="U898" s="6"/>
      <c r="V898" s="6"/>
      <c r="W898" s="6"/>
      <c r="X898" s="6"/>
      <c r="Y898" s="6"/>
      <c r="Z898" s="6"/>
      <c r="AA898" s="6"/>
      <c r="AB898" s="6"/>
    </row>
    <row r="899" spans="1:28" ht="13.5" thickBot="1" x14ac:dyDescent="0.25">
      <c r="A899" s="6" t="str">
        <f t="shared" si="46"/>
        <v xml:space="preserve"> UNIT </v>
      </c>
      <c r="B899" s="54">
        <v>865</v>
      </c>
      <c r="C899" s="53"/>
      <c r="D899" s="57"/>
      <c r="E899" s="57"/>
      <c r="F899" s="57"/>
      <c r="G899" s="57"/>
      <c r="H899" s="139"/>
      <c r="I899" s="57"/>
      <c r="J899" s="60"/>
      <c r="K899" s="72" t="str">
        <f>IF(AND(I899="YES", COUNTIFS(F$35:F899,F899,I$35:I899,"YES")=1),1,"")</f>
        <v/>
      </c>
      <c r="L899" s="73" t="str">
        <f>IF(G899="","",VALUE(IFERROR(CHOOSE(MATCH(G899,{0,1,2,3,4,5},0),2.5,3.5,4.5,5.5,6.5,7.5),"")))</f>
        <v/>
      </c>
      <c r="M899" s="52">
        <f t="shared" si="44"/>
        <v>1</v>
      </c>
      <c r="N899" s="52" t="str">
        <f t="shared" si="45"/>
        <v/>
      </c>
      <c r="O899" s="6"/>
      <c r="P899" s="6"/>
      <c r="Q899" s="6"/>
      <c r="R899" s="6"/>
      <c r="S899" s="6"/>
      <c r="T899" s="6"/>
      <c r="U899" s="6"/>
      <c r="V899" s="6"/>
      <c r="W899" s="6"/>
      <c r="X899" s="6"/>
      <c r="Y899" s="6"/>
      <c r="Z899" s="6"/>
      <c r="AA899" s="6"/>
      <c r="AB899" s="6"/>
    </row>
    <row r="900" spans="1:28" ht="13.5" thickBot="1" x14ac:dyDescent="0.25">
      <c r="A900" s="6" t="str">
        <f t="shared" si="46"/>
        <v xml:space="preserve"> UNIT </v>
      </c>
      <c r="B900" s="54">
        <v>866</v>
      </c>
      <c r="C900" s="53"/>
      <c r="D900" s="57"/>
      <c r="E900" s="57"/>
      <c r="F900" s="57"/>
      <c r="G900" s="57"/>
      <c r="H900" s="139"/>
      <c r="I900" s="57"/>
      <c r="J900" s="60"/>
      <c r="K900" s="72" t="str">
        <f>IF(AND(I900="YES", COUNTIFS(F$35:F900,F900,I$35:I900,"YES")=1),1,"")</f>
        <v/>
      </c>
      <c r="L900" s="73" t="str">
        <f>IF(G900="","",VALUE(IFERROR(CHOOSE(MATCH(G900,{0,1,2,3,4,5},0),2.5,3.5,4.5,5.5,6.5,7.5),"")))</f>
        <v/>
      </c>
      <c r="M900" s="52">
        <f t="shared" si="44"/>
        <v>1</v>
      </c>
      <c r="N900" s="52" t="str">
        <f t="shared" si="45"/>
        <v/>
      </c>
      <c r="O900" s="6"/>
      <c r="P900" s="6"/>
      <c r="Q900" s="6"/>
      <c r="R900" s="6"/>
      <c r="S900" s="6"/>
      <c r="T900" s="6"/>
      <c r="U900" s="6"/>
      <c r="V900" s="6"/>
      <c r="W900" s="6"/>
      <c r="X900" s="6"/>
      <c r="Y900" s="6"/>
      <c r="Z900" s="6"/>
      <c r="AA900" s="6"/>
      <c r="AB900" s="6"/>
    </row>
    <row r="901" spans="1:28" ht="13.5" thickBot="1" x14ac:dyDescent="0.25">
      <c r="A901" s="6" t="str">
        <f t="shared" si="46"/>
        <v xml:space="preserve"> UNIT </v>
      </c>
      <c r="B901" s="54">
        <v>867</v>
      </c>
      <c r="C901" s="53"/>
      <c r="D901" s="57"/>
      <c r="E901" s="57"/>
      <c r="F901" s="57"/>
      <c r="G901" s="57"/>
      <c r="H901" s="139"/>
      <c r="I901" s="57"/>
      <c r="J901" s="60"/>
      <c r="K901" s="72" t="str">
        <f>IF(AND(I901="YES", COUNTIFS(F$35:F901,F901,I$35:I901,"YES")=1),1,"")</f>
        <v/>
      </c>
      <c r="L901" s="73" t="str">
        <f>IF(G901="","",VALUE(IFERROR(CHOOSE(MATCH(G901,{0,1,2,3,4,5},0),2.5,3.5,4.5,5.5,6.5,7.5),"")))</f>
        <v/>
      </c>
      <c r="M901" s="52">
        <f t="shared" si="44"/>
        <v>1</v>
      </c>
      <c r="N901" s="52" t="str">
        <f t="shared" si="45"/>
        <v/>
      </c>
      <c r="O901" s="6"/>
      <c r="P901" s="6"/>
      <c r="Q901" s="6"/>
      <c r="R901" s="6"/>
      <c r="S901" s="6"/>
      <c r="T901" s="6"/>
      <c r="U901" s="6"/>
      <c r="V901" s="6"/>
      <c r="W901" s="6"/>
      <c r="X901" s="6"/>
      <c r="Y901" s="6"/>
      <c r="Z901" s="6"/>
      <c r="AA901" s="6"/>
      <c r="AB901" s="6"/>
    </row>
    <row r="902" spans="1:28" ht="13.5" thickBot="1" x14ac:dyDescent="0.25">
      <c r="A902" s="6" t="str">
        <f t="shared" si="46"/>
        <v xml:space="preserve"> UNIT </v>
      </c>
      <c r="B902" s="54">
        <v>868</v>
      </c>
      <c r="C902" s="53"/>
      <c r="D902" s="57"/>
      <c r="E902" s="57"/>
      <c r="F902" s="57"/>
      <c r="G902" s="57"/>
      <c r="H902" s="139"/>
      <c r="I902" s="57"/>
      <c r="J902" s="60"/>
      <c r="K902" s="72" t="str">
        <f>IF(AND(I902="YES", COUNTIFS(F$35:F902,F902,I$35:I902,"YES")=1),1,"")</f>
        <v/>
      </c>
      <c r="L902" s="73" t="str">
        <f>IF(G902="","",VALUE(IFERROR(CHOOSE(MATCH(G902,{0,1,2,3,4,5},0),2.5,3.5,4.5,5.5,6.5,7.5),"")))</f>
        <v/>
      </c>
      <c r="M902" s="52">
        <f t="shared" si="44"/>
        <v>1</v>
      </c>
      <c r="N902" s="52" t="str">
        <f t="shared" si="45"/>
        <v/>
      </c>
      <c r="O902" s="6"/>
      <c r="P902" s="6"/>
      <c r="Q902" s="6"/>
      <c r="R902" s="6"/>
      <c r="S902" s="6"/>
      <c r="T902" s="6"/>
      <c r="U902" s="6"/>
      <c r="V902" s="6"/>
      <c r="W902" s="6"/>
      <c r="X902" s="6"/>
      <c r="Y902" s="6"/>
      <c r="Z902" s="6"/>
      <c r="AA902" s="6"/>
      <c r="AB902" s="6"/>
    </row>
    <row r="903" spans="1:28" ht="13.5" thickBot="1" x14ac:dyDescent="0.25">
      <c r="A903" s="6" t="str">
        <f t="shared" si="46"/>
        <v xml:space="preserve"> UNIT </v>
      </c>
      <c r="B903" s="54">
        <v>869</v>
      </c>
      <c r="C903" s="53"/>
      <c r="D903" s="57"/>
      <c r="E903" s="57"/>
      <c r="F903" s="57"/>
      <c r="G903" s="57"/>
      <c r="H903" s="139"/>
      <c r="I903" s="57"/>
      <c r="J903" s="60"/>
      <c r="K903" s="72" t="str">
        <f>IF(AND(I903="YES", COUNTIFS(F$35:F903,F903,I$35:I903,"YES")=1),1,"")</f>
        <v/>
      </c>
      <c r="L903" s="73" t="str">
        <f>IF(G903="","",VALUE(IFERROR(CHOOSE(MATCH(G903,{0,1,2,3,4,5},0),2.5,3.5,4.5,5.5,6.5,7.5),"")))</f>
        <v/>
      </c>
      <c r="M903" s="52">
        <f t="shared" si="44"/>
        <v>1</v>
      </c>
      <c r="N903" s="52" t="str">
        <f t="shared" si="45"/>
        <v/>
      </c>
      <c r="O903" s="6"/>
      <c r="P903" s="6"/>
      <c r="Q903" s="6"/>
      <c r="R903" s="6"/>
      <c r="S903" s="6"/>
      <c r="T903" s="6"/>
      <c r="U903" s="6"/>
      <c r="V903" s="6"/>
      <c r="W903" s="6"/>
      <c r="X903" s="6"/>
      <c r="Y903" s="6"/>
      <c r="Z903" s="6"/>
      <c r="AA903" s="6"/>
      <c r="AB903" s="6"/>
    </row>
    <row r="904" spans="1:28" ht="13.5" thickBot="1" x14ac:dyDescent="0.25">
      <c r="A904" s="6" t="str">
        <f t="shared" si="46"/>
        <v xml:space="preserve"> UNIT </v>
      </c>
      <c r="B904" s="54">
        <v>870</v>
      </c>
      <c r="C904" s="53"/>
      <c r="D904" s="57"/>
      <c r="E904" s="57"/>
      <c r="F904" s="57"/>
      <c r="G904" s="57"/>
      <c r="H904" s="139"/>
      <c r="I904" s="57"/>
      <c r="J904" s="60"/>
      <c r="K904" s="72" t="str">
        <f>IF(AND(I904="YES", COUNTIFS(F$35:F904,F904,I$35:I904,"YES")=1),1,"")</f>
        <v/>
      </c>
      <c r="L904" s="73" t="str">
        <f>IF(G904="","",VALUE(IFERROR(CHOOSE(MATCH(G904,{0,1,2,3,4,5},0),2.5,3.5,4.5,5.5,6.5,7.5),"")))</f>
        <v/>
      </c>
      <c r="M904" s="52">
        <f t="shared" si="44"/>
        <v>1</v>
      </c>
      <c r="N904" s="52" t="str">
        <f t="shared" si="45"/>
        <v/>
      </c>
      <c r="O904" s="6"/>
      <c r="P904" s="6"/>
      <c r="Q904" s="6"/>
      <c r="R904" s="6"/>
      <c r="S904" s="6"/>
      <c r="T904" s="6"/>
      <c r="U904" s="6"/>
      <c r="V904" s="6"/>
      <c r="W904" s="6"/>
      <c r="X904" s="6"/>
      <c r="Y904" s="6"/>
      <c r="Z904" s="6"/>
      <c r="AA904" s="6"/>
      <c r="AB904" s="6"/>
    </row>
    <row r="905" spans="1:28" ht="13.5" thickBot="1" x14ac:dyDescent="0.25">
      <c r="A905" s="6" t="str">
        <f t="shared" si="46"/>
        <v xml:space="preserve"> UNIT </v>
      </c>
      <c r="B905" s="54">
        <v>871</v>
      </c>
      <c r="C905" s="53"/>
      <c r="D905" s="57"/>
      <c r="E905" s="57"/>
      <c r="F905" s="57"/>
      <c r="G905" s="57"/>
      <c r="H905" s="139"/>
      <c r="I905" s="57"/>
      <c r="J905" s="60"/>
      <c r="K905" s="72" t="str">
        <f>IF(AND(I905="YES", COUNTIFS(F$35:F905,F905,I$35:I905,"YES")=1),1,"")</f>
        <v/>
      </c>
      <c r="L905" s="73" t="str">
        <f>IF(G905="","",VALUE(IFERROR(CHOOSE(MATCH(G905,{0,1,2,3,4,5},0),2.5,3.5,4.5,5.5,6.5,7.5),"")))</f>
        <v/>
      </c>
      <c r="M905" s="52">
        <f t="shared" si="44"/>
        <v>1</v>
      </c>
      <c r="N905" s="52" t="str">
        <f t="shared" si="45"/>
        <v/>
      </c>
      <c r="O905" s="6"/>
      <c r="P905" s="6"/>
      <c r="Q905" s="6"/>
      <c r="R905" s="6"/>
      <c r="S905" s="6"/>
      <c r="T905" s="6"/>
      <c r="U905" s="6"/>
      <c r="V905" s="6"/>
      <c r="W905" s="6"/>
      <c r="X905" s="6"/>
      <c r="Y905" s="6"/>
      <c r="Z905" s="6"/>
      <c r="AA905" s="6"/>
      <c r="AB905" s="6"/>
    </row>
    <row r="906" spans="1:28" ht="13.5" thickBot="1" x14ac:dyDescent="0.25">
      <c r="A906" s="6" t="str">
        <f t="shared" si="46"/>
        <v xml:space="preserve"> UNIT </v>
      </c>
      <c r="B906" s="54">
        <v>872</v>
      </c>
      <c r="C906" s="53"/>
      <c r="D906" s="57"/>
      <c r="E906" s="57"/>
      <c r="F906" s="57"/>
      <c r="G906" s="57"/>
      <c r="H906" s="139"/>
      <c r="I906" s="57"/>
      <c r="J906" s="60"/>
      <c r="K906" s="72" t="str">
        <f>IF(AND(I906="YES", COUNTIFS(F$35:F906,F906,I$35:I906,"YES")=1),1,"")</f>
        <v/>
      </c>
      <c r="L906" s="73" t="str">
        <f>IF(G906="","",VALUE(IFERROR(CHOOSE(MATCH(G906,{0,1,2,3,4,5},0),2.5,3.5,4.5,5.5,6.5,7.5),"")))</f>
        <v/>
      </c>
      <c r="M906" s="52">
        <f t="shared" si="44"/>
        <v>1</v>
      </c>
      <c r="N906" s="52" t="str">
        <f t="shared" si="45"/>
        <v/>
      </c>
      <c r="O906" s="6"/>
      <c r="P906" s="6"/>
      <c r="Q906" s="6"/>
      <c r="R906" s="6"/>
      <c r="S906" s="6"/>
      <c r="T906" s="6"/>
      <c r="U906" s="6"/>
      <c r="V906" s="6"/>
      <c r="W906" s="6"/>
      <c r="X906" s="6"/>
      <c r="Y906" s="6"/>
      <c r="Z906" s="6"/>
      <c r="AA906" s="6"/>
      <c r="AB906" s="6"/>
    </row>
    <row r="907" spans="1:28" ht="13.5" thickBot="1" x14ac:dyDescent="0.25">
      <c r="A907" s="6" t="str">
        <f t="shared" si="46"/>
        <v xml:space="preserve"> UNIT </v>
      </c>
      <c r="B907" s="54">
        <v>873</v>
      </c>
      <c r="C907" s="53"/>
      <c r="D907" s="57"/>
      <c r="E907" s="57"/>
      <c r="F907" s="57"/>
      <c r="G907" s="57"/>
      <c r="H907" s="139"/>
      <c r="I907" s="57"/>
      <c r="J907" s="60"/>
      <c r="K907" s="72" t="str">
        <f>IF(AND(I907="YES", COUNTIFS(F$35:F907,F907,I$35:I907,"YES")=1),1,"")</f>
        <v/>
      </c>
      <c r="L907" s="73" t="str">
        <f>IF(G907="","",VALUE(IFERROR(CHOOSE(MATCH(G907,{0,1,2,3,4,5},0),2.5,3.5,4.5,5.5,6.5,7.5),"")))</f>
        <v/>
      </c>
      <c r="M907" s="52">
        <f t="shared" si="44"/>
        <v>1</v>
      </c>
      <c r="N907" s="52" t="str">
        <f t="shared" si="45"/>
        <v/>
      </c>
      <c r="O907" s="6"/>
      <c r="P907" s="6"/>
      <c r="Q907" s="6"/>
      <c r="R907" s="6"/>
      <c r="S907" s="6"/>
      <c r="T907" s="6"/>
      <c r="U907" s="6"/>
      <c r="V907" s="6"/>
      <c r="W907" s="6"/>
      <c r="X907" s="6"/>
      <c r="Y907" s="6"/>
      <c r="Z907" s="6"/>
      <c r="AA907" s="6"/>
      <c r="AB907" s="6"/>
    </row>
    <row r="908" spans="1:28" ht="13.5" thickBot="1" x14ac:dyDescent="0.25">
      <c r="A908" s="6" t="str">
        <f t="shared" si="46"/>
        <v xml:space="preserve"> UNIT </v>
      </c>
      <c r="B908" s="54">
        <v>874</v>
      </c>
      <c r="C908" s="53"/>
      <c r="D908" s="57"/>
      <c r="E908" s="57"/>
      <c r="F908" s="57"/>
      <c r="G908" s="57"/>
      <c r="H908" s="139"/>
      <c r="I908" s="57"/>
      <c r="J908" s="60"/>
      <c r="K908" s="72" t="str">
        <f>IF(AND(I908="YES", COUNTIFS(F$35:F908,F908,I$35:I908,"YES")=1),1,"")</f>
        <v/>
      </c>
      <c r="L908" s="73" t="str">
        <f>IF(G908="","",VALUE(IFERROR(CHOOSE(MATCH(G908,{0,1,2,3,4,5},0),2.5,3.5,4.5,5.5,6.5,7.5),"")))</f>
        <v/>
      </c>
      <c r="M908" s="52">
        <f t="shared" si="44"/>
        <v>1</v>
      </c>
      <c r="N908" s="52" t="str">
        <f t="shared" si="45"/>
        <v/>
      </c>
      <c r="O908" s="6"/>
      <c r="P908" s="6"/>
      <c r="Q908" s="6"/>
      <c r="R908" s="6"/>
      <c r="S908" s="6"/>
      <c r="T908" s="6"/>
      <c r="U908" s="6"/>
      <c r="V908" s="6"/>
      <c r="W908" s="6"/>
      <c r="X908" s="6"/>
      <c r="Y908" s="6"/>
      <c r="Z908" s="6"/>
      <c r="AA908" s="6"/>
      <c r="AB908" s="6"/>
    </row>
    <row r="909" spans="1:28" ht="13.5" thickBot="1" x14ac:dyDescent="0.25">
      <c r="A909" s="6" t="str">
        <f t="shared" si="46"/>
        <v xml:space="preserve"> UNIT </v>
      </c>
      <c r="B909" s="54">
        <v>875</v>
      </c>
      <c r="C909" s="53"/>
      <c r="D909" s="57"/>
      <c r="E909" s="57"/>
      <c r="F909" s="57"/>
      <c r="G909" s="57"/>
      <c r="H909" s="139"/>
      <c r="I909" s="57"/>
      <c r="J909" s="60"/>
      <c r="K909" s="72" t="str">
        <f>IF(AND(I909="YES", COUNTIFS(F$35:F909,F909,I$35:I909,"YES")=1),1,"")</f>
        <v/>
      </c>
      <c r="L909" s="73" t="str">
        <f>IF(G909="","",VALUE(IFERROR(CHOOSE(MATCH(G909,{0,1,2,3,4,5},0),2.5,3.5,4.5,5.5,6.5,7.5),"")))</f>
        <v/>
      </c>
      <c r="M909" s="52">
        <f t="shared" si="44"/>
        <v>1</v>
      </c>
      <c r="N909" s="52" t="str">
        <f t="shared" si="45"/>
        <v/>
      </c>
      <c r="O909" s="6"/>
      <c r="P909" s="6"/>
      <c r="Q909" s="6"/>
      <c r="R909" s="6"/>
      <c r="S909" s="6"/>
      <c r="T909" s="6"/>
      <c r="U909" s="6"/>
      <c r="V909" s="6"/>
      <c r="W909" s="6"/>
      <c r="X909" s="6"/>
      <c r="Y909" s="6"/>
      <c r="Z909" s="6"/>
      <c r="AA909" s="6"/>
      <c r="AB909" s="6"/>
    </row>
    <row r="910" spans="1:28" ht="13.5" thickBot="1" x14ac:dyDescent="0.25">
      <c r="A910" s="6" t="str">
        <f t="shared" si="46"/>
        <v xml:space="preserve"> UNIT </v>
      </c>
      <c r="B910" s="54">
        <v>876</v>
      </c>
      <c r="C910" s="53"/>
      <c r="D910" s="57"/>
      <c r="E910" s="57"/>
      <c r="F910" s="57"/>
      <c r="G910" s="57"/>
      <c r="H910" s="139"/>
      <c r="I910" s="57"/>
      <c r="J910" s="60"/>
      <c r="K910" s="72" t="str">
        <f>IF(AND(I910="YES", COUNTIFS(F$35:F910,F910,I$35:I910,"YES")=1),1,"")</f>
        <v/>
      </c>
      <c r="L910" s="73" t="str">
        <f>IF(G910="","",VALUE(IFERROR(CHOOSE(MATCH(G910,{0,1,2,3,4,5},0),2.5,3.5,4.5,5.5,6.5,7.5),"")))</f>
        <v/>
      </c>
      <c r="M910" s="52">
        <f t="shared" si="44"/>
        <v>1</v>
      </c>
      <c r="N910" s="52" t="str">
        <f t="shared" si="45"/>
        <v/>
      </c>
      <c r="O910" s="6"/>
      <c r="P910" s="6"/>
      <c r="Q910" s="6"/>
      <c r="R910" s="6"/>
      <c r="S910" s="6"/>
      <c r="T910" s="6"/>
      <c r="U910" s="6"/>
      <c r="V910" s="6"/>
      <c r="W910" s="6"/>
      <c r="X910" s="6"/>
      <c r="Y910" s="6"/>
      <c r="Z910" s="6"/>
      <c r="AA910" s="6"/>
      <c r="AB910" s="6"/>
    </row>
    <row r="911" spans="1:28" ht="13.5" thickBot="1" x14ac:dyDescent="0.25">
      <c r="A911" s="6" t="str">
        <f t="shared" si="46"/>
        <v xml:space="preserve"> UNIT </v>
      </c>
      <c r="B911" s="54">
        <v>877</v>
      </c>
      <c r="C911" s="53"/>
      <c r="D911" s="57"/>
      <c r="E911" s="57"/>
      <c r="F911" s="57"/>
      <c r="G911" s="57"/>
      <c r="H911" s="139"/>
      <c r="I911" s="57"/>
      <c r="J911" s="60"/>
      <c r="K911" s="72" t="str">
        <f>IF(AND(I911="YES", COUNTIFS(F$35:F911,F911,I$35:I911,"YES")=1),1,"")</f>
        <v/>
      </c>
      <c r="L911" s="73" t="str">
        <f>IF(G911="","",VALUE(IFERROR(CHOOSE(MATCH(G911,{0,1,2,3,4,5},0),2.5,3.5,4.5,5.5,6.5,7.5),"")))</f>
        <v/>
      </c>
      <c r="M911" s="52">
        <f t="shared" si="44"/>
        <v>1</v>
      </c>
      <c r="N911" s="52" t="str">
        <f t="shared" si="45"/>
        <v/>
      </c>
      <c r="O911" s="6"/>
      <c r="P911" s="6"/>
      <c r="Q911" s="6"/>
      <c r="R911" s="6"/>
      <c r="S911" s="6"/>
      <c r="T911" s="6"/>
      <c r="U911" s="6"/>
      <c r="V911" s="6"/>
      <c r="W911" s="6"/>
      <c r="X911" s="6"/>
      <c r="Y911" s="6"/>
      <c r="Z911" s="6"/>
      <c r="AA911" s="6"/>
      <c r="AB911" s="6"/>
    </row>
    <row r="912" spans="1:28" ht="13.5" thickBot="1" x14ac:dyDescent="0.25">
      <c r="A912" s="6" t="str">
        <f t="shared" si="46"/>
        <v xml:space="preserve"> UNIT </v>
      </c>
      <c r="B912" s="54">
        <v>878</v>
      </c>
      <c r="C912" s="53"/>
      <c r="D912" s="57"/>
      <c r="E912" s="57"/>
      <c r="F912" s="57"/>
      <c r="G912" s="57"/>
      <c r="H912" s="139"/>
      <c r="I912" s="57"/>
      <c r="J912" s="60"/>
      <c r="K912" s="72" t="str">
        <f>IF(AND(I912="YES", COUNTIFS(F$35:F912,F912,I$35:I912,"YES")=1),1,"")</f>
        <v/>
      </c>
      <c r="L912" s="73" t="str">
        <f>IF(G912="","",VALUE(IFERROR(CHOOSE(MATCH(G912,{0,1,2,3,4,5},0),2.5,3.5,4.5,5.5,6.5,7.5),"")))</f>
        <v/>
      </c>
      <c r="M912" s="52">
        <f t="shared" si="44"/>
        <v>1</v>
      </c>
      <c r="N912" s="52" t="str">
        <f t="shared" si="45"/>
        <v/>
      </c>
      <c r="O912" s="6"/>
      <c r="P912" s="6"/>
      <c r="Q912" s="6"/>
      <c r="R912" s="6"/>
      <c r="S912" s="6"/>
      <c r="T912" s="6"/>
      <c r="U912" s="6"/>
      <c r="V912" s="6"/>
      <c r="W912" s="6"/>
      <c r="X912" s="6"/>
      <c r="Y912" s="6"/>
      <c r="Z912" s="6"/>
      <c r="AA912" s="6"/>
      <c r="AB912" s="6"/>
    </row>
    <row r="913" spans="1:28" ht="13.5" thickBot="1" x14ac:dyDescent="0.25">
      <c r="A913" s="6" t="str">
        <f t="shared" si="46"/>
        <v xml:space="preserve"> UNIT </v>
      </c>
      <c r="B913" s="54">
        <v>879</v>
      </c>
      <c r="C913" s="53"/>
      <c r="D913" s="57"/>
      <c r="E913" s="57"/>
      <c r="F913" s="57"/>
      <c r="G913" s="57"/>
      <c r="H913" s="139"/>
      <c r="I913" s="57"/>
      <c r="J913" s="60"/>
      <c r="K913" s="72" t="str">
        <f>IF(AND(I913="YES", COUNTIFS(F$35:F913,F913,I$35:I913,"YES")=1),1,"")</f>
        <v/>
      </c>
      <c r="L913" s="73" t="str">
        <f>IF(G913="","",VALUE(IFERROR(CHOOSE(MATCH(G913,{0,1,2,3,4,5},0),2.5,3.5,4.5,5.5,6.5,7.5),"")))</f>
        <v/>
      </c>
      <c r="M913" s="52">
        <f t="shared" si="44"/>
        <v>1</v>
      </c>
      <c r="N913" s="52" t="str">
        <f t="shared" si="45"/>
        <v/>
      </c>
      <c r="O913" s="6"/>
      <c r="P913" s="6"/>
      <c r="Q913" s="6"/>
      <c r="R913" s="6"/>
      <c r="S913" s="6"/>
      <c r="T913" s="6"/>
      <c r="U913" s="6"/>
      <c r="V913" s="6"/>
      <c r="W913" s="6"/>
      <c r="X913" s="6"/>
      <c r="Y913" s="6"/>
      <c r="Z913" s="6"/>
      <c r="AA913" s="6"/>
      <c r="AB913" s="6"/>
    </row>
    <row r="914" spans="1:28" ht="13.5" thickBot="1" x14ac:dyDescent="0.25">
      <c r="A914" s="6" t="str">
        <f t="shared" si="46"/>
        <v xml:space="preserve"> UNIT </v>
      </c>
      <c r="B914" s="54">
        <v>880</v>
      </c>
      <c r="C914" s="53"/>
      <c r="D914" s="57"/>
      <c r="E914" s="57"/>
      <c r="F914" s="57"/>
      <c r="G914" s="57"/>
      <c r="H914" s="139"/>
      <c r="I914" s="57"/>
      <c r="J914" s="60"/>
      <c r="K914" s="72" t="str">
        <f>IF(AND(I914="YES", COUNTIFS(F$35:F914,F914,I$35:I914,"YES")=1),1,"")</f>
        <v/>
      </c>
      <c r="L914" s="73" t="str">
        <f>IF(G914="","",VALUE(IFERROR(CHOOSE(MATCH(G914,{0,1,2,3,4,5},0),2.5,3.5,4.5,5.5,6.5,7.5),"")))</f>
        <v/>
      </c>
      <c r="M914" s="52">
        <f t="shared" si="44"/>
        <v>1</v>
      </c>
      <c r="N914" s="52" t="str">
        <f t="shared" si="45"/>
        <v/>
      </c>
      <c r="O914" s="6"/>
      <c r="P914" s="6"/>
      <c r="Q914" s="6"/>
      <c r="R914" s="6"/>
      <c r="S914" s="6"/>
      <c r="T914" s="6"/>
      <c r="U914" s="6"/>
      <c r="V914" s="6"/>
      <c r="W914" s="6"/>
      <c r="X914" s="6"/>
      <c r="Y914" s="6"/>
      <c r="Z914" s="6"/>
      <c r="AA914" s="6"/>
      <c r="AB914" s="6"/>
    </row>
    <row r="915" spans="1:28" ht="13.5" thickBot="1" x14ac:dyDescent="0.25">
      <c r="A915" s="6" t="str">
        <f t="shared" si="46"/>
        <v xml:space="preserve"> UNIT </v>
      </c>
      <c r="B915" s="54">
        <v>881</v>
      </c>
      <c r="C915" s="53"/>
      <c r="D915" s="57"/>
      <c r="E915" s="57"/>
      <c r="F915" s="57"/>
      <c r="G915" s="57"/>
      <c r="H915" s="139"/>
      <c r="I915" s="57"/>
      <c r="J915" s="60"/>
      <c r="K915" s="72" t="str">
        <f>IF(AND(I915="YES", COUNTIFS(F$35:F915,F915,I$35:I915,"YES")=1),1,"")</f>
        <v/>
      </c>
      <c r="L915" s="73" t="str">
        <f>IF(G915="","",VALUE(IFERROR(CHOOSE(MATCH(G915,{0,1,2,3,4,5},0),2.5,3.5,4.5,5.5,6.5,7.5),"")))</f>
        <v/>
      </c>
      <c r="M915" s="52">
        <f t="shared" si="44"/>
        <v>1</v>
      </c>
      <c r="N915" s="52" t="str">
        <f t="shared" si="45"/>
        <v/>
      </c>
      <c r="O915" s="6"/>
      <c r="P915" s="6"/>
      <c r="Q915" s="6"/>
      <c r="R915" s="6"/>
      <c r="S915" s="6"/>
      <c r="T915" s="6"/>
      <c r="U915" s="6"/>
      <c r="V915" s="6"/>
      <c r="W915" s="6"/>
      <c r="X915" s="6"/>
      <c r="Y915" s="6"/>
      <c r="Z915" s="6"/>
      <c r="AA915" s="6"/>
      <c r="AB915" s="6"/>
    </row>
    <row r="916" spans="1:28" ht="13.5" thickBot="1" x14ac:dyDescent="0.25">
      <c r="A916" s="6" t="str">
        <f t="shared" si="46"/>
        <v xml:space="preserve"> UNIT </v>
      </c>
      <c r="B916" s="54">
        <v>882</v>
      </c>
      <c r="C916" s="53"/>
      <c r="D916" s="57"/>
      <c r="E916" s="57"/>
      <c r="F916" s="57"/>
      <c r="G916" s="57"/>
      <c r="H916" s="139"/>
      <c r="I916" s="57"/>
      <c r="J916" s="60"/>
      <c r="K916" s="72" t="str">
        <f>IF(AND(I916="YES", COUNTIFS(F$35:F916,F916,I$35:I916,"YES")=1),1,"")</f>
        <v/>
      </c>
      <c r="L916" s="73" t="str">
        <f>IF(G916="","",VALUE(IFERROR(CHOOSE(MATCH(G916,{0,1,2,3,4,5},0),2.5,3.5,4.5,5.5,6.5,7.5),"")))</f>
        <v/>
      </c>
      <c r="M916" s="52">
        <f t="shared" si="44"/>
        <v>1</v>
      </c>
      <c r="N916" s="52" t="str">
        <f t="shared" si="45"/>
        <v/>
      </c>
      <c r="O916" s="6"/>
      <c r="P916" s="6"/>
      <c r="Q916" s="6"/>
      <c r="R916" s="6"/>
      <c r="S916" s="6"/>
      <c r="T916" s="6"/>
      <c r="U916" s="6"/>
      <c r="V916" s="6"/>
      <c r="W916" s="6"/>
      <c r="X916" s="6"/>
      <c r="Y916" s="6"/>
      <c r="Z916" s="6"/>
      <c r="AA916" s="6"/>
      <c r="AB916" s="6"/>
    </row>
    <row r="917" spans="1:28" ht="13.5" thickBot="1" x14ac:dyDescent="0.25">
      <c r="A917" s="6" t="str">
        <f t="shared" si="46"/>
        <v xml:space="preserve"> UNIT </v>
      </c>
      <c r="B917" s="54">
        <v>883</v>
      </c>
      <c r="C917" s="53"/>
      <c r="D917" s="57"/>
      <c r="E917" s="57"/>
      <c r="F917" s="57"/>
      <c r="G917" s="57"/>
      <c r="H917" s="139"/>
      <c r="I917" s="57"/>
      <c r="J917" s="60"/>
      <c r="K917" s="72" t="str">
        <f>IF(AND(I917="YES", COUNTIFS(F$35:F917,F917,I$35:I917,"YES")=1),1,"")</f>
        <v/>
      </c>
      <c r="L917" s="73" t="str">
        <f>IF(G917="","",VALUE(IFERROR(CHOOSE(MATCH(G917,{0,1,2,3,4,5},0),2.5,3.5,4.5,5.5,6.5,7.5),"")))</f>
        <v/>
      </c>
      <c r="M917" s="52">
        <f t="shared" si="44"/>
        <v>1</v>
      </c>
      <c r="N917" s="52" t="str">
        <f t="shared" si="45"/>
        <v/>
      </c>
      <c r="O917" s="6"/>
      <c r="P917" s="6"/>
      <c r="Q917" s="6"/>
      <c r="R917" s="6"/>
      <c r="S917" s="6"/>
      <c r="T917" s="6"/>
      <c r="U917" s="6"/>
      <c r="V917" s="6"/>
      <c r="W917" s="6"/>
      <c r="X917" s="6"/>
      <c r="Y917" s="6"/>
      <c r="Z917" s="6"/>
      <c r="AA917" s="6"/>
      <c r="AB917" s="6"/>
    </row>
    <row r="918" spans="1:28" ht="13.5" thickBot="1" x14ac:dyDescent="0.25">
      <c r="A918" s="6" t="str">
        <f t="shared" si="46"/>
        <v xml:space="preserve"> UNIT </v>
      </c>
      <c r="B918" s="54">
        <v>884</v>
      </c>
      <c r="C918" s="53"/>
      <c r="D918" s="57"/>
      <c r="E918" s="57"/>
      <c r="F918" s="57"/>
      <c r="G918" s="57"/>
      <c r="H918" s="139"/>
      <c r="I918" s="57"/>
      <c r="J918" s="60"/>
      <c r="K918" s="72" t="str">
        <f>IF(AND(I918="YES", COUNTIFS(F$35:F918,F918,I$35:I918,"YES")=1),1,"")</f>
        <v/>
      </c>
      <c r="L918" s="73" t="str">
        <f>IF(G918="","",VALUE(IFERROR(CHOOSE(MATCH(G918,{0,1,2,3,4,5},0),2.5,3.5,4.5,5.5,6.5,7.5),"")))</f>
        <v/>
      </c>
      <c r="M918" s="52">
        <f t="shared" si="44"/>
        <v>1</v>
      </c>
      <c r="N918" s="52" t="str">
        <f t="shared" si="45"/>
        <v/>
      </c>
      <c r="O918" s="6"/>
      <c r="P918" s="6"/>
      <c r="Q918" s="6"/>
      <c r="R918" s="6"/>
      <c r="S918" s="6"/>
      <c r="T918" s="6"/>
      <c r="U918" s="6"/>
      <c r="V918" s="6"/>
      <c r="W918" s="6"/>
      <c r="X918" s="6"/>
      <c r="Y918" s="6"/>
      <c r="Z918" s="6"/>
      <c r="AA918" s="6"/>
      <c r="AB918" s="6"/>
    </row>
    <row r="919" spans="1:28" ht="13.5" thickBot="1" x14ac:dyDescent="0.25">
      <c r="A919" s="6" t="str">
        <f t="shared" si="46"/>
        <v xml:space="preserve"> UNIT </v>
      </c>
      <c r="B919" s="54">
        <v>885</v>
      </c>
      <c r="C919" s="53"/>
      <c r="D919" s="57"/>
      <c r="E919" s="57"/>
      <c r="F919" s="57"/>
      <c r="G919" s="57"/>
      <c r="H919" s="139"/>
      <c r="I919" s="57"/>
      <c r="J919" s="60"/>
      <c r="K919" s="72" t="str">
        <f>IF(AND(I919="YES", COUNTIFS(F$35:F919,F919,I$35:I919,"YES")=1),1,"")</f>
        <v/>
      </c>
      <c r="L919" s="73" t="str">
        <f>IF(G919="","",VALUE(IFERROR(CHOOSE(MATCH(G919,{0,1,2,3,4,5},0),2.5,3.5,4.5,5.5,6.5,7.5),"")))</f>
        <v/>
      </c>
      <c r="M919" s="52">
        <f t="shared" si="44"/>
        <v>1</v>
      </c>
      <c r="N919" s="52" t="str">
        <f t="shared" si="45"/>
        <v/>
      </c>
      <c r="O919" s="6"/>
      <c r="P919" s="6"/>
      <c r="Q919" s="6"/>
      <c r="R919" s="6"/>
      <c r="S919" s="6"/>
      <c r="T919" s="6"/>
      <c r="U919" s="6"/>
      <c r="V919" s="6"/>
      <c r="W919" s="6"/>
      <c r="X919" s="6"/>
      <c r="Y919" s="6"/>
      <c r="Z919" s="6"/>
      <c r="AA919" s="6"/>
      <c r="AB919" s="6"/>
    </row>
    <row r="920" spans="1:28" ht="13.5" thickBot="1" x14ac:dyDescent="0.25">
      <c r="A920" s="6" t="str">
        <f t="shared" si="46"/>
        <v xml:space="preserve"> UNIT </v>
      </c>
      <c r="B920" s="54">
        <v>886</v>
      </c>
      <c r="C920" s="53"/>
      <c r="D920" s="57"/>
      <c r="E920" s="57"/>
      <c r="F920" s="57"/>
      <c r="G920" s="57"/>
      <c r="H920" s="139"/>
      <c r="I920" s="57"/>
      <c r="J920" s="60"/>
      <c r="K920" s="72" t="str">
        <f>IF(AND(I920="YES", COUNTIFS(F$35:F920,F920,I$35:I920,"YES")=1),1,"")</f>
        <v/>
      </c>
      <c r="L920" s="73" t="str">
        <f>IF(G920="","",VALUE(IFERROR(CHOOSE(MATCH(G920,{0,1,2,3,4,5},0),2.5,3.5,4.5,5.5,6.5,7.5),"")))</f>
        <v/>
      </c>
      <c r="M920" s="52">
        <f t="shared" si="44"/>
        <v>1</v>
      </c>
      <c r="N920" s="52" t="str">
        <f t="shared" si="45"/>
        <v/>
      </c>
      <c r="O920" s="6"/>
      <c r="P920" s="6"/>
      <c r="Q920" s="6"/>
      <c r="R920" s="6"/>
      <c r="S920" s="6"/>
      <c r="T920" s="6"/>
      <c r="U920" s="6"/>
      <c r="V920" s="6"/>
      <c r="W920" s="6"/>
      <c r="X920" s="6"/>
      <c r="Y920" s="6"/>
      <c r="Z920" s="6"/>
      <c r="AA920" s="6"/>
      <c r="AB920" s="6"/>
    </row>
    <row r="921" spans="1:28" ht="13.5" thickBot="1" x14ac:dyDescent="0.25">
      <c r="A921" s="6" t="str">
        <f t="shared" si="46"/>
        <v xml:space="preserve"> UNIT </v>
      </c>
      <c r="B921" s="54">
        <v>887</v>
      </c>
      <c r="C921" s="53"/>
      <c r="D921" s="57"/>
      <c r="E921" s="57"/>
      <c r="F921" s="57"/>
      <c r="G921" s="57"/>
      <c r="H921" s="139"/>
      <c r="I921" s="57"/>
      <c r="J921" s="60"/>
      <c r="K921" s="72" t="str">
        <f>IF(AND(I921="YES", COUNTIFS(F$35:F921,F921,I$35:I921,"YES")=1),1,"")</f>
        <v/>
      </c>
      <c r="L921" s="73" t="str">
        <f>IF(G921="","",VALUE(IFERROR(CHOOSE(MATCH(G921,{0,1,2,3,4,5},0),2.5,3.5,4.5,5.5,6.5,7.5),"")))</f>
        <v/>
      </c>
      <c r="M921" s="52">
        <f t="shared" si="44"/>
        <v>1</v>
      </c>
      <c r="N921" s="52" t="str">
        <f t="shared" si="45"/>
        <v/>
      </c>
      <c r="O921" s="6"/>
      <c r="P921" s="6"/>
      <c r="Q921" s="6"/>
      <c r="R921" s="6"/>
      <c r="S921" s="6"/>
      <c r="T921" s="6"/>
      <c r="U921" s="6"/>
      <c r="V921" s="6"/>
      <c r="W921" s="6"/>
      <c r="X921" s="6"/>
      <c r="Y921" s="6"/>
      <c r="Z921" s="6"/>
      <c r="AA921" s="6"/>
      <c r="AB921" s="6"/>
    </row>
    <row r="922" spans="1:28" ht="13.5" thickBot="1" x14ac:dyDescent="0.25">
      <c r="A922" s="6" t="str">
        <f t="shared" si="46"/>
        <v xml:space="preserve"> UNIT </v>
      </c>
      <c r="B922" s="54">
        <v>888</v>
      </c>
      <c r="C922" s="53"/>
      <c r="D922" s="57"/>
      <c r="E922" s="57"/>
      <c r="F922" s="57"/>
      <c r="G922" s="57"/>
      <c r="H922" s="139"/>
      <c r="I922" s="57"/>
      <c r="J922" s="60"/>
      <c r="K922" s="72" t="str">
        <f>IF(AND(I922="YES", COUNTIFS(F$35:F922,F922,I$35:I922,"YES")=1),1,"")</f>
        <v/>
      </c>
      <c r="L922" s="73" t="str">
        <f>IF(G922="","",VALUE(IFERROR(CHOOSE(MATCH(G922,{0,1,2,3,4,5},0),2.5,3.5,4.5,5.5,6.5,7.5),"")))</f>
        <v/>
      </c>
      <c r="M922" s="52">
        <f t="shared" si="44"/>
        <v>1</v>
      </c>
      <c r="N922" s="52" t="str">
        <f t="shared" si="45"/>
        <v/>
      </c>
      <c r="O922" s="6"/>
      <c r="P922" s="6"/>
      <c r="Q922" s="6"/>
      <c r="R922" s="6"/>
      <c r="S922" s="6"/>
      <c r="T922" s="6"/>
      <c r="U922" s="6"/>
      <c r="V922" s="6"/>
      <c r="W922" s="6"/>
      <c r="X922" s="6"/>
      <c r="Y922" s="6"/>
      <c r="Z922" s="6"/>
      <c r="AA922" s="6"/>
      <c r="AB922" s="6"/>
    </row>
    <row r="923" spans="1:28" ht="13.5" thickBot="1" x14ac:dyDescent="0.25">
      <c r="A923" s="6" t="str">
        <f t="shared" si="46"/>
        <v xml:space="preserve"> UNIT </v>
      </c>
      <c r="B923" s="54">
        <v>889</v>
      </c>
      <c r="C923" s="53"/>
      <c r="D923" s="57"/>
      <c r="E923" s="57"/>
      <c r="F923" s="57"/>
      <c r="G923" s="57"/>
      <c r="H923" s="139"/>
      <c r="I923" s="57"/>
      <c r="J923" s="60"/>
      <c r="K923" s="72" t="str">
        <f>IF(AND(I923="YES", COUNTIFS(F$35:F923,F923,I$35:I923,"YES")=1),1,"")</f>
        <v/>
      </c>
      <c r="L923" s="73" t="str">
        <f>IF(G923="","",VALUE(IFERROR(CHOOSE(MATCH(G923,{0,1,2,3,4,5},0),2.5,3.5,4.5,5.5,6.5,7.5),"")))</f>
        <v/>
      </c>
      <c r="M923" s="52">
        <f t="shared" si="44"/>
        <v>1</v>
      </c>
      <c r="N923" s="52" t="str">
        <f t="shared" si="45"/>
        <v/>
      </c>
      <c r="O923" s="6"/>
      <c r="P923" s="6"/>
      <c r="Q923" s="6"/>
      <c r="R923" s="6"/>
      <c r="S923" s="6"/>
      <c r="T923" s="6"/>
      <c r="U923" s="6"/>
      <c r="V923" s="6"/>
      <c r="W923" s="6"/>
      <c r="X923" s="6"/>
      <c r="Y923" s="6"/>
      <c r="Z923" s="6"/>
      <c r="AA923" s="6"/>
      <c r="AB923" s="6"/>
    </row>
    <row r="924" spans="1:28" ht="13.5" thickBot="1" x14ac:dyDescent="0.25">
      <c r="A924" s="6" t="str">
        <f t="shared" si="46"/>
        <v xml:space="preserve"> UNIT </v>
      </c>
      <c r="B924" s="54">
        <v>890</v>
      </c>
      <c r="C924" s="53"/>
      <c r="D924" s="57"/>
      <c r="E924" s="57"/>
      <c r="F924" s="57"/>
      <c r="G924" s="57"/>
      <c r="H924" s="139"/>
      <c r="I924" s="57"/>
      <c r="J924" s="60"/>
      <c r="K924" s="72" t="str">
        <f>IF(AND(I924="YES", COUNTIFS(F$35:F924,F924,I$35:I924,"YES")=1),1,"")</f>
        <v/>
      </c>
      <c r="L924" s="73" t="str">
        <f>IF(G924="","",VALUE(IFERROR(CHOOSE(MATCH(G924,{0,1,2,3,4,5},0),2.5,3.5,4.5,5.5,6.5,7.5),"")))</f>
        <v/>
      </c>
      <c r="M924" s="52">
        <f t="shared" si="44"/>
        <v>1</v>
      </c>
      <c r="N924" s="52" t="str">
        <f t="shared" si="45"/>
        <v/>
      </c>
      <c r="O924" s="6"/>
      <c r="P924" s="6"/>
      <c r="Q924" s="6"/>
      <c r="R924" s="6"/>
      <c r="S924" s="6"/>
      <c r="T924" s="6"/>
      <c r="U924" s="6"/>
      <c r="V924" s="6"/>
      <c r="W924" s="6"/>
      <c r="X924" s="6"/>
      <c r="Y924" s="6"/>
      <c r="Z924" s="6"/>
      <c r="AA924" s="6"/>
      <c r="AB924" s="6"/>
    </row>
    <row r="925" spans="1:28" ht="13.5" thickBot="1" x14ac:dyDescent="0.25">
      <c r="A925" s="6" t="str">
        <f t="shared" si="46"/>
        <v xml:space="preserve"> UNIT </v>
      </c>
      <c r="B925" s="54">
        <v>891</v>
      </c>
      <c r="C925" s="53"/>
      <c r="D925" s="57"/>
      <c r="E925" s="57"/>
      <c r="F925" s="57"/>
      <c r="G925" s="57"/>
      <c r="H925" s="139"/>
      <c r="I925" s="57"/>
      <c r="J925" s="60"/>
      <c r="K925" s="72" t="str">
        <f>IF(AND(I925="YES", COUNTIFS(F$35:F925,F925,I$35:I925,"YES")=1),1,"")</f>
        <v/>
      </c>
      <c r="L925" s="73" t="str">
        <f>IF(G925="","",VALUE(IFERROR(CHOOSE(MATCH(G925,{0,1,2,3,4,5},0),2.5,3.5,4.5,5.5,6.5,7.5),"")))</f>
        <v/>
      </c>
      <c r="M925" s="52">
        <f t="shared" si="44"/>
        <v>1</v>
      </c>
      <c r="N925" s="52" t="str">
        <f t="shared" si="45"/>
        <v/>
      </c>
      <c r="O925" s="6"/>
      <c r="P925" s="6"/>
      <c r="Q925" s="6"/>
      <c r="R925" s="6"/>
      <c r="S925" s="6"/>
      <c r="T925" s="6"/>
      <c r="U925" s="6"/>
      <c r="V925" s="6"/>
      <c r="W925" s="6"/>
      <c r="X925" s="6"/>
      <c r="Y925" s="6"/>
      <c r="Z925" s="6"/>
      <c r="AA925" s="6"/>
      <c r="AB925" s="6"/>
    </row>
    <row r="926" spans="1:28" ht="13.5" thickBot="1" x14ac:dyDescent="0.25">
      <c r="A926" s="6" t="str">
        <f t="shared" si="46"/>
        <v xml:space="preserve"> UNIT </v>
      </c>
      <c r="B926" s="54">
        <v>892</v>
      </c>
      <c r="C926" s="53"/>
      <c r="D926" s="57"/>
      <c r="E926" s="57"/>
      <c r="F926" s="57"/>
      <c r="G926" s="57"/>
      <c r="H926" s="139"/>
      <c r="I926" s="57"/>
      <c r="J926" s="60"/>
      <c r="K926" s="72" t="str">
        <f>IF(AND(I926="YES", COUNTIFS(F$35:F926,F926,I$35:I926,"YES")=1),1,"")</f>
        <v/>
      </c>
      <c r="L926" s="73" t="str">
        <f>IF(G926="","",VALUE(IFERROR(CHOOSE(MATCH(G926,{0,1,2,3,4,5},0),2.5,3.5,4.5,5.5,6.5,7.5),"")))</f>
        <v/>
      </c>
      <c r="M926" s="52">
        <f t="shared" si="44"/>
        <v>1</v>
      </c>
      <c r="N926" s="52" t="str">
        <f t="shared" si="45"/>
        <v/>
      </c>
      <c r="O926" s="6"/>
      <c r="P926" s="6"/>
      <c r="Q926" s="6"/>
      <c r="R926" s="6"/>
      <c r="S926" s="6"/>
      <c r="T926" s="6"/>
      <c r="U926" s="6"/>
      <c r="V926" s="6"/>
      <c r="W926" s="6"/>
      <c r="X926" s="6"/>
      <c r="Y926" s="6"/>
      <c r="Z926" s="6"/>
      <c r="AA926" s="6"/>
      <c r="AB926" s="6"/>
    </row>
    <row r="927" spans="1:28" ht="13.5" thickBot="1" x14ac:dyDescent="0.25">
      <c r="A927" s="6" t="str">
        <f t="shared" si="46"/>
        <v xml:space="preserve"> UNIT </v>
      </c>
      <c r="B927" s="54">
        <v>893</v>
      </c>
      <c r="C927" s="53"/>
      <c r="D927" s="57"/>
      <c r="E927" s="57"/>
      <c r="F927" s="57"/>
      <c r="G927" s="57"/>
      <c r="H927" s="139"/>
      <c r="I927" s="57"/>
      <c r="J927" s="60"/>
      <c r="K927" s="72" t="str">
        <f>IF(AND(I927="YES", COUNTIFS(F$35:F927,F927,I$35:I927,"YES")=1),1,"")</f>
        <v/>
      </c>
      <c r="L927" s="73" t="str">
        <f>IF(G927="","",VALUE(IFERROR(CHOOSE(MATCH(G927,{0,1,2,3,4,5},0),2.5,3.5,4.5,5.5,6.5,7.5),"")))</f>
        <v/>
      </c>
      <c r="M927" s="52">
        <f t="shared" si="44"/>
        <v>1</v>
      </c>
      <c r="N927" s="52" t="str">
        <f t="shared" si="45"/>
        <v/>
      </c>
      <c r="O927" s="6"/>
      <c r="P927" s="6"/>
      <c r="Q927" s="6"/>
      <c r="R927" s="6"/>
      <c r="S927" s="6"/>
      <c r="T927" s="6"/>
      <c r="U927" s="6"/>
      <c r="V927" s="6"/>
      <c r="W927" s="6"/>
      <c r="X927" s="6"/>
      <c r="Y927" s="6"/>
      <c r="Z927" s="6"/>
      <c r="AA927" s="6"/>
      <c r="AB927" s="6"/>
    </row>
    <row r="928" spans="1:28" ht="13.5" thickBot="1" x14ac:dyDescent="0.25">
      <c r="A928" s="6" t="str">
        <f t="shared" si="46"/>
        <v xml:space="preserve"> UNIT </v>
      </c>
      <c r="B928" s="54">
        <v>894</v>
      </c>
      <c r="C928" s="53"/>
      <c r="D928" s="57"/>
      <c r="E928" s="57"/>
      <c r="F928" s="57"/>
      <c r="G928" s="57"/>
      <c r="H928" s="139"/>
      <c r="I928" s="57"/>
      <c r="J928" s="60"/>
      <c r="K928" s="72" t="str">
        <f>IF(AND(I928="YES", COUNTIFS(F$35:F928,F928,I$35:I928,"YES")=1),1,"")</f>
        <v/>
      </c>
      <c r="L928" s="73" t="str">
        <f>IF(G928="","",VALUE(IFERROR(CHOOSE(MATCH(G928,{0,1,2,3,4,5},0),2.5,3.5,4.5,5.5,6.5,7.5),"")))</f>
        <v/>
      </c>
      <c r="M928" s="52">
        <f t="shared" si="44"/>
        <v>1</v>
      </c>
      <c r="N928" s="52" t="str">
        <f t="shared" si="45"/>
        <v/>
      </c>
      <c r="O928" s="6"/>
      <c r="P928" s="6"/>
      <c r="Q928" s="6"/>
      <c r="R928" s="6"/>
      <c r="S928" s="6"/>
      <c r="T928" s="6"/>
      <c r="U928" s="6"/>
      <c r="V928" s="6"/>
      <c r="W928" s="6"/>
      <c r="X928" s="6"/>
      <c r="Y928" s="6"/>
      <c r="Z928" s="6"/>
      <c r="AA928" s="6"/>
      <c r="AB928" s="6"/>
    </row>
    <row r="929" spans="1:28" ht="13.5" thickBot="1" x14ac:dyDescent="0.25">
      <c r="A929" s="6" t="str">
        <f t="shared" si="46"/>
        <v xml:space="preserve"> UNIT </v>
      </c>
      <c r="B929" s="54">
        <v>895</v>
      </c>
      <c r="C929" s="53"/>
      <c r="D929" s="57"/>
      <c r="E929" s="57"/>
      <c r="F929" s="57"/>
      <c r="G929" s="57"/>
      <c r="H929" s="139"/>
      <c r="I929" s="57"/>
      <c r="J929" s="60"/>
      <c r="K929" s="72" t="str">
        <f>IF(AND(I929="YES", COUNTIFS(F$35:F929,F929,I$35:I929,"YES")=1),1,"")</f>
        <v/>
      </c>
      <c r="L929" s="73" t="str">
        <f>IF(G929="","",VALUE(IFERROR(CHOOSE(MATCH(G929,{0,1,2,3,4,5},0),2.5,3.5,4.5,5.5,6.5,7.5),"")))</f>
        <v/>
      </c>
      <c r="M929" s="52">
        <f t="shared" si="44"/>
        <v>1</v>
      </c>
      <c r="N929" s="52" t="str">
        <f t="shared" si="45"/>
        <v/>
      </c>
      <c r="O929" s="6"/>
      <c r="P929" s="6"/>
      <c r="Q929" s="6"/>
      <c r="R929" s="6"/>
      <c r="S929" s="6"/>
      <c r="T929" s="6"/>
      <c r="U929" s="6"/>
      <c r="V929" s="6"/>
      <c r="W929" s="6"/>
      <c r="X929" s="6"/>
      <c r="Y929" s="6"/>
      <c r="Z929" s="6"/>
      <c r="AA929" s="6"/>
      <c r="AB929" s="6"/>
    </row>
    <row r="930" spans="1:28" ht="13.5" thickBot="1" x14ac:dyDescent="0.25">
      <c r="A930" s="6" t="str">
        <f t="shared" si="46"/>
        <v xml:space="preserve"> UNIT </v>
      </c>
      <c r="B930" s="54">
        <v>896</v>
      </c>
      <c r="C930" s="53"/>
      <c r="D930" s="57"/>
      <c r="E930" s="57"/>
      <c r="F930" s="57"/>
      <c r="G930" s="57"/>
      <c r="H930" s="139"/>
      <c r="I930" s="57"/>
      <c r="J930" s="60"/>
      <c r="K930" s="72" t="str">
        <f>IF(AND(I930="YES", COUNTIFS(F$35:F930,F930,I$35:I930,"YES")=1),1,"")</f>
        <v/>
      </c>
      <c r="L930" s="73" t="str">
        <f>IF(G930="","",VALUE(IFERROR(CHOOSE(MATCH(G930,{0,1,2,3,4,5},0),2.5,3.5,4.5,5.5,6.5,7.5),"")))</f>
        <v/>
      </c>
      <c r="M930" s="52">
        <f t="shared" si="44"/>
        <v>1</v>
      </c>
      <c r="N930" s="52" t="str">
        <f t="shared" si="45"/>
        <v/>
      </c>
      <c r="O930" s="6"/>
      <c r="P930" s="6"/>
      <c r="Q930" s="6"/>
      <c r="R930" s="6"/>
      <c r="S930" s="6"/>
      <c r="T930" s="6"/>
      <c r="U930" s="6"/>
      <c r="V930" s="6"/>
      <c r="W930" s="6"/>
      <c r="X930" s="6"/>
      <c r="Y930" s="6"/>
      <c r="Z930" s="6"/>
      <c r="AA930" s="6"/>
      <c r="AB930" s="6"/>
    </row>
    <row r="931" spans="1:28" ht="13.5" thickBot="1" x14ac:dyDescent="0.25">
      <c r="A931" s="6" t="str">
        <f t="shared" si="46"/>
        <v xml:space="preserve"> UNIT </v>
      </c>
      <c r="B931" s="54">
        <v>897</v>
      </c>
      <c r="C931" s="53"/>
      <c r="D931" s="57"/>
      <c r="E931" s="57"/>
      <c r="F931" s="57"/>
      <c r="G931" s="57"/>
      <c r="H931" s="139"/>
      <c r="I931" s="57"/>
      <c r="J931" s="60"/>
      <c r="K931" s="72" t="str">
        <f>IF(AND(I931="YES", COUNTIFS(F$35:F931,F931,I$35:I931,"YES")=1),1,"")</f>
        <v/>
      </c>
      <c r="L931" s="73" t="str">
        <f>IF(G931="","",VALUE(IFERROR(CHOOSE(MATCH(G931,{0,1,2,3,4,5},0),2.5,3.5,4.5,5.5,6.5,7.5),"")))</f>
        <v/>
      </c>
      <c r="M931" s="52">
        <f t="shared" ref="M931:M994" si="47">IF(COUNTIF($F$35:$F$1534,F931)&gt;1,0,1)</f>
        <v>1</v>
      </c>
      <c r="N931" s="52" t="str">
        <f t="shared" ref="N931:N994" si="48">IFERROR(1/IF(LEN(F931)&gt;0,COUNTIF($F$35:$F$1534,F931),0),"")</f>
        <v/>
      </c>
      <c r="O931" s="6"/>
      <c r="P931" s="6"/>
      <c r="Q931" s="6"/>
      <c r="R931" s="6"/>
      <c r="S931" s="6"/>
      <c r="T931" s="6"/>
      <c r="U931" s="6"/>
      <c r="V931" s="6"/>
      <c r="W931" s="6"/>
      <c r="X931" s="6"/>
      <c r="Y931" s="6"/>
      <c r="Z931" s="6"/>
      <c r="AA931" s="6"/>
      <c r="AB931" s="6"/>
    </row>
    <row r="932" spans="1:28" ht="13.5" thickBot="1" x14ac:dyDescent="0.25">
      <c r="A932" s="6" t="str">
        <f t="shared" si="46"/>
        <v xml:space="preserve"> UNIT </v>
      </c>
      <c r="B932" s="54">
        <v>898</v>
      </c>
      <c r="C932" s="53"/>
      <c r="D932" s="57"/>
      <c r="E932" s="57"/>
      <c r="F932" s="57"/>
      <c r="G932" s="57"/>
      <c r="H932" s="139"/>
      <c r="I932" s="57"/>
      <c r="J932" s="60"/>
      <c r="K932" s="72" t="str">
        <f>IF(AND(I932="YES", COUNTIFS(F$35:F932,F932,I$35:I932,"YES")=1),1,"")</f>
        <v/>
      </c>
      <c r="L932" s="73" t="str">
        <f>IF(G932="","",VALUE(IFERROR(CHOOSE(MATCH(G932,{0,1,2,3,4,5},0),2.5,3.5,4.5,5.5,6.5,7.5),"")))</f>
        <v/>
      </c>
      <c r="M932" s="52">
        <f t="shared" si="47"/>
        <v>1</v>
      </c>
      <c r="N932" s="52" t="str">
        <f t="shared" si="48"/>
        <v/>
      </c>
      <c r="O932" s="6"/>
      <c r="P932" s="6"/>
      <c r="Q932" s="6"/>
      <c r="R932" s="6"/>
      <c r="S932" s="6"/>
      <c r="T932" s="6"/>
      <c r="U932" s="6"/>
      <c r="V932" s="6"/>
      <c r="W932" s="6"/>
      <c r="X932" s="6"/>
      <c r="Y932" s="6"/>
      <c r="Z932" s="6"/>
      <c r="AA932" s="6"/>
      <c r="AB932" s="6"/>
    </row>
    <row r="933" spans="1:28" ht="13.5" thickBot="1" x14ac:dyDescent="0.25">
      <c r="A933" s="6" t="str">
        <f t="shared" ref="A933:A996" si="49">C931&amp;" "&amp;"UNIT"&amp;" "&amp;F931</f>
        <v xml:space="preserve"> UNIT </v>
      </c>
      <c r="B933" s="54">
        <v>899</v>
      </c>
      <c r="C933" s="53"/>
      <c r="D933" s="57"/>
      <c r="E933" s="57"/>
      <c r="F933" s="57"/>
      <c r="G933" s="57"/>
      <c r="H933" s="139"/>
      <c r="I933" s="57"/>
      <c r="J933" s="60"/>
      <c r="K933" s="72" t="str">
        <f>IF(AND(I933="YES", COUNTIFS(F$35:F933,F933,I$35:I933,"YES")=1),1,"")</f>
        <v/>
      </c>
      <c r="L933" s="73" t="str">
        <f>IF(G933="","",VALUE(IFERROR(CHOOSE(MATCH(G933,{0,1,2,3,4,5},0),2.5,3.5,4.5,5.5,6.5,7.5),"")))</f>
        <v/>
      </c>
      <c r="M933" s="52">
        <f t="shared" si="47"/>
        <v>1</v>
      </c>
      <c r="N933" s="52" t="str">
        <f t="shared" si="48"/>
        <v/>
      </c>
      <c r="O933" s="6"/>
      <c r="P933" s="6"/>
      <c r="Q933" s="6"/>
      <c r="R933" s="6"/>
      <c r="S933" s="6"/>
      <c r="T933" s="6"/>
      <c r="U933" s="6"/>
      <c r="V933" s="6"/>
      <c r="W933" s="6"/>
      <c r="X933" s="6"/>
      <c r="Y933" s="6"/>
      <c r="Z933" s="6"/>
      <c r="AA933" s="6"/>
      <c r="AB933" s="6"/>
    </row>
    <row r="934" spans="1:28" ht="13.5" thickBot="1" x14ac:dyDescent="0.25">
      <c r="A934" s="6" t="str">
        <f t="shared" si="49"/>
        <v xml:space="preserve"> UNIT </v>
      </c>
      <c r="B934" s="54">
        <v>900</v>
      </c>
      <c r="C934" s="53"/>
      <c r="D934" s="57"/>
      <c r="E934" s="57"/>
      <c r="F934" s="57"/>
      <c r="G934" s="57"/>
      <c r="H934" s="139"/>
      <c r="I934" s="57"/>
      <c r="J934" s="60"/>
      <c r="K934" s="72" t="str">
        <f>IF(AND(I934="YES", COUNTIFS(F$35:F934,F934,I$35:I934,"YES")=1),1,"")</f>
        <v/>
      </c>
      <c r="L934" s="73" t="str">
        <f>IF(G934="","",VALUE(IFERROR(CHOOSE(MATCH(G934,{0,1,2,3,4,5},0),2.5,3.5,4.5,5.5,6.5,7.5),"")))</f>
        <v/>
      </c>
      <c r="M934" s="52">
        <f t="shared" si="47"/>
        <v>1</v>
      </c>
      <c r="N934" s="52" t="str">
        <f t="shared" si="48"/>
        <v/>
      </c>
      <c r="O934" s="6"/>
      <c r="P934" s="6"/>
      <c r="Q934" s="6"/>
      <c r="R934" s="6"/>
      <c r="S934" s="6"/>
      <c r="T934" s="6"/>
      <c r="U934" s="6"/>
      <c r="V934" s="6"/>
      <c r="W934" s="6"/>
      <c r="X934" s="6"/>
      <c r="Y934" s="6"/>
      <c r="Z934" s="6"/>
      <c r="AA934" s="6"/>
      <c r="AB934" s="6"/>
    </row>
    <row r="935" spans="1:28" ht="13.5" thickBot="1" x14ac:dyDescent="0.25">
      <c r="A935" s="6" t="str">
        <f t="shared" si="49"/>
        <v xml:space="preserve"> UNIT </v>
      </c>
      <c r="B935" s="54">
        <v>901</v>
      </c>
      <c r="C935" s="53"/>
      <c r="D935" s="57"/>
      <c r="E935" s="57"/>
      <c r="F935" s="57"/>
      <c r="G935" s="57"/>
      <c r="H935" s="139"/>
      <c r="I935" s="57"/>
      <c r="J935" s="60"/>
      <c r="K935" s="72" t="str">
        <f>IF(AND(I935="YES", COUNTIFS(F$35:F935,F935,I$35:I935,"YES")=1),1,"")</f>
        <v/>
      </c>
      <c r="L935" s="73" t="str">
        <f>IF(G935="","",VALUE(IFERROR(CHOOSE(MATCH(G935,{0,1,2,3,4,5},0),2.5,3.5,4.5,5.5,6.5,7.5),"")))</f>
        <v/>
      </c>
      <c r="M935" s="52">
        <f t="shared" si="47"/>
        <v>1</v>
      </c>
      <c r="N935" s="52" t="str">
        <f t="shared" si="48"/>
        <v/>
      </c>
      <c r="O935" s="6"/>
      <c r="P935" s="6"/>
      <c r="Q935" s="6"/>
      <c r="R935" s="6"/>
      <c r="S935" s="6"/>
      <c r="T935" s="6"/>
      <c r="U935" s="6"/>
      <c r="V935" s="6"/>
      <c r="W935" s="6"/>
      <c r="X935" s="6"/>
      <c r="Y935" s="6"/>
      <c r="Z935" s="6"/>
      <c r="AA935" s="6"/>
      <c r="AB935" s="6"/>
    </row>
    <row r="936" spans="1:28" ht="13.5" thickBot="1" x14ac:dyDescent="0.25">
      <c r="A936" s="6" t="str">
        <f t="shared" si="49"/>
        <v xml:space="preserve"> UNIT </v>
      </c>
      <c r="B936" s="54">
        <v>902</v>
      </c>
      <c r="C936" s="53"/>
      <c r="D936" s="57"/>
      <c r="E936" s="57"/>
      <c r="F936" s="57"/>
      <c r="G936" s="57"/>
      <c r="H936" s="139"/>
      <c r="I936" s="57"/>
      <c r="J936" s="60"/>
      <c r="K936" s="72" t="str">
        <f>IF(AND(I936="YES", COUNTIFS(F$35:F936,F936,I$35:I936,"YES")=1),1,"")</f>
        <v/>
      </c>
      <c r="L936" s="73" t="str">
        <f>IF(G936="","",VALUE(IFERROR(CHOOSE(MATCH(G936,{0,1,2,3,4,5},0),2.5,3.5,4.5,5.5,6.5,7.5),"")))</f>
        <v/>
      </c>
      <c r="M936" s="52">
        <f t="shared" si="47"/>
        <v>1</v>
      </c>
      <c r="N936" s="52" t="str">
        <f t="shared" si="48"/>
        <v/>
      </c>
      <c r="O936" s="6"/>
      <c r="P936" s="6"/>
      <c r="Q936" s="6"/>
      <c r="R936" s="6"/>
      <c r="S936" s="6"/>
      <c r="T936" s="6"/>
      <c r="U936" s="6"/>
      <c r="V936" s="6"/>
      <c r="W936" s="6"/>
      <c r="X936" s="6"/>
      <c r="Y936" s="6"/>
      <c r="Z936" s="6"/>
      <c r="AA936" s="6"/>
      <c r="AB936" s="6"/>
    </row>
    <row r="937" spans="1:28" ht="13.5" thickBot="1" x14ac:dyDescent="0.25">
      <c r="A937" s="6" t="str">
        <f t="shared" si="49"/>
        <v xml:space="preserve"> UNIT </v>
      </c>
      <c r="B937" s="54">
        <v>903</v>
      </c>
      <c r="C937" s="53"/>
      <c r="D937" s="57"/>
      <c r="E937" s="57"/>
      <c r="F937" s="57"/>
      <c r="G937" s="57"/>
      <c r="H937" s="139"/>
      <c r="I937" s="57"/>
      <c r="J937" s="60"/>
      <c r="K937" s="72" t="str">
        <f>IF(AND(I937="YES", COUNTIFS(F$35:F937,F937,I$35:I937,"YES")=1),1,"")</f>
        <v/>
      </c>
      <c r="L937" s="73" t="str">
        <f>IF(G937="","",VALUE(IFERROR(CHOOSE(MATCH(G937,{0,1,2,3,4,5},0),2.5,3.5,4.5,5.5,6.5,7.5),"")))</f>
        <v/>
      </c>
      <c r="M937" s="52">
        <f t="shared" si="47"/>
        <v>1</v>
      </c>
      <c r="N937" s="52" t="str">
        <f t="shared" si="48"/>
        <v/>
      </c>
      <c r="O937" s="6"/>
      <c r="P937" s="6"/>
      <c r="Q937" s="6"/>
      <c r="R937" s="6"/>
      <c r="S937" s="6"/>
      <c r="T937" s="6"/>
      <c r="U937" s="6"/>
      <c r="V937" s="6"/>
      <c r="W937" s="6"/>
      <c r="X937" s="6"/>
      <c r="Y937" s="6"/>
      <c r="Z937" s="6"/>
      <c r="AA937" s="6"/>
      <c r="AB937" s="6"/>
    </row>
    <row r="938" spans="1:28" ht="13.5" thickBot="1" x14ac:dyDescent="0.25">
      <c r="A938" s="6" t="str">
        <f t="shared" si="49"/>
        <v xml:space="preserve"> UNIT </v>
      </c>
      <c r="B938" s="54">
        <v>904</v>
      </c>
      <c r="C938" s="53"/>
      <c r="D938" s="57"/>
      <c r="E938" s="57"/>
      <c r="F938" s="57"/>
      <c r="G938" s="57"/>
      <c r="H938" s="139"/>
      <c r="I938" s="57"/>
      <c r="J938" s="60"/>
      <c r="K938" s="72" t="str">
        <f>IF(AND(I938="YES", COUNTIFS(F$35:F938,F938,I$35:I938,"YES")=1),1,"")</f>
        <v/>
      </c>
      <c r="L938" s="73" t="str">
        <f>IF(G938="","",VALUE(IFERROR(CHOOSE(MATCH(G938,{0,1,2,3,4,5},0),2.5,3.5,4.5,5.5,6.5,7.5),"")))</f>
        <v/>
      </c>
      <c r="M938" s="52">
        <f t="shared" si="47"/>
        <v>1</v>
      </c>
      <c r="N938" s="52" t="str">
        <f t="shared" si="48"/>
        <v/>
      </c>
      <c r="O938" s="6"/>
      <c r="P938" s="6"/>
      <c r="Q938" s="6"/>
      <c r="R938" s="6"/>
      <c r="S938" s="6"/>
      <c r="T938" s="6"/>
      <c r="U938" s="6"/>
      <c r="V938" s="6"/>
      <c r="W938" s="6"/>
      <c r="X938" s="6"/>
      <c r="Y938" s="6"/>
      <c r="Z938" s="6"/>
      <c r="AA938" s="6"/>
      <c r="AB938" s="6"/>
    </row>
    <row r="939" spans="1:28" ht="13.5" thickBot="1" x14ac:dyDescent="0.25">
      <c r="A939" s="6" t="str">
        <f t="shared" si="49"/>
        <v xml:space="preserve"> UNIT </v>
      </c>
      <c r="B939" s="54">
        <v>905</v>
      </c>
      <c r="C939" s="53"/>
      <c r="D939" s="57"/>
      <c r="E939" s="57"/>
      <c r="F939" s="57"/>
      <c r="G939" s="57"/>
      <c r="H939" s="139"/>
      <c r="I939" s="57"/>
      <c r="J939" s="60"/>
      <c r="K939" s="72" t="str">
        <f>IF(AND(I939="YES", COUNTIFS(F$35:F939,F939,I$35:I939,"YES")=1),1,"")</f>
        <v/>
      </c>
      <c r="L939" s="73" t="str">
        <f>IF(G939="","",VALUE(IFERROR(CHOOSE(MATCH(G939,{0,1,2,3,4,5},0),2.5,3.5,4.5,5.5,6.5,7.5),"")))</f>
        <v/>
      </c>
      <c r="M939" s="52">
        <f t="shared" si="47"/>
        <v>1</v>
      </c>
      <c r="N939" s="52" t="str">
        <f t="shared" si="48"/>
        <v/>
      </c>
      <c r="O939" s="6"/>
      <c r="P939" s="6"/>
      <c r="Q939" s="6"/>
      <c r="R939" s="6"/>
      <c r="S939" s="6"/>
      <c r="T939" s="6"/>
      <c r="U939" s="6"/>
      <c r="V939" s="6"/>
      <c r="W939" s="6"/>
      <c r="X939" s="6"/>
      <c r="Y939" s="6"/>
      <c r="Z939" s="6"/>
      <c r="AA939" s="6"/>
      <c r="AB939" s="6"/>
    </row>
    <row r="940" spans="1:28" ht="13.5" thickBot="1" x14ac:dyDescent="0.25">
      <c r="A940" s="6" t="str">
        <f t="shared" si="49"/>
        <v xml:space="preserve"> UNIT </v>
      </c>
      <c r="B940" s="54">
        <v>906</v>
      </c>
      <c r="C940" s="53"/>
      <c r="D940" s="57"/>
      <c r="E940" s="57"/>
      <c r="F940" s="57"/>
      <c r="G940" s="57"/>
      <c r="H940" s="139"/>
      <c r="I940" s="57"/>
      <c r="J940" s="60"/>
      <c r="K940" s="72" t="str">
        <f>IF(AND(I940="YES", COUNTIFS(F$35:F940,F940,I$35:I940,"YES")=1),1,"")</f>
        <v/>
      </c>
      <c r="L940" s="73" t="str">
        <f>IF(G940="","",VALUE(IFERROR(CHOOSE(MATCH(G940,{0,1,2,3,4,5},0),2.5,3.5,4.5,5.5,6.5,7.5),"")))</f>
        <v/>
      </c>
      <c r="M940" s="52">
        <f t="shared" si="47"/>
        <v>1</v>
      </c>
      <c r="N940" s="52" t="str">
        <f t="shared" si="48"/>
        <v/>
      </c>
      <c r="O940" s="6"/>
      <c r="P940" s="6"/>
      <c r="Q940" s="6"/>
      <c r="R940" s="6"/>
      <c r="S940" s="6"/>
      <c r="T940" s="6"/>
      <c r="U940" s="6"/>
      <c r="V940" s="6"/>
      <c r="W940" s="6"/>
      <c r="X940" s="6"/>
      <c r="Y940" s="6"/>
      <c r="Z940" s="6"/>
      <c r="AA940" s="6"/>
      <c r="AB940" s="6"/>
    </row>
    <row r="941" spans="1:28" ht="13.5" thickBot="1" x14ac:dyDescent="0.25">
      <c r="A941" s="6" t="str">
        <f t="shared" si="49"/>
        <v xml:space="preserve"> UNIT </v>
      </c>
      <c r="B941" s="54">
        <v>907</v>
      </c>
      <c r="C941" s="53"/>
      <c r="D941" s="57"/>
      <c r="E941" s="57"/>
      <c r="F941" s="57"/>
      <c r="G941" s="57"/>
      <c r="H941" s="139"/>
      <c r="I941" s="57"/>
      <c r="J941" s="60"/>
      <c r="K941" s="72" t="str">
        <f>IF(AND(I941="YES", COUNTIFS(F$35:F941,F941,I$35:I941,"YES")=1),1,"")</f>
        <v/>
      </c>
      <c r="L941" s="73" t="str">
        <f>IF(G941="","",VALUE(IFERROR(CHOOSE(MATCH(G941,{0,1,2,3,4,5},0),2.5,3.5,4.5,5.5,6.5,7.5),"")))</f>
        <v/>
      </c>
      <c r="M941" s="52">
        <f t="shared" si="47"/>
        <v>1</v>
      </c>
      <c r="N941" s="52" t="str">
        <f t="shared" si="48"/>
        <v/>
      </c>
      <c r="O941" s="6"/>
      <c r="P941" s="6"/>
      <c r="Q941" s="6"/>
      <c r="R941" s="6"/>
      <c r="S941" s="6"/>
      <c r="T941" s="6"/>
      <c r="U941" s="6"/>
      <c r="V941" s="6"/>
      <c r="W941" s="6"/>
      <c r="X941" s="6"/>
      <c r="Y941" s="6"/>
      <c r="Z941" s="6"/>
      <c r="AA941" s="6"/>
      <c r="AB941" s="6"/>
    </row>
    <row r="942" spans="1:28" ht="13.5" thickBot="1" x14ac:dyDescent="0.25">
      <c r="A942" s="6" t="str">
        <f t="shared" si="49"/>
        <v xml:space="preserve"> UNIT </v>
      </c>
      <c r="B942" s="54">
        <v>908</v>
      </c>
      <c r="C942" s="53"/>
      <c r="D942" s="57"/>
      <c r="E942" s="57"/>
      <c r="F942" s="57"/>
      <c r="G942" s="57"/>
      <c r="H942" s="139"/>
      <c r="I942" s="57"/>
      <c r="J942" s="60"/>
      <c r="K942" s="72" t="str">
        <f>IF(AND(I942="YES", COUNTIFS(F$35:F942,F942,I$35:I942,"YES")=1),1,"")</f>
        <v/>
      </c>
      <c r="L942" s="73" t="str">
        <f>IF(G942="","",VALUE(IFERROR(CHOOSE(MATCH(G942,{0,1,2,3,4,5},0),2.5,3.5,4.5,5.5,6.5,7.5),"")))</f>
        <v/>
      </c>
      <c r="M942" s="52">
        <f t="shared" si="47"/>
        <v>1</v>
      </c>
      <c r="N942" s="52" t="str">
        <f t="shared" si="48"/>
        <v/>
      </c>
      <c r="O942" s="6"/>
      <c r="P942" s="6"/>
      <c r="Q942" s="6"/>
      <c r="R942" s="6"/>
      <c r="S942" s="6"/>
      <c r="T942" s="6"/>
      <c r="U942" s="6"/>
      <c r="V942" s="6"/>
      <c r="W942" s="6"/>
      <c r="X942" s="6"/>
      <c r="Y942" s="6"/>
      <c r="Z942" s="6"/>
      <c r="AA942" s="6"/>
      <c r="AB942" s="6"/>
    </row>
    <row r="943" spans="1:28" ht="13.5" thickBot="1" x14ac:dyDescent="0.25">
      <c r="A943" s="6" t="str">
        <f t="shared" si="49"/>
        <v xml:space="preserve"> UNIT </v>
      </c>
      <c r="B943" s="54">
        <v>909</v>
      </c>
      <c r="C943" s="53"/>
      <c r="D943" s="57"/>
      <c r="E943" s="57"/>
      <c r="F943" s="57"/>
      <c r="G943" s="57"/>
      <c r="H943" s="139"/>
      <c r="I943" s="57"/>
      <c r="J943" s="60"/>
      <c r="K943" s="72" t="str">
        <f>IF(AND(I943="YES", COUNTIFS(F$35:F943,F943,I$35:I943,"YES")=1),1,"")</f>
        <v/>
      </c>
      <c r="L943" s="73" t="str">
        <f>IF(G943="","",VALUE(IFERROR(CHOOSE(MATCH(G943,{0,1,2,3,4,5},0),2.5,3.5,4.5,5.5,6.5,7.5),"")))</f>
        <v/>
      </c>
      <c r="M943" s="52">
        <f t="shared" si="47"/>
        <v>1</v>
      </c>
      <c r="N943" s="52" t="str">
        <f t="shared" si="48"/>
        <v/>
      </c>
      <c r="O943" s="6"/>
      <c r="P943" s="6"/>
      <c r="Q943" s="6"/>
      <c r="R943" s="6"/>
      <c r="S943" s="6"/>
      <c r="T943" s="6"/>
      <c r="U943" s="6"/>
      <c r="V943" s="6"/>
      <c r="W943" s="6"/>
      <c r="X943" s="6"/>
      <c r="Y943" s="6"/>
      <c r="Z943" s="6"/>
      <c r="AA943" s="6"/>
      <c r="AB943" s="6"/>
    </row>
    <row r="944" spans="1:28" ht="13.5" thickBot="1" x14ac:dyDescent="0.25">
      <c r="A944" s="6" t="str">
        <f t="shared" si="49"/>
        <v xml:space="preserve"> UNIT </v>
      </c>
      <c r="B944" s="54">
        <v>910</v>
      </c>
      <c r="C944" s="53"/>
      <c r="D944" s="57"/>
      <c r="E944" s="57"/>
      <c r="F944" s="57"/>
      <c r="G944" s="57"/>
      <c r="H944" s="139"/>
      <c r="I944" s="57"/>
      <c r="J944" s="60"/>
      <c r="K944" s="72" t="str">
        <f>IF(AND(I944="YES", COUNTIFS(F$35:F944,F944,I$35:I944,"YES")=1),1,"")</f>
        <v/>
      </c>
      <c r="L944" s="73" t="str">
        <f>IF(G944="","",VALUE(IFERROR(CHOOSE(MATCH(G944,{0,1,2,3,4,5},0),2.5,3.5,4.5,5.5,6.5,7.5),"")))</f>
        <v/>
      </c>
      <c r="M944" s="52">
        <f t="shared" si="47"/>
        <v>1</v>
      </c>
      <c r="N944" s="52" t="str">
        <f t="shared" si="48"/>
        <v/>
      </c>
      <c r="O944" s="6"/>
      <c r="P944" s="6"/>
      <c r="Q944" s="6"/>
      <c r="R944" s="6"/>
      <c r="S944" s="6"/>
      <c r="T944" s="6"/>
      <c r="U944" s="6"/>
      <c r="V944" s="6"/>
      <c r="W944" s="6"/>
      <c r="X944" s="6"/>
      <c r="Y944" s="6"/>
      <c r="Z944" s="6"/>
      <c r="AA944" s="6"/>
      <c r="AB944" s="6"/>
    </row>
    <row r="945" spans="1:28" ht="13.5" thickBot="1" x14ac:dyDescent="0.25">
      <c r="A945" s="6" t="str">
        <f t="shared" si="49"/>
        <v xml:space="preserve"> UNIT </v>
      </c>
      <c r="B945" s="54">
        <v>911</v>
      </c>
      <c r="C945" s="53"/>
      <c r="D945" s="57"/>
      <c r="E945" s="57"/>
      <c r="F945" s="57"/>
      <c r="G945" s="57"/>
      <c r="H945" s="139"/>
      <c r="I945" s="57"/>
      <c r="J945" s="60"/>
      <c r="K945" s="72" t="str">
        <f>IF(AND(I945="YES", COUNTIFS(F$35:F945,F945,I$35:I945,"YES")=1),1,"")</f>
        <v/>
      </c>
      <c r="L945" s="73" t="str">
        <f>IF(G945="","",VALUE(IFERROR(CHOOSE(MATCH(G945,{0,1,2,3,4,5},0),2.5,3.5,4.5,5.5,6.5,7.5),"")))</f>
        <v/>
      </c>
      <c r="M945" s="52">
        <f t="shared" si="47"/>
        <v>1</v>
      </c>
      <c r="N945" s="52" t="str">
        <f t="shared" si="48"/>
        <v/>
      </c>
      <c r="O945" s="6"/>
      <c r="P945" s="6"/>
      <c r="Q945" s="6"/>
      <c r="R945" s="6"/>
      <c r="S945" s="6"/>
      <c r="T945" s="6"/>
      <c r="U945" s="6"/>
      <c r="V945" s="6"/>
      <c r="W945" s="6"/>
      <c r="X945" s="6"/>
      <c r="Y945" s="6"/>
      <c r="Z945" s="6"/>
      <c r="AA945" s="6"/>
      <c r="AB945" s="6"/>
    </row>
    <row r="946" spans="1:28" ht="13.5" thickBot="1" x14ac:dyDescent="0.25">
      <c r="A946" s="6" t="str">
        <f t="shared" si="49"/>
        <v xml:space="preserve"> UNIT </v>
      </c>
      <c r="B946" s="54">
        <v>912</v>
      </c>
      <c r="C946" s="53"/>
      <c r="D946" s="57"/>
      <c r="E946" s="57"/>
      <c r="F946" s="57"/>
      <c r="G946" s="57"/>
      <c r="H946" s="139"/>
      <c r="I946" s="57"/>
      <c r="J946" s="60"/>
      <c r="K946" s="72" t="str">
        <f>IF(AND(I946="YES", COUNTIFS(F$35:F946,F946,I$35:I946,"YES")=1),1,"")</f>
        <v/>
      </c>
      <c r="L946" s="73" t="str">
        <f>IF(G946="","",VALUE(IFERROR(CHOOSE(MATCH(G946,{0,1,2,3,4,5},0),2.5,3.5,4.5,5.5,6.5,7.5),"")))</f>
        <v/>
      </c>
      <c r="M946" s="52">
        <f t="shared" si="47"/>
        <v>1</v>
      </c>
      <c r="N946" s="52" t="str">
        <f t="shared" si="48"/>
        <v/>
      </c>
      <c r="O946" s="6"/>
      <c r="P946" s="6"/>
      <c r="Q946" s="6"/>
      <c r="R946" s="6"/>
      <c r="S946" s="6"/>
      <c r="T946" s="6"/>
      <c r="U946" s="6"/>
      <c r="V946" s="6"/>
      <c r="W946" s="6"/>
      <c r="X946" s="6"/>
      <c r="Y946" s="6"/>
      <c r="Z946" s="6"/>
      <c r="AA946" s="6"/>
      <c r="AB946" s="6"/>
    </row>
    <row r="947" spans="1:28" ht="13.5" thickBot="1" x14ac:dyDescent="0.25">
      <c r="A947" s="6" t="str">
        <f t="shared" si="49"/>
        <v xml:space="preserve"> UNIT </v>
      </c>
      <c r="B947" s="54">
        <v>913</v>
      </c>
      <c r="C947" s="53"/>
      <c r="D947" s="57"/>
      <c r="E947" s="57"/>
      <c r="F947" s="57"/>
      <c r="G947" s="57"/>
      <c r="H947" s="139"/>
      <c r="I947" s="57"/>
      <c r="J947" s="60"/>
      <c r="K947" s="72" t="str">
        <f>IF(AND(I947="YES", COUNTIFS(F$35:F947,F947,I$35:I947,"YES")=1),1,"")</f>
        <v/>
      </c>
      <c r="L947" s="73" t="str">
        <f>IF(G947="","",VALUE(IFERROR(CHOOSE(MATCH(G947,{0,1,2,3,4,5},0),2.5,3.5,4.5,5.5,6.5,7.5),"")))</f>
        <v/>
      </c>
      <c r="M947" s="52">
        <f t="shared" si="47"/>
        <v>1</v>
      </c>
      <c r="N947" s="52" t="str">
        <f t="shared" si="48"/>
        <v/>
      </c>
      <c r="O947" s="6"/>
      <c r="P947" s="6"/>
      <c r="Q947" s="6"/>
      <c r="R947" s="6"/>
      <c r="S947" s="6"/>
      <c r="T947" s="6"/>
      <c r="U947" s="6"/>
      <c r="V947" s="6"/>
      <c r="W947" s="6"/>
      <c r="X947" s="6"/>
      <c r="Y947" s="6"/>
      <c r="Z947" s="6"/>
      <c r="AA947" s="6"/>
      <c r="AB947" s="6"/>
    </row>
    <row r="948" spans="1:28" ht="13.5" thickBot="1" x14ac:dyDescent="0.25">
      <c r="A948" s="6" t="str">
        <f t="shared" si="49"/>
        <v xml:space="preserve"> UNIT </v>
      </c>
      <c r="B948" s="54">
        <v>914</v>
      </c>
      <c r="C948" s="53"/>
      <c r="D948" s="57"/>
      <c r="E948" s="57"/>
      <c r="F948" s="57"/>
      <c r="G948" s="57"/>
      <c r="H948" s="139"/>
      <c r="I948" s="57"/>
      <c r="J948" s="60"/>
      <c r="K948" s="72" t="str">
        <f>IF(AND(I948="YES", COUNTIFS(F$35:F948,F948,I$35:I948,"YES")=1),1,"")</f>
        <v/>
      </c>
      <c r="L948" s="73" t="str">
        <f>IF(G948="","",VALUE(IFERROR(CHOOSE(MATCH(G948,{0,1,2,3,4,5},0),2.5,3.5,4.5,5.5,6.5,7.5),"")))</f>
        <v/>
      </c>
      <c r="M948" s="52">
        <f t="shared" si="47"/>
        <v>1</v>
      </c>
      <c r="N948" s="52" t="str">
        <f t="shared" si="48"/>
        <v/>
      </c>
      <c r="O948" s="6"/>
      <c r="P948" s="6"/>
      <c r="Q948" s="6"/>
      <c r="R948" s="6"/>
      <c r="S948" s="6"/>
      <c r="T948" s="6"/>
      <c r="U948" s="6"/>
      <c r="V948" s="6"/>
      <c r="W948" s="6"/>
      <c r="X948" s="6"/>
      <c r="Y948" s="6"/>
      <c r="Z948" s="6"/>
      <c r="AA948" s="6"/>
      <c r="AB948" s="6"/>
    </row>
    <row r="949" spans="1:28" ht="13.5" thickBot="1" x14ac:dyDescent="0.25">
      <c r="A949" s="6" t="str">
        <f t="shared" si="49"/>
        <v xml:space="preserve"> UNIT </v>
      </c>
      <c r="B949" s="54">
        <v>915</v>
      </c>
      <c r="C949" s="53"/>
      <c r="D949" s="57"/>
      <c r="E949" s="57"/>
      <c r="F949" s="57"/>
      <c r="G949" s="57"/>
      <c r="H949" s="139"/>
      <c r="I949" s="57"/>
      <c r="J949" s="60"/>
      <c r="K949" s="72" t="str">
        <f>IF(AND(I949="YES", COUNTIFS(F$35:F949,F949,I$35:I949,"YES")=1),1,"")</f>
        <v/>
      </c>
      <c r="L949" s="73" t="str">
        <f>IF(G949="","",VALUE(IFERROR(CHOOSE(MATCH(G949,{0,1,2,3,4,5},0),2.5,3.5,4.5,5.5,6.5,7.5),"")))</f>
        <v/>
      </c>
      <c r="M949" s="52">
        <f t="shared" si="47"/>
        <v>1</v>
      </c>
      <c r="N949" s="52" t="str">
        <f t="shared" si="48"/>
        <v/>
      </c>
      <c r="O949" s="6"/>
      <c r="P949" s="6"/>
      <c r="Q949" s="6"/>
      <c r="R949" s="6"/>
      <c r="S949" s="6"/>
      <c r="T949" s="6"/>
      <c r="U949" s="6"/>
      <c r="V949" s="6"/>
      <c r="W949" s="6"/>
      <c r="X949" s="6"/>
      <c r="Y949" s="6"/>
      <c r="Z949" s="6"/>
      <c r="AA949" s="6"/>
      <c r="AB949" s="6"/>
    </row>
    <row r="950" spans="1:28" ht="13.5" thickBot="1" x14ac:dyDescent="0.25">
      <c r="A950" s="6" t="str">
        <f t="shared" si="49"/>
        <v xml:space="preserve"> UNIT </v>
      </c>
      <c r="B950" s="54">
        <v>916</v>
      </c>
      <c r="C950" s="53"/>
      <c r="D950" s="57"/>
      <c r="E950" s="57"/>
      <c r="F950" s="57"/>
      <c r="G950" s="57"/>
      <c r="H950" s="139"/>
      <c r="I950" s="57"/>
      <c r="J950" s="60"/>
      <c r="K950" s="72" t="str">
        <f>IF(AND(I950="YES", COUNTIFS(F$35:F950,F950,I$35:I950,"YES")=1),1,"")</f>
        <v/>
      </c>
      <c r="L950" s="73" t="str">
        <f>IF(G950="","",VALUE(IFERROR(CHOOSE(MATCH(G950,{0,1,2,3,4,5},0),2.5,3.5,4.5,5.5,6.5,7.5),"")))</f>
        <v/>
      </c>
      <c r="M950" s="52">
        <f t="shared" si="47"/>
        <v>1</v>
      </c>
      <c r="N950" s="52" t="str">
        <f t="shared" si="48"/>
        <v/>
      </c>
      <c r="O950" s="6"/>
      <c r="P950" s="6"/>
      <c r="Q950" s="6"/>
      <c r="R950" s="6"/>
      <c r="S950" s="6"/>
      <c r="T950" s="6"/>
      <c r="U950" s="6"/>
      <c r="V950" s="6"/>
      <c r="W950" s="6"/>
      <c r="X950" s="6"/>
      <c r="Y950" s="6"/>
      <c r="Z950" s="6"/>
      <c r="AA950" s="6"/>
      <c r="AB950" s="6"/>
    </row>
    <row r="951" spans="1:28" ht="13.5" thickBot="1" x14ac:dyDescent="0.25">
      <c r="A951" s="6" t="str">
        <f t="shared" si="49"/>
        <v xml:space="preserve"> UNIT </v>
      </c>
      <c r="B951" s="54">
        <v>917</v>
      </c>
      <c r="C951" s="53"/>
      <c r="D951" s="57"/>
      <c r="E951" s="57"/>
      <c r="F951" s="57"/>
      <c r="G951" s="57"/>
      <c r="H951" s="139"/>
      <c r="I951" s="57"/>
      <c r="J951" s="60"/>
      <c r="K951" s="72" t="str">
        <f>IF(AND(I951="YES", COUNTIFS(F$35:F951,F951,I$35:I951,"YES")=1),1,"")</f>
        <v/>
      </c>
      <c r="L951" s="73" t="str">
        <f>IF(G951="","",VALUE(IFERROR(CHOOSE(MATCH(G951,{0,1,2,3,4,5},0),2.5,3.5,4.5,5.5,6.5,7.5),"")))</f>
        <v/>
      </c>
      <c r="M951" s="52">
        <f t="shared" si="47"/>
        <v>1</v>
      </c>
      <c r="N951" s="52" t="str">
        <f t="shared" si="48"/>
        <v/>
      </c>
      <c r="O951" s="6"/>
      <c r="P951" s="6"/>
      <c r="Q951" s="6"/>
      <c r="R951" s="6"/>
      <c r="S951" s="6"/>
      <c r="T951" s="6"/>
      <c r="U951" s="6"/>
      <c r="V951" s="6"/>
      <c r="W951" s="6"/>
      <c r="X951" s="6"/>
      <c r="Y951" s="6"/>
      <c r="Z951" s="6"/>
      <c r="AA951" s="6"/>
      <c r="AB951" s="6"/>
    </row>
    <row r="952" spans="1:28" ht="13.5" thickBot="1" x14ac:dyDescent="0.25">
      <c r="A952" s="6" t="str">
        <f t="shared" si="49"/>
        <v xml:space="preserve"> UNIT </v>
      </c>
      <c r="B952" s="54">
        <v>918</v>
      </c>
      <c r="C952" s="53"/>
      <c r="D952" s="57"/>
      <c r="E952" s="57"/>
      <c r="F952" s="57"/>
      <c r="G952" s="57"/>
      <c r="H952" s="139"/>
      <c r="I952" s="57"/>
      <c r="J952" s="60"/>
      <c r="K952" s="72" t="str">
        <f>IF(AND(I952="YES", COUNTIFS(F$35:F952,F952,I$35:I952,"YES")=1),1,"")</f>
        <v/>
      </c>
      <c r="L952" s="73" t="str">
        <f>IF(G952="","",VALUE(IFERROR(CHOOSE(MATCH(G952,{0,1,2,3,4,5},0),2.5,3.5,4.5,5.5,6.5,7.5),"")))</f>
        <v/>
      </c>
      <c r="M952" s="52">
        <f t="shared" si="47"/>
        <v>1</v>
      </c>
      <c r="N952" s="52" t="str">
        <f t="shared" si="48"/>
        <v/>
      </c>
      <c r="O952" s="6"/>
      <c r="P952" s="6"/>
      <c r="Q952" s="6"/>
      <c r="R952" s="6"/>
      <c r="S952" s="6"/>
      <c r="T952" s="6"/>
      <c r="U952" s="6"/>
      <c r="V952" s="6"/>
      <c r="W952" s="6"/>
      <c r="X952" s="6"/>
      <c r="Y952" s="6"/>
      <c r="Z952" s="6"/>
      <c r="AA952" s="6"/>
      <c r="AB952" s="6"/>
    </row>
    <row r="953" spans="1:28" ht="13.5" thickBot="1" x14ac:dyDescent="0.25">
      <c r="A953" s="6" t="str">
        <f t="shared" si="49"/>
        <v xml:space="preserve"> UNIT </v>
      </c>
      <c r="B953" s="54">
        <v>919</v>
      </c>
      <c r="C953" s="53"/>
      <c r="D953" s="57"/>
      <c r="E953" s="57"/>
      <c r="F953" s="57"/>
      <c r="G953" s="57"/>
      <c r="H953" s="139"/>
      <c r="I953" s="57"/>
      <c r="J953" s="60"/>
      <c r="K953" s="72" t="str">
        <f>IF(AND(I953="YES", COUNTIFS(F$35:F953,F953,I$35:I953,"YES")=1),1,"")</f>
        <v/>
      </c>
      <c r="L953" s="73" t="str">
        <f>IF(G953="","",VALUE(IFERROR(CHOOSE(MATCH(G953,{0,1,2,3,4,5},0),2.5,3.5,4.5,5.5,6.5,7.5),"")))</f>
        <v/>
      </c>
      <c r="M953" s="52">
        <f t="shared" si="47"/>
        <v>1</v>
      </c>
      <c r="N953" s="52" t="str">
        <f t="shared" si="48"/>
        <v/>
      </c>
      <c r="O953" s="6"/>
      <c r="P953" s="6"/>
      <c r="Q953" s="6"/>
      <c r="R953" s="6"/>
      <c r="S953" s="6"/>
      <c r="T953" s="6"/>
      <c r="U953" s="6"/>
      <c r="V953" s="6"/>
      <c r="W953" s="6"/>
      <c r="X953" s="6"/>
      <c r="Y953" s="6"/>
      <c r="Z953" s="6"/>
      <c r="AA953" s="6"/>
      <c r="AB953" s="6"/>
    </row>
    <row r="954" spans="1:28" ht="13.5" thickBot="1" x14ac:dyDescent="0.25">
      <c r="A954" s="6" t="str">
        <f t="shared" si="49"/>
        <v xml:space="preserve"> UNIT </v>
      </c>
      <c r="B954" s="54">
        <v>920</v>
      </c>
      <c r="C954" s="53"/>
      <c r="D954" s="57"/>
      <c r="E954" s="57"/>
      <c r="F954" s="57"/>
      <c r="G954" s="57"/>
      <c r="H954" s="139"/>
      <c r="I954" s="57"/>
      <c r="J954" s="60"/>
      <c r="K954" s="72" t="str">
        <f>IF(AND(I954="YES", COUNTIFS(F$35:F954,F954,I$35:I954,"YES")=1),1,"")</f>
        <v/>
      </c>
      <c r="L954" s="73" t="str">
        <f>IF(G954="","",VALUE(IFERROR(CHOOSE(MATCH(G954,{0,1,2,3,4,5},0),2.5,3.5,4.5,5.5,6.5,7.5),"")))</f>
        <v/>
      </c>
      <c r="M954" s="52">
        <f t="shared" si="47"/>
        <v>1</v>
      </c>
      <c r="N954" s="52" t="str">
        <f t="shared" si="48"/>
        <v/>
      </c>
      <c r="O954" s="6"/>
      <c r="P954" s="6"/>
      <c r="Q954" s="6"/>
      <c r="R954" s="6"/>
      <c r="S954" s="6"/>
      <c r="T954" s="6"/>
      <c r="U954" s="6"/>
      <c r="V954" s="6"/>
      <c r="W954" s="6"/>
      <c r="X954" s="6"/>
      <c r="Y954" s="6"/>
      <c r="Z954" s="6"/>
      <c r="AA954" s="6"/>
      <c r="AB954" s="6"/>
    </row>
    <row r="955" spans="1:28" ht="13.5" thickBot="1" x14ac:dyDescent="0.25">
      <c r="A955" s="6" t="str">
        <f t="shared" si="49"/>
        <v xml:space="preserve"> UNIT </v>
      </c>
      <c r="B955" s="54">
        <v>921</v>
      </c>
      <c r="C955" s="53"/>
      <c r="D955" s="57"/>
      <c r="E955" s="57"/>
      <c r="F955" s="57"/>
      <c r="G955" s="57"/>
      <c r="H955" s="139"/>
      <c r="I955" s="57"/>
      <c r="J955" s="60"/>
      <c r="K955" s="72" t="str">
        <f>IF(AND(I955="YES", COUNTIFS(F$35:F955,F955,I$35:I955,"YES")=1),1,"")</f>
        <v/>
      </c>
      <c r="L955" s="73" t="str">
        <f>IF(G955="","",VALUE(IFERROR(CHOOSE(MATCH(G955,{0,1,2,3,4,5},0),2.5,3.5,4.5,5.5,6.5,7.5),"")))</f>
        <v/>
      </c>
      <c r="M955" s="52">
        <f t="shared" si="47"/>
        <v>1</v>
      </c>
      <c r="N955" s="52" t="str">
        <f t="shared" si="48"/>
        <v/>
      </c>
      <c r="O955" s="6"/>
      <c r="P955" s="6"/>
      <c r="Q955" s="6"/>
      <c r="R955" s="6"/>
      <c r="S955" s="6"/>
      <c r="T955" s="6"/>
      <c r="U955" s="6"/>
      <c r="V955" s="6"/>
      <c r="W955" s="6"/>
      <c r="X955" s="6"/>
      <c r="Y955" s="6"/>
      <c r="Z955" s="6"/>
      <c r="AA955" s="6"/>
      <c r="AB955" s="6"/>
    </row>
    <row r="956" spans="1:28" ht="13.5" thickBot="1" x14ac:dyDescent="0.25">
      <c r="A956" s="6" t="str">
        <f t="shared" si="49"/>
        <v xml:space="preserve"> UNIT </v>
      </c>
      <c r="B956" s="54">
        <v>922</v>
      </c>
      <c r="C956" s="53"/>
      <c r="D956" s="57"/>
      <c r="E956" s="57"/>
      <c r="F956" s="57"/>
      <c r="G956" s="57"/>
      <c r="H956" s="139"/>
      <c r="I956" s="57"/>
      <c r="J956" s="60"/>
      <c r="K956" s="72" t="str">
        <f>IF(AND(I956="YES", COUNTIFS(F$35:F956,F956,I$35:I956,"YES")=1),1,"")</f>
        <v/>
      </c>
      <c r="L956" s="73" t="str">
        <f>IF(G956="","",VALUE(IFERROR(CHOOSE(MATCH(G956,{0,1,2,3,4,5},0),2.5,3.5,4.5,5.5,6.5,7.5),"")))</f>
        <v/>
      </c>
      <c r="M956" s="52">
        <f t="shared" si="47"/>
        <v>1</v>
      </c>
      <c r="N956" s="52" t="str">
        <f t="shared" si="48"/>
        <v/>
      </c>
      <c r="O956" s="6"/>
      <c r="P956" s="6"/>
      <c r="Q956" s="6"/>
      <c r="R956" s="6"/>
      <c r="S956" s="6"/>
      <c r="T956" s="6"/>
      <c r="U956" s="6"/>
      <c r="V956" s="6"/>
      <c r="W956" s="6"/>
      <c r="X956" s="6"/>
      <c r="Y956" s="6"/>
      <c r="Z956" s="6"/>
      <c r="AA956" s="6"/>
      <c r="AB956" s="6"/>
    </row>
    <row r="957" spans="1:28" ht="13.5" thickBot="1" x14ac:dyDescent="0.25">
      <c r="A957" s="6" t="str">
        <f t="shared" si="49"/>
        <v xml:space="preserve"> UNIT </v>
      </c>
      <c r="B957" s="54">
        <v>923</v>
      </c>
      <c r="C957" s="53"/>
      <c r="D957" s="57"/>
      <c r="E957" s="57"/>
      <c r="F957" s="57"/>
      <c r="G957" s="57"/>
      <c r="H957" s="139"/>
      <c r="I957" s="57"/>
      <c r="J957" s="60"/>
      <c r="K957" s="72" t="str">
        <f>IF(AND(I957="YES", COUNTIFS(F$35:F957,F957,I$35:I957,"YES")=1),1,"")</f>
        <v/>
      </c>
      <c r="L957" s="73" t="str">
        <f>IF(G957="","",VALUE(IFERROR(CHOOSE(MATCH(G957,{0,1,2,3,4,5},0),2.5,3.5,4.5,5.5,6.5,7.5),"")))</f>
        <v/>
      </c>
      <c r="M957" s="52">
        <f t="shared" si="47"/>
        <v>1</v>
      </c>
      <c r="N957" s="52" t="str">
        <f t="shared" si="48"/>
        <v/>
      </c>
      <c r="O957" s="6"/>
      <c r="P957" s="6"/>
      <c r="Q957" s="6"/>
      <c r="R957" s="6"/>
      <c r="S957" s="6"/>
      <c r="T957" s="6"/>
      <c r="U957" s="6"/>
      <c r="V957" s="6"/>
      <c r="W957" s="6"/>
      <c r="X957" s="6"/>
      <c r="Y957" s="6"/>
      <c r="Z957" s="6"/>
      <c r="AA957" s="6"/>
      <c r="AB957" s="6"/>
    </row>
    <row r="958" spans="1:28" ht="13.5" thickBot="1" x14ac:dyDescent="0.25">
      <c r="A958" s="6" t="str">
        <f t="shared" si="49"/>
        <v xml:space="preserve"> UNIT </v>
      </c>
      <c r="B958" s="54">
        <v>924</v>
      </c>
      <c r="C958" s="53"/>
      <c r="D958" s="57"/>
      <c r="E958" s="57"/>
      <c r="F958" s="57"/>
      <c r="G958" s="57"/>
      <c r="H958" s="139"/>
      <c r="I958" s="57"/>
      <c r="J958" s="60"/>
      <c r="K958" s="72" t="str">
        <f>IF(AND(I958="YES", COUNTIFS(F$35:F958,F958,I$35:I958,"YES")=1),1,"")</f>
        <v/>
      </c>
      <c r="L958" s="73" t="str">
        <f>IF(G958="","",VALUE(IFERROR(CHOOSE(MATCH(G958,{0,1,2,3,4,5},0),2.5,3.5,4.5,5.5,6.5,7.5),"")))</f>
        <v/>
      </c>
      <c r="M958" s="52">
        <f t="shared" si="47"/>
        <v>1</v>
      </c>
      <c r="N958" s="52" t="str">
        <f t="shared" si="48"/>
        <v/>
      </c>
      <c r="O958" s="6"/>
      <c r="P958" s="6"/>
      <c r="Q958" s="6"/>
      <c r="R958" s="6"/>
      <c r="S958" s="6"/>
      <c r="T958" s="6"/>
      <c r="U958" s="6"/>
      <c r="V958" s="6"/>
      <c r="W958" s="6"/>
      <c r="X958" s="6"/>
      <c r="Y958" s="6"/>
      <c r="Z958" s="6"/>
      <c r="AA958" s="6"/>
      <c r="AB958" s="6"/>
    </row>
    <row r="959" spans="1:28" ht="13.5" thickBot="1" x14ac:dyDescent="0.25">
      <c r="A959" s="6" t="str">
        <f t="shared" si="49"/>
        <v xml:space="preserve"> UNIT </v>
      </c>
      <c r="B959" s="54">
        <v>925</v>
      </c>
      <c r="C959" s="53"/>
      <c r="D959" s="57"/>
      <c r="E959" s="57"/>
      <c r="F959" s="57"/>
      <c r="G959" s="57"/>
      <c r="H959" s="139"/>
      <c r="I959" s="57"/>
      <c r="J959" s="60"/>
      <c r="K959" s="72" t="str">
        <f>IF(AND(I959="YES", COUNTIFS(F$35:F959,F959,I$35:I959,"YES")=1),1,"")</f>
        <v/>
      </c>
      <c r="L959" s="73" t="str">
        <f>IF(G959="","",VALUE(IFERROR(CHOOSE(MATCH(G959,{0,1,2,3,4,5},0),2.5,3.5,4.5,5.5,6.5,7.5),"")))</f>
        <v/>
      </c>
      <c r="M959" s="52">
        <f t="shared" si="47"/>
        <v>1</v>
      </c>
      <c r="N959" s="52" t="str">
        <f t="shared" si="48"/>
        <v/>
      </c>
      <c r="O959" s="6"/>
      <c r="P959" s="6"/>
      <c r="Q959" s="6"/>
      <c r="R959" s="6"/>
      <c r="S959" s="6"/>
      <c r="T959" s="6"/>
      <c r="U959" s="6"/>
      <c r="V959" s="6"/>
      <c r="W959" s="6"/>
      <c r="X959" s="6"/>
      <c r="Y959" s="6"/>
      <c r="Z959" s="6"/>
      <c r="AA959" s="6"/>
      <c r="AB959" s="6"/>
    </row>
    <row r="960" spans="1:28" ht="13.5" thickBot="1" x14ac:dyDescent="0.25">
      <c r="A960" s="6" t="str">
        <f t="shared" si="49"/>
        <v xml:space="preserve"> UNIT </v>
      </c>
      <c r="B960" s="54">
        <v>926</v>
      </c>
      <c r="C960" s="53"/>
      <c r="D960" s="57"/>
      <c r="E960" s="57"/>
      <c r="F960" s="57"/>
      <c r="G960" s="57"/>
      <c r="H960" s="139"/>
      <c r="I960" s="57"/>
      <c r="J960" s="60"/>
      <c r="K960" s="72" t="str">
        <f>IF(AND(I960="YES", COUNTIFS(F$35:F960,F960,I$35:I960,"YES")=1),1,"")</f>
        <v/>
      </c>
      <c r="L960" s="73" t="str">
        <f>IF(G960="","",VALUE(IFERROR(CHOOSE(MATCH(G960,{0,1,2,3,4,5},0),2.5,3.5,4.5,5.5,6.5,7.5),"")))</f>
        <v/>
      </c>
      <c r="M960" s="52">
        <f t="shared" si="47"/>
        <v>1</v>
      </c>
      <c r="N960" s="52" t="str">
        <f t="shared" si="48"/>
        <v/>
      </c>
      <c r="O960" s="6"/>
      <c r="P960" s="6"/>
      <c r="Q960" s="6"/>
      <c r="R960" s="6"/>
      <c r="S960" s="6"/>
      <c r="T960" s="6"/>
      <c r="U960" s="6"/>
      <c r="V960" s="6"/>
      <c r="W960" s="6"/>
      <c r="X960" s="6"/>
      <c r="Y960" s="6"/>
      <c r="Z960" s="6"/>
      <c r="AA960" s="6"/>
      <c r="AB960" s="6"/>
    </row>
    <row r="961" spans="1:28" ht="13.5" thickBot="1" x14ac:dyDescent="0.25">
      <c r="A961" s="6" t="str">
        <f t="shared" si="49"/>
        <v xml:space="preserve"> UNIT </v>
      </c>
      <c r="B961" s="54">
        <v>927</v>
      </c>
      <c r="C961" s="53"/>
      <c r="D961" s="57"/>
      <c r="E961" s="57"/>
      <c r="F961" s="57"/>
      <c r="G961" s="57"/>
      <c r="H961" s="139"/>
      <c r="I961" s="57"/>
      <c r="J961" s="60"/>
      <c r="K961" s="72" t="str">
        <f>IF(AND(I961="YES", COUNTIFS(F$35:F961,F961,I$35:I961,"YES")=1),1,"")</f>
        <v/>
      </c>
      <c r="L961" s="73" t="str">
        <f>IF(G961="","",VALUE(IFERROR(CHOOSE(MATCH(G961,{0,1,2,3,4,5},0),2.5,3.5,4.5,5.5,6.5,7.5),"")))</f>
        <v/>
      </c>
      <c r="M961" s="52">
        <f t="shared" si="47"/>
        <v>1</v>
      </c>
      <c r="N961" s="52" t="str">
        <f t="shared" si="48"/>
        <v/>
      </c>
      <c r="O961" s="6"/>
      <c r="P961" s="6"/>
      <c r="Q961" s="6"/>
      <c r="R961" s="6"/>
      <c r="S961" s="6"/>
      <c r="T961" s="6"/>
      <c r="U961" s="6"/>
      <c r="V961" s="6"/>
      <c r="W961" s="6"/>
      <c r="X961" s="6"/>
      <c r="Y961" s="6"/>
      <c r="Z961" s="6"/>
      <c r="AA961" s="6"/>
      <c r="AB961" s="6"/>
    </row>
    <row r="962" spans="1:28" ht="13.5" thickBot="1" x14ac:dyDescent="0.25">
      <c r="A962" s="6" t="str">
        <f t="shared" si="49"/>
        <v xml:space="preserve"> UNIT </v>
      </c>
      <c r="B962" s="54">
        <v>928</v>
      </c>
      <c r="C962" s="53"/>
      <c r="D962" s="57"/>
      <c r="E962" s="57"/>
      <c r="F962" s="57"/>
      <c r="G962" s="57"/>
      <c r="H962" s="139"/>
      <c r="I962" s="57"/>
      <c r="J962" s="60"/>
      <c r="K962" s="72" t="str">
        <f>IF(AND(I962="YES", COUNTIFS(F$35:F962,F962,I$35:I962,"YES")=1),1,"")</f>
        <v/>
      </c>
      <c r="L962" s="73" t="str">
        <f>IF(G962="","",VALUE(IFERROR(CHOOSE(MATCH(G962,{0,1,2,3,4,5},0),2.5,3.5,4.5,5.5,6.5,7.5),"")))</f>
        <v/>
      </c>
      <c r="M962" s="52">
        <f t="shared" si="47"/>
        <v>1</v>
      </c>
      <c r="N962" s="52" t="str">
        <f t="shared" si="48"/>
        <v/>
      </c>
      <c r="O962" s="6"/>
      <c r="P962" s="6"/>
      <c r="Q962" s="6"/>
      <c r="R962" s="6"/>
      <c r="S962" s="6"/>
      <c r="T962" s="6"/>
      <c r="U962" s="6"/>
      <c r="V962" s="6"/>
      <c r="W962" s="6"/>
      <c r="X962" s="6"/>
      <c r="Y962" s="6"/>
      <c r="Z962" s="6"/>
      <c r="AA962" s="6"/>
      <c r="AB962" s="6"/>
    </row>
    <row r="963" spans="1:28" ht="13.5" thickBot="1" x14ac:dyDescent="0.25">
      <c r="A963" s="6" t="str">
        <f t="shared" si="49"/>
        <v xml:space="preserve"> UNIT </v>
      </c>
      <c r="B963" s="54">
        <v>929</v>
      </c>
      <c r="C963" s="53"/>
      <c r="D963" s="57"/>
      <c r="E963" s="57"/>
      <c r="F963" s="57"/>
      <c r="G963" s="57"/>
      <c r="H963" s="139"/>
      <c r="I963" s="57"/>
      <c r="J963" s="60"/>
      <c r="K963" s="72" t="str">
        <f>IF(AND(I963="YES", COUNTIFS(F$35:F963,F963,I$35:I963,"YES")=1),1,"")</f>
        <v/>
      </c>
      <c r="L963" s="73" t="str">
        <f>IF(G963="","",VALUE(IFERROR(CHOOSE(MATCH(G963,{0,1,2,3,4,5},0),2.5,3.5,4.5,5.5,6.5,7.5),"")))</f>
        <v/>
      </c>
      <c r="M963" s="52">
        <f t="shared" si="47"/>
        <v>1</v>
      </c>
      <c r="N963" s="52" t="str">
        <f t="shared" si="48"/>
        <v/>
      </c>
      <c r="O963" s="6"/>
      <c r="P963" s="6"/>
      <c r="Q963" s="6"/>
      <c r="R963" s="6"/>
      <c r="S963" s="6"/>
      <c r="T963" s="6"/>
      <c r="U963" s="6"/>
      <c r="V963" s="6"/>
      <c r="W963" s="6"/>
      <c r="X963" s="6"/>
      <c r="Y963" s="6"/>
      <c r="Z963" s="6"/>
      <c r="AA963" s="6"/>
      <c r="AB963" s="6"/>
    </row>
    <row r="964" spans="1:28" ht="13.5" thickBot="1" x14ac:dyDescent="0.25">
      <c r="A964" s="6" t="str">
        <f t="shared" si="49"/>
        <v xml:space="preserve"> UNIT </v>
      </c>
      <c r="B964" s="54">
        <v>930</v>
      </c>
      <c r="C964" s="53"/>
      <c r="D964" s="57"/>
      <c r="E964" s="57"/>
      <c r="F964" s="57"/>
      <c r="G964" s="57"/>
      <c r="H964" s="139"/>
      <c r="I964" s="57"/>
      <c r="J964" s="60"/>
      <c r="K964" s="72" t="str">
        <f>IF(AND(I964="YES", COUNTIFS(F$35:F964,F964,I$35:I964,"YES")=1),1,"")</f>
        <v/>
      </c>
      <c r="L964" s="73" t="str">
        <f>IF(G964="","",VALUE(IFERROR(CHOOSE(MATCH(G964,{0,1,2,3,4,5},0),2.5,3.5,4.5,5.5,6.5,7.5),"")))</f>
        <v/>
      </c>
      <c r="M964" s="52">
        <f t="shared" si="47"/>
        <v>1</v>
      </c>
      <c r="N964" s="52" t="str">
        <f t="shared" si="48"/>
        <v/>
      </c>
      <c r="O964" s="6"/>
      <c r="P964" s="6"/>
      <c r="Q964" s="6"/>
      <c r="R964" s="6"/>
      <c r="S964" s="6"/>
      <c r="T964" s="6"/>
      <c r="U964" s="6"/>
      <c r="V964" s="6"/>
      <c r="W964" s="6"/>
      <c r="X964" s="6"/>
      <c r="Y964" s="6"/>
      <c r="Z964" s="6"/>
      <c r="AA964" s="6"/>
      <c r="AB964" s="6"/>
    </row>
    <row r="965" spans="1:28" ht="13.5" thickBot="1" x14ac:dyDescent="0.25">
      <c r="A965" s="6" t="str">
        <f t="shared" si="49"/>
        <v xml:space="preserve"> UNIT </v>
      </c>
      <c r="B965" s="54">
        <v>931</v>
      </c>
      <c r="C965" s="53"/>
      <c r="D965" s="57"/>
      <c r="E965" s="57"/>
      <c r="F965" s="57"/>
      <c r="G965" s="57"/>
      <c r="H965" s="139"/>
      <c r="I965" s="57"/>
      <c r="J965" s="60"/>
      <c r="K965" s="72" t="str">
        <f>IF(AND(I965="YES", COUNTIFS(F$35:F965,F965,I$35:I965,"YES")=1),1,"")</f>
        <v/>
      </c>
      <c r="L965" s="73" t="str">
        <f>IF(G965="","",VALUE(IFERROR(CHOOSE(MATCH(G965,{0,1,2,3,4,5},0),2.5,3.5,4.5,5.5,6.5,7.5),"")))</f>
        <v/>
      </c>
      <c r="M965" s="52">
        <f t="shared" si="47"/>
        <v>1</v>
      </c>
      <c r="N965" s="52" t="str">
        <f t="shared" si="48"/>
        <v/>
      </c>
      <c r="O965" s="6"/>
      <c r="P965" s="6"/>
      <c r="Q965" s="6"/>
      <c r="R965" s="6"/>
      <c r="S965" s="6"/>
      <c r="T965" s="6"/>
      <c r="U965" s="6"/>
      <c r="V965" s="6"/>
      <c r="W965" s="6"/>
      <c r="X965" s="6"/>
      <c r="Y965" s="6"/>
      <c r="Z965" s="6"/>
      <c r="AA965" s="6"/>
      <c r="AB965" s="6"/>
    </row>
    <row r="966" spans="1:28" ht="13.5" thickBot="1" x14ac:dyDescent="0.25">
      <c r="A966" s="6" t="str">
        <f t="shared" si="49"/>
        <v xml:space="preserve"> UNIT </v>
      </c>
      <c r="B966" s="54">
        <v>932</v>
      </c>
      <c r="C966" s="53"/>
      <c r="D966" s="57"/>
      <c r="E966" s="57"/>
      <c r="F966" s="57"/>
      <c r="G966" s="57"/>
      <c r="H966" s="139"/>
      <c r="I966" s="57"/>
      <c r="J966" s="60"/>
      <c r="K966" s="72" t="str">
        <f>IF(AND(I966="YES", COUNTIFS(F$35:F966,F966,I$35:I966,"YES")=1),1,"")</f>
        <v/>
      </c>
      <c r="L966" s="73" t="str">
        <f>IF(G966="","",VALUE(IFERROR(CHOOSE(MATCH(G966,{0,1,2,3,4,5},0),2.5,3.5,4.5,5.5,6.5,7.5),"")))</f>
        <v/>
      </c>
      <c r="M966" s="52">
        <f t="shared" si="47"/>
        <v>1</v>
      </c>
      <c r="N966" s="52" t="str">
        <f t="shared" si="48"/>
        <v/>
      </c>
      <c r="O966" s="6"/>
      <c r="P966" s="6"/>
      <c r="Q966" s="6"/>
      <c r="R966" s="6"/>
      <c r="S966" s="6"/>
      <c r="T966" s="6"/>
      <c r="U966" s="6"/>
      <c r="V966" s="6"/>
      <c r="W966" s="6"/>
      <c r="X966" s="6"/>
      <c r="Y966" s="6"/>
      <c r="Z966" s="6"/>
      <c r="AA966" s="6"/>
      <c r="AB966" s="6"/>
    </row>
    <row r="967" spans="1:28" ht="13.5" thickBot="1" x14ac:dyDescent="0.25">
      <c r="A967" s="6" t="str">
        <f t="shared" si="49"/>
        <v xml:space="preserve"> UNIT </v>
      </c>
      <c r="B967" s="54">
        <v>933</v>
      </c>
      <c r="C967" s="53"/>
      <c r="D967" s="57"/>
      <c r="E967" s="57"/>
      <c r="F967" s="57"/>
      <c r="G967" s="57"/>
      <c r="H967" s="139"/>
      <c r="I967" s="57"/>
      <c r="J967" s="60"/>
      <c r="K967" s="72" t="str">
        <f>IF(AND(I967="YES", COUNTIFS(F$35:F967,F967,I$35:I967,"YES")=1),1,"")</f>
        <v/>
      </c>
      <c r="L967" s="73" t="str">
        <f>IF(G967="","",VALUE(IFERROR(CHOOSE(MATCH(G967,{0,1,2,3,4,5},0),2.5,3.5,4.5,5.5,6.5,7.5),"")))</f>
        <v/>
      </c>
      <c r="M967" s="52">
        <f t="shared" si="47"/>
        <v>1</v>
      </c>
      <c r="N967" s="52" t="str">
        <f t="shared" si="48"/>
        <v/>
      </c>
      <c r="O967" s="6"/>
      <c r="P967" s="6"/>
      <c r="Q967" s="6"/>
      <c r="R967" s="6"/>
      <c r="S967" s="6"/>
      <c r="T967" s="6"/>
      <c r="U967" s="6"/>
      <c r="V967" s="6"/>
      <c r="W967" s="6"/>
      <c r="X967" s="6"/>
      <c r="Y967" s="6"/>
      <c r="Z967" s="6"/>
      <c r="AA967" s="6"/>
      <c r="AB967" s="6"/>
    </row>
    <row r="968" spans="1:28" ht="13.5" thickBot="1" x14ac:dyDescent="0.25">
      <c r="A968" s="6" t="str">
        <f t="shared" si="49"/>
        <v xml:space="preserve"> UNIT </v>
      </c>
      <c r="B968" s="54">
        <v>934</v>
      </c>
      <c r="C968" s="53"/>
      <c r="D968" s="57"/>
      <c r="E968" s="57"/>
      <c r="F968" s="57"/>
      <c r="G968" s="57"/>
      <c r="H968" s="139"/>
      <c r="I968" s="57"/>
      <c r="J968" s="60"/>
      <c r="K968" s="72" t="str">
        <f>IF(AND(I968="YES", COUNTIFS(F$35:F968,F968,I$35:I968,"YES")=1),1,"")</f>
        <v/>
      </c>
      <c r="L968" s="73" t="str">
        <f>IF(G968="","",VALUE(IFERROR(CHOOSE(MATCH(G968,{0,1,2,3,4,5},0),2.5,3.5,4.5,5.5,6.5,7.5),"")))</f>
        <v/>
      </c>
      <c r="M968" s="52">
        <f t="shared" si="47"/>
        <v>1</v>
      </c>
      <c r="N968" s="52" t="str">
        <f t="shared" si="48"/>
        <v/>
      </c>
      <c r="O968" s="6"/>
      <c r="P968" s="6"/>
      <c r="Q968" s="6"/>
      <c r="R968" s="6"/>
      <c r="S968" s="6"/>
      <c r="T968" s="6"/>
      <c r="U968" s="6"/>
      <c r="V968" s="6"/>
      <c r="W968" s="6"/>
      <c r="X968" s="6"/>
      <c r="Y968" s="6"/>
      <c r="Z968" s="6"/>
      <c r="AA968" s="6"/>
      <c r="AB968" s="6"/>
    </row>
    <row r="969" spans="1:28" ht="13.5" thickBot="1" x14ac:dyDescent="0.25">
      <c r="A969" s="6" t="str">
        <f t="shared" si="49"/>
        <v xml:space="preserve"> UNIT </v>
      </c>
      <c r="B969" s="54">
        <v>935</v>
      </c>
      <c r="C969" s="53"/>
      <c r="D969" s="57"/>
      <c r="E969" s="57"/>
      <c r="F969" s="57"/>
      <c r="G969" s="57"/>
      <c r="H969" s="139"/>
      <c r="I969" s="57"/>
      <c r="J969" s="60"/>
      <c r="K969" s="72" t="str">
        <f>IF(AND(I969="YES", COUNTIFS(F$35:F969,F969,I$35:I969,"YES")=1),1,"")</f>
        <v/>
      </c>
      <c r="L969" s="73" t="str">
        <f>IF(G969="","",VALUE(IFERROR(CHOOSE(MATCH(G969,{0,1,2,3,4,5},0),2.5,3.5,4.5,5.5,6.5,7.5),"")))</f>
        <v/>
      </c>
      <c r="M969" s="52">
        <f t="shared" si="47"/>
        <v>1</v>
      </c>
      <c r="N969" s="52" t="str">
        <f t="shared" si="48"/>
        <v/>
      </c>
      <c r="O969" s="6"/>
      <c r="P969" s="6"/>
      <c r="Q969" s="6"/>
      <c r="R969" s="6"/>
      <c r="S969" s="6"/>
      <c r="T969" s="6"/>
      <c r="U969" s="6"/>
      <c r="V969" s="6"/>
      <c r="W969" s="6"/>
      <c r="X969" s="6"/>
      <c r="Y969" s="6"/>
      <c r="Z969" s="6"/>
      <c r="AA969" s="6"/>
      <c r="AB969" s="6"/>
    </row>
    <row r="970" spans="1:28" ht="13.5" thickBot="1" x14ac:dyDescent="0.25">
      <c r="A970" s="6" t="str">
        <f t="shared" si="49"/>
        <v xml:space="preserve"> UNIT </v>
      </c>
      <c r="B970" s="54">
        <v>936</v>
      </c>
      <c r="C970" s="53"/>
      <c r="D970" s="57"/>
      <c r="E970" s="57"/>
      <c r="F970" s="57"/>
      <c r="G970" s="57"/>
      <c r="H970" s="139"/>
      <c r="I970" s="57"/>
      <c r="J970" s="60"/>
      <c r="K970" s="72" t="str">
        <f>IF(AND(I970="YES", COUNTIFS(F$35:F970,F970,I$35:I970,"YES")=1),1,"")</f>
        <v/>
      </c>
      <c r="L970" s="73" t="str">
        <f>IF(G970="","",VALUE(IFERROR(CHOOSE(MATCH(G970,{0,1,2,3,4,5},0),2.5,3.5,4.5,5.5,6.5,7.5),"")))</f>
        <v/>
      </c>
      <c r="M970" s="52">
        <f t="shared" si="47"/>
        <v>1</v>
      </c>
      <c r="N970" s="52" t="str">
        <f t="shared" si="48"/>
        <v/>
      </c>
      <c r="O970" s="6"/>
      <c r="P970" s="6"/>
      <c r="Q970" s="6"/>
      <c r="R970" s="6"/>
      <c r="S970" s="6"/>
      <c r="T970" s="6"/>
      <c r="U970" s="6"/>
      <c r="V970" s="6"/>
      <c r="W970" s="6"/>
      <c r="X970" s="6"/>
      <c r="Y970" s="6"/>
      <c r="Z970" s="6"/>
      <c r="AA970" s="6"/>
      <c r="AB970" s="6"/>
    </row>
    <row r="971" spans="1:28" ht="13.5" thickBot="1" x14ac:dyDescent="0.25">
      <c r="A971" s="6" t="str">
        <f t="shared" si="49"/>
        <v xml:space="preserve"> UNIT </v>
      </c>
      <c r="B971" s="54">
        <v>937</v>
      </c>
      <c r="C971" s="53"/>
      <c r="D971" s="57"/>
      <c r="E971" s="57"/>
      <c r="F971" s="57"/>
      <c r="G971" s="57"/>
      <c r="H971" s="139"/>
      <c r="I971" s="57"/>
      <c r="J971" s="60"/>
      <c r="K971" s="72" t="str">
        <f>IF(AND(I971="YES", COUNTIFS(F$35:F971,F971,I$35:I971,"YES")=1),1,"")</f>
        <v/>
      </c>
      <c r="L971" s="73" t="str">
        <f>IF(G971="","",VALUE(IFERROR(CHOOSE(MATCH(G971,{0,1,2,3,4,5},0),2.5,3.5,4.5,5.5,6.5,7.5),"")))</f>
        <v/>
      </c>
      <c r="M971" s="52">
        <f t="shared" si="47"/>
        <v>1</v>
      </c>
      <c r="N971" s="52" t="str">
        <f t="shared" si="48"/>
        <v/>
      </c>
      <c r="O971" s="6"/>
      <c r="P971" s="6"/>
      <c r="Q971" s="6"/>
      <c r="R971" s="6"/>
      <c r="S971" s="6"/>
      <c r="T971" s="6"/>
      <c r="U971" s="6"/>
      <c r="V971" s="6"/>
      <c r="W971" s="6"/>
      <c r="X971" s="6"/>
      <c r="Y971" s="6"/>
      <c r="Z971" s="6"/>
      <c r="AA971" s="6"/>
      <c r="AB971" s="6"/>
    </row>
    <row r="972" spans="1:28" ht="13.5" thickBot="1" x14ac:dyDescent="0.25">
      <c r="A972" s="6" t="str">
        <f t="shared" si="49"/>
        <v xml:space="preserve"> UNIT </v>
      </c>
      <c r="B972" s="54">
        <v>938</v>
      </c>
      <c r="C972" s="53"/>
      <c r="D972" s="57"/>
      <c r="E972" s="57"/>
      <c r="F972" s="57"/>
      <c r="G972" s="57"/>
      <c r="H972" s="139"/>
      <c r="I972" s="57"/>
      <c r="J972" s="60"/>
      <c r="K972" s="72" t="str">
        <f>IF(AND(I972="YES", COUNTIFS(F$35:F972,F972,I$35:I972,"YES")=1),1,"")</f>
        <v/>
      </c>
      <c r="L972" s="73" t="str">
        <f>IF(G972="","",VALUE(IFERROR(CHOOSE(MATCH(G972,{0,1,2,3,4,5},0),2.5,3.5,4.5,5.5,6.5,7.5),"")))</f>
        <v/>
      </c>
      <c r="M972" s="52">
        <f t="shared" si="47"/>
        <v>1</v>
      </c>
      <c r="N972" s="52" t="str">
        <f t="shared" si="48"/>
        <v/>
      </c>
      <c r="O972" s="6"/>
      <c r="P972" s="6"/>
      <c r="Q972" s="6"/>
      <c r="R972" s="6"/>
      <c r="S972" s="6"/>
      <c r="T972" s="6"/>
      <c r="U972" s="6"/>
      <c r="V972" s="6"/>
      <c r="W972" s="6"/>
      <c r="X972" s="6"/>
      <c r="Y972" s="6"/>
      <c r="Z972" s="6"/>
      <c r="AA972" s="6"/>
      <c r="AB972" s="6"/>
    </row>
    <row r="973" spans="1:28" ht="13.5" thickBot="1" x14ac:dyDescent="0.25">
      <c r="A973" s="6" t="str">
        <f t="shared" si="49"/>
        <v xml:space="preserve"> UNIT </v>
      </c>
      <c r="B973" s="54">
        <v>939</v>
      </c>
      <c r="C973" s="53"/>
      <c r="D973" s="57"/>
      <c r="E973" s="57"/>
      <c r="F973" s="57"/>
      <c r="G973" s="57"/>
      <c r="H973" s="139"/>
      <c r="I973" s="57"/>
      <c r="J973" s="60"/>
      <c r="K973" s="72" t="str">
        <f>IF(AND(I973="YES", COUNTIFS(F$35:F973,F973,I$35:I973,"YES")=1),1,"")</f>
        <v/>
      </c>
      <c r="L973" s="73" t="str">
        <f>IF(G973="","",VALUE(IFERROR(CHOOSE(MATCH(G973,{0,1,2,3,4,5},0),2.5,3.5,4.5,5.5,6.5,7.5),"")))</f>
        <v/>
      </c>
      <c r="M973" s="52">
        <f t="shared" si="47"/>
        <v>1</v>
      </c>
      <c r="N973" s="52" t="str">
        <f t="shared" si="48"/>
        <v/>
      </c>
      <c r="O973" s="6"/>
      <c r="P973" s="6"/>
      <c r="Q973" s="6"/>
      <c r="R973" s="6"/>
      <c r="S973" s="6"/>
      <c r="T973" s="6"/>
      <c r="U973" s="6"/>
      <c r="V973" s="6"/>
      <c r="W973" s="6"/>
      <c r="X973" s="6"/>
      <c r="Y973" s="6"/>
      <c r="Z973" s="6"/>
      <c r="AA973" s="6"/>
      <c r="AB973" s="6"/>
    </row>
    <row r="974" spans="1:28" ht="13.5" thickBot="1" x14ac:dyDescent="0.25">
      <c r="A974" s="6" t="str">
        <f t="shared" si="49"/>
        <v xml:space="preserve"> UNIT </v>
      </c>
      <c r="B974" s="54">
        <v>940</v>
      </c>
      <c r="C974" s="53"/>
      <c r="D974" s="57"/>
      <c r="E974" s="57"/>
      <c r="F974" s="57"/>
      <c r="G974" s="57"/>
      <c r="H974" s="139"/>
      <c r="I974" s="57"/>
      <c r="J974" s="60"/>
      <c r="K974" s="72" t="str">
        <f>IF(AND(I974="YES", COUNTIFS(F$35:F974,F974,I$35:I974,"YES")=1),1,"")</f>
        <v/>
      </c>
      <c r="L974" s="73" t="str">
        <f>IF(G974="","",VALUE(IFERROR(CHOOSE(MATCH(G974,{0,1,2,3,4,5},0),2.5,3.5,4.5,5.5,6.5,7.5),"")))</f>
        <v/>
      </c>
      <c r="M974" s="52">
        <f t="shared" si="47"/>
        <v>1</v>
      </c>
      <c r="N974" s="52" t="str">
        <f t="shared" si="48"/>
        <v/>
      </c>
      <c r="O974" s="6"/>
      <c r="P974" s="6"/>
      <c r="Q974" s="6"/>
      <c r="R974" s="6"/>
      <c r="S974" s="6"/>
      <c r="T974" s="6"/>
      <c r="U974" s="6"/>
      <c r="V974" s="6"/>
      <c r="W974" s="6"/>
      <c r="X974" s="6"/>
      <c r="Y974" s="6"/>
      <c r="Z974" s="6"/>
      <c r="AA974" s="6"/>
      <c r="AB974" s="6"/>
    </row>
    <row r="975" spans="1:28" ht="13.5" thickBot="1" x14ac:dyDescent="0.25">
      <c r="A975" s="6" t="str">
        <f t="shared" si="49"/>
        <v xml:space="preserve"> UNIT </v>
      </c>
      <c r="B975" s="54">
        <v>941</v>
      </c>
      <c r="C975" s="53"/>
      <c r="D975" s="57"/>
      <c r="E975" s="57"/>
      <c r="F975" s="57"/>
      <c r="G975" s="57"/>
      <c r="H975" s="139"/>
      <c r="I975" s="57"/>
      <c r="J975" s="60"/>
      <c r="K975" s="72" t="str">
        <f>IF(AND(I975="YES", COUNTIFS(F$35:F975,F975,I$35:I975,"YES")=1),1,"")</f>
        <v/>
      </c>
      <c r="L975" s="73" t="str">
        <f>IF(G975="","",VALUE(IFERROR(CHOOSE(MATCH(G975,{0,1,2,3,4,5},0),2.5,3.5,4.5,5.5,6.5,7.5),"")))</f>
        <v/>
      </c>
      <c r="M975" s="52">
        <f t="shared" si="47"/>
        <v>1</v>
      </c>
      <c r="N975" s="52" t="str">
        <f t="shared" si="48"/>
        <v/>
      </c>
      <c r="O975" s="6"/>
      <c r="P975" s="6"/>
      <c r="Q975" s="6"/>
      <c r="R975" s="6"/>
      <c r="S975" s="6"/>
      <c r="T975" s="6"/>
      <c r="U975" s="6"/>
      <c r="V975" s="6"/>
      <c r="W975" s="6"/>
      <c r="X975" s="6"/>
      <c r="Y975" s="6"/>
      <c r="Z975" s="6"/>
      <c r="AA975" s="6"/>
      <c r="AB975" s="6"/>
    </row>
    <row r="976" spans="1:28" ht="13.5" thickBot="1" x14ac:dyDescent="0.25">
      <c r="A976" s="6" t="str">
        <f t="shared" si="49"/>
        <v xml:space="preserve"> UNIT </v>
      </c>
      <c r="B976" s="54">
        <v>942</v>
      </c>
      <c r="C976" s="53"/>
      <c r="D976" s="57"/>
      <c r="E976" s="57"/>
      <c r="F976" s="57"/>
      <c r="G976" s="57"/>
      <c r="H976" s="139"/>
      <c r="I976" s="57"/>
      <c r="J976" s="60"/>
      <c r="K976" s="72" t="str">
        <f>IF(AND(I976="YES", COUNTIFS(F$35:F976,F976,I$35:I976,"YES")=1),1,"")</f>
        <v/>
      </c>
      <c r="L976" s="73" t="str">
        <f>IF(G976="","",VALUE(IFERROR(CHOOSE(MATCH(G976,{0,1,2,3,4,5},0),2.5,3.5,4.5,5.5,6.5,7.5),"")))</f>
        <v/>
      </c>
      <c r="M976" s="52">
        <f t="shared" si="47"/>
        <v>1</v>
      </c>
      <c r="N976" s="52" t="str">
        <f t="shared" si="48"/>
        <v/>
      </c>
      <c r="O976" s="6"/>
      <c r="P976" s="6"/>
      <c r="Q976" s="6"/>
      <c r="R976" s="6"/>
      <c r="S976" s="6"/>
      <c r="T976" s="6"/>
      <c r="U976" s="6"/>
      <c r="V976" s="6"/>
      <c r="W976" s="6"/>
      <c r="X976" s="6"/>
      <c r="Y976" s="6"/>
      <c r="Z976" s="6"/>
      <c r="AA976" s="6"/>
      <c r="AB976" s="6"/>
    </row>
    <row r="977" spans="1:28" ht="13.5" thickBot="1" x14ac:dyDescent="0.25">
      <c r="A977" s="6" t="str">
        <f t="shared" si="49"/>
        <v xml:space="preserve"> UNIT </v>
      </c>
      <c r="B977" s="54">
        <v>943</v>
      </c>
      <c r="C977" s="53"/>
      <c r="D977" s="57"/>
      <c r="E977" s="57"/>
      <c r="F977" s="57"/>
      <c r="G977" s="57"/>
      <c r="H977" s="139"/>
      <c r="I977" s="57"/>
      <c r="J977" s="60"/>
      <c r="K977" s="72" t="str">
        <f>IF(AND(I977="YES", COUNTIFS(F$35:F977,F977,I$35:I977,"YES")=1),1,"")</f>
        <v/>
      </c>
      <c r="L977" s="73" t="str">
        <f>IF(G977="","",VALUE(IFERROR(CHOOSE(MATCH(G977,{0,1,2,3,4,5},0),2.5,3.5,4.5,5.5,6.5,7.5),"")))</f>
        <v/>
      </c>
      <c r="M977" s="52">
        <f t="shared" si="47"/>
        <v>1</v>
      </c>
      <c r="N977" s="52" t="str">
        <f t="shared" si="48"/>
        <v/>
      </c>
      <c r="O977" s="6"/>
      <c r="P977" s="6"/>
      <c r="Q977" s="6"/>
      <c r="R977" s="6"/>
      <c r="S977" s="6"/>
      <c r="T977" s="6"/>
      <c r="U977" s="6"/>
      <c r="V977" s="6"/>
      <c r="W977" s="6"/>
      <c r="X977" s="6"/>
      <c r="Y977" s="6"/>
      <c r="Z977" s="6"/>
      <c r="AA977" s="6"/>
      <c r="AB977" s="6"/>
    </row>
    <row r="978" spans="1:28" ht="13.5" thickBot="1" x14ac:dyDescent="0.25">
      <c r="A978" s="6" t="str">
        <f t="shared" si="49"/>
        <v xml:space="preserve"> UNIT </v>
      </c>
      <c r="B978" s="54">
        <v>944</v>
      </c>
      <c r="C978" s="53"/>
      <c r="D978" s="57"/>
      <c r="E978" s="57"/>
      <c r="F978" s="57"/>
      <c r="G978" s="57"/>
      <c r="H978" s="139"/>
      <c r="I978" s="57"/>
      <c r="J978" s="60"/>
      <c r="K978" s="72" t="str">
        <f>IF(AND(I978="YES", COUNTIFS(F$35:F978,F978,I$35:I978,"YES")=1),1,"")</f>
        <v/>
      </c>
      <c r="L978" s="73" t="str">
        <f>IF(G978="","",VALUE(IFERROR(CHOOSE(MATCH(G978,{0,1,2,3,4,5},0),2.5,3.5,4.5,5.5,6.5,7.5),"")))</f>
        <v/>
      </c>
      <c r="M978" s="52">
        <f t="shared" si="47"/>
        <v>1</v>
      </c>
      <c r="N978" s="52" t="str">
        <f t="shared" si="48"/>
        <v/>
      </c>
      <c r="O978" s="6"/>
      <c r="P978" s="6"/>
      <c r="Q978" s="6"/>
      <c r="R978" s="6"/>
      <c r="S978" s="6"/>
      <c r="T978" s="6"/>
      <c r="U978" s="6"/>
      <c r="V978" s="6"/>
      <c r="W978" s="6"/>
      <c r="X978" s="6"/>
      <c r="Y978" s="6"/>
      <c r="Z978" s="6"/>
      <c r="AA978" s="6"/>
      <c r="AB978" s="6"/>
    </row>
    <row r="979" spans="1:28" ht="13.5" thickBot="1" x14ac:dyDescent="0.25">
      <c r="A979" s="6" t="str">
        <f t="shared" si="49"/>
        <v xml:space="preserve"> UNIT </v>
      </c>
      <c r="B979" s="54">
        <v>945</v>
      </c>
      <c r="C979" s="53"/>
      <c r="D979" s="57"/>
      <c r="E979" s="57"/>
      <c r="F979" s="57"/>
      <c r="G979" s="57"/>
      <c r="H979" s="139"/>
      <c r="I979" s="57"/>
      <c r="J979" s="60"/>
      <c r="K979" s="72" t="str">
        <f>IF(AND(I979="YES", COUNTIFS(F$35:F979,F979,I$35:I979,"YES")=1),1,"")</f>
        <v/>
      </c>
      <c r="L979" s="73" t="str">
        <f>IF(G979="","",VALUE(IFERROR(CHOOSE(MATCH(G979,{0,1,2,3,4,5},0),2.5,3.5,4.5,5.5,6.5,7.5),"")))</f>
        <v/>
      </c>
      <c r="M979" s="52">
        <f t="shared" si="47"/>
        <v>1</v>
      </c>
      <c r="N979" s="52" t="str">
        <f t="shared" si="48"/>
        <v/>
      </c>
      <c r="O979" s="6"/>
      <c r="P979" s="6"/>
      <c r="Q979" s="6"/>
      <c r="R979" s="6"/>
      <c r="S979" s="6"/>
      <c r="T979" s="6"/>
      <c r="U979" s="6"/>
      <c r="V979" s="6"/>
      <c r="W979" s="6"/>
      <c r="X979" s="6"/>
      <c r="Y979" s="6"/>
      <c r="Z979" s="6"/>
      <c r="AA979" s="6"/>
      <c r="AB979" s="6"/>
    </row>
    <row r="980" spans="1:28" ht="13.5" thickBot="1" x14ac:dyDescent="0.25">
      <c r="A980" s="6" t="str">
        <f t="shared" si="49"/>
        <v xml:space="preserve"> UNIT </v>
      </c>
      <c r="B980" s="54">
        <v>946</v>
      </c>
      <c r="C980" s="53"/>
      <c r="D980" s="57"/>
      <c r="E980" s="57"/>
      <c r="F980" s="57"/>
      <c r="G980" s="57"/>
      <c r="H980" s="139"/>
      <c r="I980" s="57"/>
      <c r="J980" s="60"/>
      <c r="K980" s="72" t="str">
        <f>IF(AND(I980="YES", COUNTIFS(F$35:F980,F980,I$35:I980,"YES")=1),1,"")</f>
        <v/>
      </c>
      <c r="L980" s="73" t="str">
        <f>IF(G980="","",VALUE(IFERROR(CHOOSE(MATCH(G980,{0,1,2,3,4,5},0),2.5,3.5,4.5,5.5,6.5,7.5),"")))</f>
        <v/>
      </c>
      <c r="M980" s="52">
        <f t="shared" si="47"/>
        <v>1</v>
      </c>
      <c r="N980" s="52" t="str">
        <f t="shared" si="48"/>
        <v/>
      </c>
      <c r="O980" s="6"/>
      <c r="P980" s="6"/>
      <c r="Q980" s="6"/>
      <c r="R980" s="6"/>
      <c r="S980" s="6"/>
      <c r="T980" s="6"/>
      <c r="U980" s="6"/>
      <c r="V980" s="6"/>
      <c r="W980" s="6"/>
      <c r="X980" s="6"/>
      <c r="Y980" s="6"/>
      <c r="Z980" s="6"/>
      <c r="AA980" s="6"/>
      <c r="AB980" s="6"/>
    </row>
    <row r="981" spans="1:28" ht="13.5" thickBot="1" x14ac:dyDescent="0.25">
      <c r="A981" s="6" t="str">
        <f t="shared" si="49"/>
        <v xml:space="preserve"> UNIT </v>
      </c>
      <c r="B981" s="54">
        <v>947</v>
      </c>
      <c r="C981" s="53"/>
      <c r="D981" s="57"/>
      <c r="E981" s="57"/>
      <c r="F981" s="57"/>
      <c r="G981" s="57"/>
      <c r="H981" s="139"/>
      <c r="I981" s="57"/>
      <c r="J981" s="60"/>
      <c r="K981" s="72" t="str">
        <f>IF(AND(I981="YES", COUNTIFS(F$35:F981,F981,I$35:I981,"YES")=1),1,"")</f>
        <v/>
      </c>
      <c r="L981" s="73" t="str">
        <f>IF(G981="","",VALUE(IFERROR(CHOOSE(MATCH(G981,{0,1,2,3,4,5},0),2.5,3.5,4.5,5.5,6.5,7.5),"")))</f>
        <v/>
      </c>
      <c r="M981" s="52">
        <f t="shared" si="47"/>
        <v>1</v>
      </c>
      <c r="N981" s="52" t="str">
        <f t="shared" si="48"/>
        <v/>
      </c>
      <c r="O981" s="6"/>
      <c r="P981" s="6"/>
      <c r="Q981" s="6"/>
      <c r="R981" s="6"/>
      <c r="S981" s="6"/>
      <c r="T981" s="6"/>
      <c r="U981" s="6"/>
      <c r="V981" s="6"/>
      <c r="W981" s="6"/>
      <c r="X981" s="6"/>
      <c r="Y981" s="6"/>
      <c r="Z981" s="6"/>
      <c r="AA981" s="6"/>
      <c r="AB981" s="6"/>
    </row>
    <row r="982" spans="1:28" ht="13.5" thickBot="1" x14ac:dyDescent="0.25">
      <c r="A982" s="6" t="str">
        <f t="shared" si="49"/>
        <v xml:space="preserve"> UNIT </v>
      </c>
      <c r="B982" s="54">
        <v>948</v>
      </c>
      <c r="C982" s="53"/>
      <c r="D982" s="57"/>
      <c r="E982" s="57"/>
      <c r="F982" s="57"/>
      <c r="G982" s="57"/>
      <c r="H982" s="139"/>
      <c r="I982" s="57"/>
      <c r="J982" s="60"/>
      <c r="K982" s="72" t="str">
        <f>IF(AND(I982="YES", COUNTIFS(F$35:F982,F982,I$35:I982,"YES")=1),1,"")</f>
        <v/>
      </c>
      <c r="L982" s="73" t="str">
        <f>IF(G982="","",VALUE(IFERROR(CHOOSE(MATCH(G982,{0,1,2,3,4,5},0),2.5,3.5,4.5,5.5,6.5,7.5),"")))</f>
        <v/>
      </c>
      <c r="M982" s="52">
        <f t="shared" si="47"/>
        <v>1</v>
      </c>
      <c r="N982" s="52" t="str">
        <f t="shared" si="48"/>
        <v/>
      </c>
      <c r="O982" s="6"/>
      <c r="P982" s="6"/>
      <c r="Q982" s="6"/>
      <c r="R982" s="6"/>
      <c r="S982" s="6"/>
      <c r="T982" s="6"/>
      <c r="U982" s="6"/>
      <c r="V982" s="6"/>
      <c r="W982" s="6"/>
      <c r="X982" s="6"/>
      <c r="Y982" s="6"/>
      <c r="Z982" s="6"/>
      <c r="AA982" s="6"/>
      <c r="AB982" s="6"/>
    </row>
    <row r="983" spans="1:28" ht="13.5" thickBot="1" x14ac:dyDescent="0.25">
      <c r="A983" s="6" t="str">
        <f t="shared" si="49"/>
        <v xml:space="preserve"> UNIT </v>
      </c>
      <c r="B983" s="54">
        <v>949</v>
      </c>
      <c r="C983" s="53"/>
      <c r="D983" s="57"/>
      <c r="E983" s="57"/>
      <c r="F983" s="57"/>
      <c r="G983" s="57"/>
      <c r="H983" s="139"/>
      <c r="I983" s="57"/>
      <c r="J983" s="60"/>
      <c r="K983" s="72" t="str">
        <f>IF(AND(I983="YES", COUNTIFS(F$35:F983,F983,I$35:I983,"YES")=1),1,"")</f>
        <v/>
      </c>
      <c r="L983" s="73" t="str">
        <f>IF(G983="","",VALUE(IFERROR(CHOOSE(MATCH(G983,{0,1,2,3,4,5},0),2.5,3.5,4.5,5.5,6.5,7.5),"")))</f>
        <v/>
      </c>
      <c r="M983" s="52">
        <f t="shared" si="47"/>
        <v>1</v>
      </c>
      <c r="N983" s="52" t="str">
        <f t="shared" si="48"/>
        <v/>
      </c>
      <c r="O983" s="6"/>
      <c r="P983" s="6"/>
      <c r="Q983" s="6"/>
      <c r="R983" s="6"/>
      <c r="S983" s="6"/>
      <c r="T983" s="6"/>
      <c r="U983" s="6"/>
      <c r="V983" s="6"/>
      <c r="W983" s="6"/>
      <c r="X983" s="6"/>
      <c r="Y983" s="6"/>
      <c r="Z983" s="6"/>
      <c r="AA983" s="6"/>
      <c r="AB983" s="6"/>
    </row>
    <row r="984" spans="1:28" ht="13.5" thickBot="1" x14ac:dyDescent="0.25">
      <c r="A984" s="6" t="str">
        <f t="shared" si="49"/>
        <v xml:space="preserve"> UNIT </v>
      </c>
      <c r="B984" s="54">
        <v>950</v>
      </c>
      <c r="C984" s="53"/>
      <c r="D984" s="57"/>
      <c r="E984" s="57"/>
      <c r="F984" s="57"/>
      <c r="G984" s="57"/>
      <c r="H984" s="139"/>
      <c r="I984" s="57"/>
      <c r="J984" s="60"/>
      <c r="K984" s="72" t="str">
        <f>IF(AND(I984="YES", COUNTIFS(F$35:F984,F984,I$35:I984,"YES")=1),1,"")</f>
        <v/>
      </c>
      <c r="L984" s="73" t="str">
        <f>IF(G984="","",VALUE(IFERROR(CHOOSE(MATCH(G984,{0,1,2,3,4,5},0),2.5,3.5,4.5,5.5,6.5,7.5),"")))</f>
        <v/>
      </c>
      <c r="M984" s="52">
        <f t="shared" si="47"/>
        <v>1</v>
      </c>
      <c r="N984" s="52" t="str">
        <f t="shared" si="48"/>
        <v/>
      </c>
      <c r="O984" s="6"/>
      <c r="P984" s="6"/>
      <c r="Q984" s="6"/>
      <c r="R984" s="6"/>
      <c r="S984" s="6"/>
      <c r="T984" s="6"/>
      <c r="U984" s="6"/>
      <c r="V984" s="6"/>
      <c r="W984" s="6"/>
      <c r="X984" s="6"/>
      <c r="Y984" s="6"/>
      <c r="Z984" s="6"/>
      <c r="AA984" s="6"/>
      <c r="AB984" s="6"/>
    </row>
    <row r="985" spans="1:28" ht="13.5" thickBot="1" x14ac:dyDescent="0.25">
      <c r="A985" s="6" t="str">
        <f t="shared" si="49"/>
        <v xml:space="preserve"> UNIT </v>
      </c>
      <c r="B985" s="54">
        <v>951</v>
      </c>
      <c r="C985" s="53"/>
      <c r="D985" s="57"/>
      <c r="E985" s="57"/>
      <c r="F985" s="57"/>
      <c r="G985" s="57"/>
      <c r="H985" s="139"/>
      <c r="I985" s="57"/>
      <c r="J985" s="60"/>
      <c r="K985" s="72" t="str">
        <f>IF(AND(I985="YES", COUNTIFS(F$35:F985,F985,I$35:I985,"YES")=1),1,"")</f>
        <v/>
      </c>
      <c r="L985" s="73" t="str">
        <f>IF(G985="","",VALUE(IFERROR(CHOOSE(MATCH(G985,{0,1,2,3,4,5},0),2.5,3.5,4.5,5.5,6.5,7.5),"")))</f>
        <v/>
      </c>
      <c r="M985" s="52">
        <f t="shared" si="47"/>
        <v>1</v>
      </c>
      <c r="N985" s="52" t="str">
        <f t="shared" si="48"/>
        <v/>
      </c>
      <c r="O985" s="6"/>
      <c r="P985" s="6"/>
      <c r="Q985" s="6"/>
      <c r="R985" s="6"/>
      <c r="S985" s="6"/>
      <c r="T985" s="6"/>
      <c r="U985" s="6"/>
      <c r="V985" s="6"/>
      <c r="W985" s="6"/>
      <c r="X985" s="6"/>
      <c r="Y985" s="6"/>
      <c r="Z985" s="6"/>
      <c r="AA985" s="6"/>
      <c r="AB985" s="6"/>
    </row>
    <row r="986" spans="1:28" ht="13.5" thickBot="1" x14ac:dyDescent="0.25">
      <c r="A986" s="6" t="str">
        <f t="shared" si="49"/>
        <v xml:space="preserve"> UNIT </v>
      </c>
      <c r="B986" s="54">
        <v>952</v>
      </c>
      <c r="C986" s="53"/>
      <c r="D986" s="57"/>
      <c r="E986" s="57"/>
      <c r="F986" s="57"/>
      <c r="G986" s="57"/>
      <c r="H986" s="139"/>
      <c r="I986" s="57"/>
      <c r="J986" s="60"/>
      <c r="K986" s="72" t="str">
        <f>IF(AND(I986="YES", COUNTIFS(F$35:F986,F986,I$35:I986,"YES")=1),1,"")</f>
        <v/>
      </c>
      <c r="L986" s="73" t="str">
        <f>IF(G986="","",VALUE(IFERROR(CHOOSE(MATCH(G986,{0,1,2,3,4,5},0),2.5,3.5,4.5,5.5,6.5,7.5),"")))</f>
        <v/>
      </c>
      <c r="M986" s="52">
        <f t="shared" si="47"/>
        <v>1</v>
      </c>
      <c r="N986" s="52" t="str">
        <f t="shared" si="48"/>
        <v/>
      </c>
      <c r="O986" s="6"/>
      <c r="P986" s="6"/>
      <c r="Q986" s="6"/>
      <c r="R986" s="6"/>
      <c r="S986" s="6"/>
      <c r="T986" s="6"/>
      <c r="U986" s="6"/>
      <c r="V986" s="6"/>
      <c r="W986" s="6"/>
      <c r="X986" s="6"/>
      <c r="Y986" s="6"/>
      <c r="Z986" s="6"/>
      <c r="AA986" s="6"/>
      <c r="AB986" s="6"/>
    </row>
    <row r="987" spans="1:28" ht="13.5" thickBot="1" x14ac:dyDescent="0.25">
      <c r="A987" s="6" t="str">
        <f t="shared" si="49"/>
        <v xml:space="preserve"> UNIT </v>
      </c>
      <c r="B987" s="54">
        <v>953</v>
      </c>
      <c r="C987" s="53"/>
      <c r="D987" s="57"/>
      <c r="E987" s="57"/>
      <c r="F987" s="57"/>
      <c r="G987" s="57"/>
      <c r="H987" s="139"/>
      <c r="I987" s="57"/>
      <c r="J987" s="60"/>
      <c r="K987" s="72" t="str">
        <f>IF(AND(I987="YES", COUNTIFS(F$35:F987,F987,I$35:I987,"YES")=1),1,"")</f>
        <v/>
      </c>
      <c r="L987" s="73" t="str">
        <f>IF(G987="","",VALUE(IFERROR(CHOOSE(MATCH(G987,{0,1,2,3,4,5},0),2.5,3.5,4.5,5.5,6.5,7.5),"")))</f>
        <v/>
      </c>
      <c r="M987" s="52">
        <f t="shared" si="47"/>
        <v>1</v>
      </c>
      <c r="N987" s="52" t="str">
        <f t="shared" si="48"/>
        <v/>
      </c>
      <c r="O987" s="6"/>
      <c r="P987" s="6"/>
      <c r="Q987" s="6"/>
      <c r="R987" s="6"/>
      <c r="S987" s="6"/>
      <c r="T987" s="6"/>
      <c r="U987" s="6"/>
      <c r="V987" s="6"/>
      <c r="W987" s="6"/>
      <c r="X987" s="6"/>
      <c r="Y987" s="6"/>
      <c r="Z987" s="6"/>
      <c r="AA987" s="6"/>
      <c r="AB987" s="6"/>
    </row>
    <row r="988" spans="1:28" ht="13.5" thickBot="1" x14ac:dyDescent="0.25">
      <c r="A988" s="6" t="str">
        <f t="shared" si="49"/>
        <v xml:space="preserve"> UNIT </v>
      </c>
      <c r="B988" s="54">
        <v>954</v>
      </c>
      <c r="C988" s="53"/>
      <c r="D988" s="57"/>
      <c r="E988" s="57"/>
      <c r="F988" s="57"/>
      <c r="G988" s="57"/>
      <c r="H988" s="139"/>
      <c r="I988" s="57"/>
      <c r="J988" s="60"/>
      <c r="K988" s="72" t="str">
        <f>IF(AND(I988="YES", COUNTIFS(F$35:F988,F988,I$35:I988,"YES")=1),1,"")</f>
        <v/>
      </c>
      <c r="L988" s="73" t="str">
        <f>IF(G988="","",VALUE(IFERROR(CHOOSE(MATCH(G988,{0,1,2,3,4,5},0),2.5,3.5,4.5,5.5,6.5,7.5),"")))</f>
        <v/>
      </c>
      <c r="M988" s="52">
        <f t="shared" si="47"/>
        <v>1</v>
      </c>
      <c r="N988" s="52" t="str">
        <f t="shared" si="48"/>
        <v/>
      </c>
      <c r="O988" s="6"/>
      <c r="P988" s="6"/>
      <c r="Q988" s="6"/>
      <c r="R988" s="6"/>
      <c r="S988" s="6"/>
      <c r="T988" s="6"/>
      <c r="U988" s="6"/>
      <c r="V988" s="6"/>
      <c r="W988" s="6"/>
      <c r="X988" s="6"/>
      <c r="Y988" s="6"/>
      <c r="Z988" s="6"/>
      <c r="AA988" s="6"/>
      <c r="AB988" s="6"/>
    </row>
    <row r="989" spans="1:28" ht="13.5" thickBot="1" x14ac:dyDescent="0.25">
      <c r="A989" s="6" t="str">
        <f t="shared" si="49"/>
        <v xml:space="preserve"> UNIT </v>
      </c>
      <c r="B989" s="54">
        <v>955</v>
      </c>
      <c r="C989" s="53"/>
      <c r="D989" s="57"/>
      <c r="E989" s="57"/>
      <c r="F989" s="57"/>
      <c r="G989" s="57"/>
      <c r="H989" s="139"/>
      <c r="I989" s="57"/>
      <c r="J989" s="60"/>
      <c r="K989" s="72" t="str">
        <f>IF(AND(I989="YES", COUNTIFS(F$35:F989,F989,I$35:I989,"YES")=1),1,"")</f>
        <v/>
      </c>
      <c r="L989" s="73" t="str">
        <f>IF(G989="","",VALUE(IFERROR(CHOOSE(MATCH(G989,{0,1,2,3,4,5},0),2.5,3.5,4.5,5.5,6.5,7.5),"")))</f>
        <v/>
      </c>
      <c r="M989" s="52">
        <f t="shared" si="47"/>
        <v>1</v>
      </c>
      <c r="N989" s="52" t="str">
        <f t="shared" si="48"/>
        <v/>
      </c>
      <c r="O989" s="6"/>
      <c r="P989" s="6"/>
      <c r="Q989" s="6"/>
      <c r="R989" s="6"/>
      <c r="S989" s="6"/>
      <c r="T989" s="6"/>
      <c r="U989" s="6"/>
      <c r="V989" s="6"/>
      <c r="W989" s="6"/>
      <c r="X989" s="6"/>
      <c r="Y989" s="6"/>
      <c r="Z989" s="6"/>
      <c r="AA989" s="6"/>
      <c r="AB989" s="6"/>
    </row>
    <row r="990" spans="1:28" ht="13.5" thickBot="1" x14ac:dyDescent="0.25">
      <c r="A990" s="6" t="str">
        <f t="shared" si="49"/>
        <v xml:space="preserve"> UNIT </v>
      </c>
      <c r="B990" s="54">
        <v>956</v>
      </c>
      <c r="C990" s="53"/>
      <c r="D990" s="57"/>
      <c r="E990" s="57"/>
      <c r="F990" s="57"/>
      <c r="G990" s="57"/>
      <c r="H990" s="139"/>
      <c r="I990" s="57"/>
      <c r="J990" s="60"/>
      <c r="K990" s="72" t="str">
        <f>IF(AND(I990="YES", COUNTIFS(F$35:F990,F990,I$35:I990,"YES")=1),1,"")</f>
        <v/>
      </c>
      <c r="L990" s="73" t="str">
        <f>IF(G990="","",VALUE(IFERROR(CHOOSE(MATCH(G990,{0,1,2,3,4,5},0),2.5,3.5,4.5,5.5,6.5,7.5),"")))</f>
        <v/>
      </c>
      <c r="M990" s="52">
        <f t="shared" si="47"/>
        <v>1</v>
      </c>
      <c r="N990" s="52" t="str">
        <f t="shared" si="48"/>
        <v/>
      </c>
      <c r="O990" s="6"/>
      <c r="P990" s="6"/>
      <c r="Q990" s="6"/>
      <c r="R990" s="6"/>
      <c r="S990" s="6"/>
      <c r="T990" s="6"/>
      <c r="U990" s="6"/>
      <c r="V990" s="6"/>
      <c r="W990" s="6"/>
      <c r="X990" s="6"/>
      <c r="Y990" s="6"/>
      <c r="Z990" s="6"/>
      <c r="AA990" s="6"/>
      <c r="AB990" s="6"/>
    </row>
    <row r="991" spans="1:28" ht="13.5" thickBot="1" x14ac:dyDescent="0.25">
      <c r="A991" s="6" t="str">
        <f t="shared" si="49"/>
        <v xml:space="preserve"> UNIT </v>
      </c>
      <c r="B991" s="54">
        <v>957</v>
      </c>
      <c r="C991" s="53"/>
      <c r="D991" s="57"/>
      <c r="E991" s="57"/>
      <c r="F991" s="57"/>
      <c r="G991" s="57"/>
      <c r="H991" s="139"/>
      <c r="I991" s="57"/>
      <c r="J991" s="60"/>
      <c r="K991" s="72" t="str">
        <f>IF(AND(I991="YES", COUNTIFS(F$35:F991,F991,I$35:I991,"YES")=1),1,"")</f>
        <v/>
      </c>
      <c r="L991" s="73" t="str">
        <f>IF(G991="","",VALUE(IFERROR(CHOOSE(MATCH(G991,{0,1,2,3,4,5},0),2.5,3.5,4.5,5.5,6.5,7.5),"")))</f>
        <v/>
      </c>
      <c r="M991" s="52">
        <f t="shared" si="47"/>
        <v>1</v>
      </c>
      <c r="N991" s="52" t="str">
        <f t="shared" si="48"/>
        <v/>
      </c>
      <c r="O991" s="6"/>
      <c r="P991" s="6"/>
      <c r="Q991" s="6"/>
      <c r="R991" s="6"/>
      <c r="S991" s="6"/>
      <c r="T991" s="6"/>
      <c r="U991" s="6"/>
      <c r="V991" s="6"/>
      <c r="W991" s="6"/>
      <c r="X991" s="6"/>
      <c r="Y991" s="6"/>
      <c r="Z991" s="6"/>
      <c r="AA991" s="6"/>
      <c r="AB991" s="6"/>
    </row>
    <row r="992" spans="1:28" ht="13.5" thickBot="1" x14ac:dyDescent="0.25">
      <c r="A992" s="6" t="str">
        <f t="shared" si="49"/>
        <v xml:space="preserve"> UNIT </v>
      </c>
      <c r="B992" s="54">
        <v>958</v>
      </c>
      <c r="C992" s="53"/>
      <c r="D992" s="57"/>
      <c r="E992" s="57"/>
      <c r="F992" s="57"/>
      <c r="G992" s="57"/>
      <c r="H992" s="139"/>
      <c r="I992" s="57"/>
      <c r="J992" s="60"/>
      <c r="K992" s="72" t="str">
        <f>IF(AND(I992="YES", COUNTIFS(F$35:F992,F992,I$35:I992,"YES")=1),1,"")</f>
        <v/>
      </c>
      <c r="L992" s="73" t="str">
        <f>IF(G992="","",VALUE(IFERROR(CHOOSE(MATCH(G992,{0,1,2,3,4,5},0),2.5,3.5,4.5,5.5,6.5,7.5),"")))</f>
        <v/>
      </c>
      <c r="M992" s="52">
        <f t="shared" si="47"/>
        <v>1</v>
      </c>
      <c r="N992" s="52" t="str">
        <f t="shared" si="48"/>
        <v/>
      </c>
      <c r="O992" s="6"/>
      <c r="P992" s="6"/>
      <c r="Q992" s="6"/>
      <c r="R992" s="6"/>
      <c r="S992" s="6"/>
      <c r="T992" s="6"/>
      <c r="U992" s="6"/>
      <c r="V992" s="6"/>
      <c r="W992" s="6"/>
      <c r="X992" s="6"/>
      <c r="Y992" s="6"/>
      <c r="Z992" s="6"/>
      <c r="AA992" s="6"/>
      <c r="AB992" s="6"/>
    </row>
    <row r="993" spans="1:28" ht="13.5" thickBot="1" x14ac:dyDescent="0.25">
      <c r="A993" s="6" t="str">
        <f t="shared" si="49"/>
        <v xml:space="preserve"> UNIT </v>
      </c>
      <c r="B993" s="54">
        <v>959</v>
      </c>
      <c r="C993" s="53"/>
      <c r="D993" s="57"/>
      <c r="E993" s="57"/>
      <c r="F993" s="57"/>
      <c r="G993" s="57"/>
      <c r="H993" s="139"/>
      <c r="I993" s="57"/>
      <c r="J993" s="60"/>
      <c r="K993" s="72" t="str">
        <f>IF(AND(I993="YES", COUNTIFS(F$35:F993,F993,I$35:I993,"YES")=1),1,"")</f>
        <v/>
      </c>
      <c r="L993" s="73" t="str">
        <f>IF(G993="","",VALUE(IFERROR(CHOOSE(MATCH(G993,{0,1,2,3,4,5},0),2.5,3.5,4.5,5.5,6.5,7.5),"")))</f>
        <v/>
      </c>
      <c r="M993" s="52">
        <f t="shared" si="47"/>
        <v>1</v>
      </c>
      <c r="N993" s="52" t="str">
        <f t="shared" si="48"/>
        <v/>
      </c>
      <c r="O993" s="6"/>
      <c r="P993" s="6"/>
      <c r="Q993" s="6"/>
      <c r="R993" s="6"/>
      <c r="S993" s="6"/>
      <c r="T993" s="6"/>
      <c r="U993" s="6"/>
      <c r="V993" s="6"/>
      <c r="W993" s="6"/>
      <c r="X993" s="6"/>
      <c r="Y993" s="6"/>
      <c r="Z993" s="6"/>
      <c r="AA993" s="6"/>
      <c r="AB993" s="6"/>
    </row>
    <row r="994" spans="1:28" ht="13.5" thickBot="1" x14ac:dyDescent="0.25">
      <c r="A994" s="6" t="str">
        <f t="shared" si="49"/>
        <v xml:space="preserve"> UNIT </v>
      </c>
      <c r="B994" s="54">
        <v>960</v>
      </c>
      <c r="C994" s="53"/>
      <c r="D994" s="57"/>
      <c r="E994" s="57"/>
      <c r="F994" s="57"/>
      <c r="G994" s="57"/>
      <c r="H994" s="139"/>
      <c r="I994" s="57"/>
      <c r="J994" s="60"/>
      <c r="K994" s="72" t="str">
        <f>IF(AND(I994="YES", COUNTIFS(F$35:F994,F994,I$35:I994,"YES")=1),1,"")</f>
        <v/>
      </c>
      <c r="L994" s="73" t="str">
        <f>IF(G994="","",VALUE(IFERROR(CHOOSE(MATCH(G994,{0,1,2,3,4,5},0),2.5,3.5,4.5,5.5,6.5,7.5),"")))</f>
        <v/>
      </c>
      <c r="M994" s="52">
        <f t="shared" si="47"/>
        <v>1</v>
      </c>
      <c r="N994" s="52" t="str">
        <f t="shared" si="48"/>
        <v/>
      </c>
      <c r="O994" s="6"/>
      <c r="P994" s="6"/>
      <c r="Q994" s="6"/>
      <c r="R994" s="6"/>
      <c r="S994" s="6"/>
      <c r="T994" s="6"/>
      <c r="U994" s="6"/>
      <c r="V994" s="6"/>
      <c r="W994" s="6"/>
      <c r="X994" s="6"/>
      <c r="Y994" s="6"/>
      <c r="Z994" s="6"/>
      <c r="AA994" s="6"/>
      <c r="AB994" s="6"/>
    </row>
    <row r="995" spans="1:28" ht="13.5" thickBot="1" x14ac:dyDescent="0.25">
      <c r="A995" s="6" t="str">
        <f t="shared" si="49"/>
        <v xml:space="preserve"> UNIT </v>
      </c>
      <c r="B995" s="54">
        <v>961</v>
      </c>
      <c r="C995" s="53"/>
      <c r="D995" s="57"/>
      <c r="E995" s="57"/>
      <c r="F995" s="57"/>
      <c r="G995" s="57"/>
      <c r="H995" s="139"/>
      <c r="I995" s="57"/>
      <c r="J995" s="60"/>
      <c r="K995" s="72" t="str">
        <f>IF(AND(I995="YES", COUNTIFS(F$35:F995,F995,I$35:I995,"YES")=1),1,"")</f>
        <v/>
      </c>
      <c r="L995" s="73" t="str">
        <f>IF(G995="","",VALUE(IFERROR(CHOOSE(MATCH(G995,{0,1,2,3,4,5},0),2.5,3.5,4.5,5.5,6.5,7.5),"")))</f>
        <v/>
      </c>
      <c r="M995" s="52">
        <f t="shared" ref="M995:M1058" si="50">IF(COUNTIF($F$35:$F$1534,F995)&gt;1,0,1)</f>
        <v>1</v>
      </c>
      <c r="N995" s="52" t="str">
        <f t="shared" ref="N995:N1058" si="51">IFERROR(1/IF(LEN(F995)&gt;0,COUNTIF($F$35:$F$1534,F995),0),"")</f>
        <v/>
      </c>
      <c r="O995" s="6"/>
      <c r="P995" s="6"/>
      <c r="Q995" s="6"/>
      <c r="R995" s="6"/>
      <c r="S995" s="6"/>
      <c r="T995" s="6"/>
      <c r="U995" s="6"/>
      <c r="V995" s="6"/>
      <c r="W995" s="6"/>
      <c r="X995" s="6"/>
      <c r="Y995" s="6"/>
      <c r="Z995" s="6"/>
      <c r="AA995" s="6"/>
      <c r="AB995" s="6"/>
    </row>
    <row r="996" spans="1:28" ht="13.5" thickBot="1" x14ac:dyDescent="0.25">
      <c r="A996" s="6" t="str">
        <f t="shared" si="49"/>
        <v xml:space="preserve"> UNIT </v>
      </c>
      <c r="B996" s="54">
        <v>962</v>
      </c>
      <c r="C996" s="53"/>
      <c r="D996" s="57"/>
      <c r="E996" s="57"/>
      <c r="F996" s="57"/>
      <c r="G996" s="57"/>
      <c r="H996" s="139"/>
      <c r="I996" s="57"/>
      <c r="J996" s="60"/>
      <c r="K996" s="72" t="str">
        <f>IF(AND(I996="YES", COUNTIFS(F$35:F996,F996,I$35:I996,"YES")=1),1,"")</f>
        <v/>
      </c>
      <c r="L996" s="73" t="str">
        <f>IF(G996="","",VALUE(IFERROR(CHOOSE(MATCH(G996,{0,1,2,3,4,5},0),2.5,3.5,4.5,5.5,6.5,7.5),"")))</f>
        <v/>
      </c>
      <c r="M996" s="52">
        <f t="shared" si="50"/>
        <v>1</v>
      </c>
      <c r="N996" s="52" t="str">
        <f t="shared" si="51"/>
        <v/>
      </c>
      <c r="O996" s="6"/>
      <c r="P996" s="6"/>
      <c r="Q996" s="6"/>
      <c r="R996" s="6"/>
      <c r="S996" s="6"/>
      <c r="T996" s="6"/>
      <c r="U996" s="6"/>
      <c r="V996" s="6"/>
      <c r="W996" s="6"/>
      <c r="X996" s="6"/>
      <c r="Y996" s="6"/>
      <c r="Z996" s="6"/>
      <c r="AA996" s="6"/>
      <c r="AB996" s="6"/>
    </row>
    <row r="997" spans="1:28" ht="13.5" thickBot="1" x14ac:dyDescent="0.25">
      <c r="A997" s="6" t="str">
        <f t="shared" ref="A997:A1060" si="52">C995&amp;" "&amp;"UNIT"&amp;" "&amp;F995</f>
        <v xml:space="preserve"> UNIT </v>
      </c>
      <c r="B997" s="54">
        <v>963</v>
      </c>
      <c r="C997" s="53"/>
      <c r="D997" s="57"/>
      <c r="E997" s="57"/>
      <c r="F997" s="57"/>
      <c r="G997" s="57"/>
      <c r="H997" s="139"/>
      <c r="I997" s="57"/>
      <c r="J997" s="60"/>
      <c r="K997" s="72" t="str">
        <f>IF(AND(I997="YES", COUNTIFS(F$35:F997,F997,I$35:I997,"YES")=1),1,"")</f>
        <v/>
      </c>
      <c r="L997" s="73" t="str">
        <f>IF(G997="","",VALUE(IFERROR(CHOOSE(MATCH(G997,{0,1,2,3,4,5},0),2.5,3.5,4.5,5.5,6.5,7.5),"")))</f>
        <v/>
      </c>
      <c r="M997" s="52">
        <f t="shared" si="50"/>
        <v>1</v>
      </c>
      <c r="N997" s="52" t="str">
        <f t="shared" si="51"/>
        <v/>
      </c>
      <c r="O997" s="6"/>
      <c r="P997" s="6"/>
      <c r="Q997" s="6"/>
      <c r="R997" s="6"/>
      <c r="S997" s="6"/>
      <c r="T997" s="6"/>
      <c r="U997" s="6"/>
      <c r="V997" s="6"/>
      <c r="W997" s="6"/>
      <c r="X997" s="6"/>
      <c r="Y997" s="6"/>
      <c r="Z997" s="6"/>
      <c r="AA997" s="6"/>
      <c r="AB997" s="6"/>
    </row>
    <row r="998" spans="1:28" ht="13.5" thickBot="1" x14ac:dyDescent="0.25">
      <c r="A998" s="6" t="str">
        <f t="shared" si="52"/>
        <v xml:space="preserve"> UNIT </v>
      </c>
      <c r="B998" s="54">
        <v>964</v>
      </c>
      <c r="C998" s="53"/>
      <c r="D998" s="57"/>
      <c r="E998" s="57"/>
      <c r="F998" s="57"/>
      <c r="G998" s="57"/>
      <c r="H998" s="139"/>
      <c r="I998" s="57"/>
      <c r="J998" s="60"/>
      <c r="K998" s="72" t="str">
        <f>IF(AND(I998="YES", COUNTIFS(F$35:F998,F998,I$35:I998,"YES")=1),1,"")</f>
        <v/>
      </c>
      <c r="L998" s="73" t="str">
        <f>IF(G998="","",VALUE(IFERROR(CHOOSE(MATCH(G998,{0,1,2,3,4,5},0),2.5,3.5,4.5,5.5,6.5,7.5),"")))</f>
        <v/>
      </c>
      <c r="M998" s="52">
        <f t="shared" si="50"/>
        <v>1</v>
      </c>
      <c r="N998" s="52" t="str">
        <f t="shared" si="51"/>
        <v/>
      </c>
      <c r="O998" s="6"/>
      <c r="P998" s="6"/>
      <c r="Q998" s="6"/>
      <c r="R998" s="6"/>
      <c r="S998" s="6"/>
      <c r="T998" s="6"/>
      <c r="U998" s="6"/>
      <c r="V998" s="6"/>
      <c r="W998" s="6"/>
      <c r="X998" s="6"/>
      <c r="Y998" s="6"/>
      <c r="Z998" s="6"/>
      <c r="AA998" s="6"/>
      <c r="AB998" s="6"/>
    </row>
    <row r="999" spans="1:28" ht="13.5" thickBot="1" x14ac:dyDescent="0.25">
      <c r="A999" s="6" t="str">
        <f t="shared" si="52"/>
        <v xml:space="preserve"> UNIT </v>
      </c>
      <c r="B999" s="54">
        <v>965</v>
      </c>
      <c r="C999" s="53"/>
      <c r="D999" s="57"/>
      <c r="E999" s="57"/>
      <c r="F999" s="57"/>
      <c r="G999" s="57"/>
      <c r="H999" s="139"/>
      <c r="I999" s="57"/>
      <c r="J999" s="60"/>
      <c r="K999" s="72" t="str">
        <f>IF(AND(I999="YES", COUNTIFS(F$35:F999,F999,I$35:I999,"YES")=1),1,"")</f>
        <v/>
      </c>
      <c r="L999" s="73" t="str">
        <f>IF(G999="","",VALUE(IFERROR(CHOOSE(MATCH(G999,{0,1,2,3,4,5},0),2.5,3.5,4.5,5.5,6.5,7.5),"")))</f>
        <v/>
      </c>
      <c r="M999" s="52">
        <f t="shared" si="50"/>
        <v>1</v>
      </c>
      <c r="N999" s="52" t="str">
        <f t="shared" si="51"/>
        <v/>
      </c>
      <c r="O999" s="6"/>
      <c r="P999" s="6"/>
      <c r="Q999" s="6"/>
      <c r="R999" s="6"/>
      <c r="S999" s="6"/>
      <c r="T999" s="6"/>
      <c r="U999" s="6"/>
      <c r="V999" s="6"/>
      <c r="W999" s="6"/>
      <c r="X999" s="6"/>
      <c r="Y999" s="6"/>
      <c r="Z999" s="6"/>
      <c r="AA999" s="6"/>
      <c r="AB999" s="6"/>
    </row>
    <row r="1000" spans="1:28" ht="13.5" thickBot="1" x14ac:dyDescent="0.25">
      <c r="A1000" s="6" t="str">
        <f t="shared" si="52"/>
        <v xml:space="preserve"> UNIT </v>
      </c>
      <c r="B1000" s="54">
        <v>966</v>
      </c>
      <c r="C1000" s="53"/>
      <c r="D1000" s="57"/>
      <c r="E1000" s="57"/>
      <c r="F1000" s="57"/>
      <c r="G1000" s="57"/>
      <c r="H1000" s="139"/>
      <c r="I1000" s="57"/>
      <c r="J1000" s="60"/>
      <c r="K1000" s="72" t="str">
        <f>IF(AND(I1000="YES", COUNTIFS(F$35:F1000,F1000,I$35:I1000,"YES")=1),1,"")</f>
        <v/>
      </c>
      <c r="L1000" s="73" t="str">
        <f>IF(G1000="","",VALUE(IFERROR(CHOOSE(MATCH(G1000,{0,1,2,3,4,5},0),2.5,3.5,4.5,5.5,6.5,7.5),"")))</f>
        <v/>
      </c>
      <c r="M1000" s="52">
        <f t="shared" si="50"/>
        <v>1</v>
      </c>
      <c r="N1000" s="52" t="str">
        <f t="shared" si="51"/>
        <v/>
      </c>
      <c r="O1000" s="6"/>
      <c r="P1000" s="6"/>
      <c r="Q1000" s="6"/>
      <c r="R1000" s="6"/>
      <c r="S1000" s="6"/>
      <c r="T1000" s="6"/>
      <c r="U1000" s="6"/>
      <c r="V1000" s="6"/>
      <c r="W1000" s="6"/>
      <c r="X1000" s="6"/>
      <c r="Y1000" s="6"/>
      <c r="Z1000" s="6"/>
      <c r="AA1000" s="6"/>
      <c r="AB1000" s="6"/>
    </row>
    <row r="1001" spans="1:28" ht="13.5" thickBot="1" x14ac:dyDescent="0.25">
      <c r="A1001" s="6" t="str">
        <f t="shared" si="52"/>
        <v xml:space="preserve"> UNIT </v>
      </c>
      <c r="B1001" s="54">
        <v>967</v>
      </c>
      <c r="C1001" s="53"/>
      <c r="D1001" s="57"/>
      <c r="E1001" s="57"/>
      <c r="F1001" s="57"/>
      <c r="G1001" s="57"/>
      <c r="H1001" s="139"/>
      <c r="I1001" s="57"/>
      <c r="J1001" s="60"/>
      <c r="K1001" s="72" t="str">
        <f>IF(AND(I1001="YES", COUNTIFS(F$35:F1001,F1001,I$35:I1001,"YES")=1),1,"")</f>
        <v/>
      </c>
      <c r="L1001" s="73" t="str">
        <f>IF(G1001="","",VALUE(IFERROR(CHOOSE(MATCH(G1001,{0,1,2,3,4,5},0),2.5,3.5,4.5,5.5,6.5,7.5),"")))</f>
        <v/>
      </c>
      <c r="M1001" s="52">
        <f t="shared" si="50"/>
        <v>1</v>
      </c>
      <c r="N1001" s="52" t="str">
        <f t="shared" si="51"/>
        <v/>
      </c>
      <c r="O1001" s="6"/>
      <c r="P1001" s="6"/>
      <c r="Q1001" s="6"/>
      <c r="R1001" s="6"/>
      <c r="S1001" s="6"/>
      <c r="T1001" s="6"/>
      <c r="U1001" s="6"/>
      <c r="V1001" s="6"/>
      <c r="W1001" s="6"/>
      <c r="X1001" s="6"/>
      <c r="Y1001" s="6"/>
      <c r="Z1001" s="6"/>
      <c r="AA1001" s="6"/>
      <c r="AB1001" s="6"/>
    </row>
    <row r="1002" spans="1:28" ht="13.5" thickBot="1" x14ac:dyDescent="0.25">
      <c r="A1002" s="6" t="str">
        <f t="shared" si="52"/>
        <v xml:space="preserve"> UNIT </v>
      </c>
      <c r="B1002" s="54">
        <v>968</v>
      </c>
      <c r="C1002" s="53"/>
      <c r="D1002" s="57"/>
      <c r="E1002" s="57"/>
      <c r="F1002" s="57"/>
      <c r="G1002" s="57"/>
      <c r="H1002" s="139"/>
      <c r="I1002" s="57"/>
      <c r="J1002" s="60"/>
      <c r="K1002" s="72" t="str">
        <f>IF(AND(I1002="YES", COUNTIFS(F$35:F1002,F1002,I$35:I1002,"YES")=1),1,"")</f>
        <v/>
      </c>
      <c r="L1002" s="73" t="str">
        <f>IF(G1002="","",VALUE(IFERROR(CHOOSE(MATCH(G1002,{0,1,2,3,4,5},0),2.5,3.5,4.5,5.5,6.5,7.5),"")))</f>
        <v/>
      </c>
      <c r="M1002" s="52">
        <f t="shared" si="50"/>
        <v>1</v>
      </c>
      <c r="N1002" s="52" t="str">
        <f t="shared" si="51"/>
        <v/>
      </c>
      <c r="O1002" s="6"/>
      <c r="P1002" s="6"/>
      <c r="Q1002" s="6"/>
      <c r="R1002" s="6"/>
      <c r="S1002" s="6"/>
      <c r="T1002" s="6"/>
      <c r="U1002" s="6"/>
      <c r="V1002" s="6"/>
      <c r="W1002" s="6"/>
      <c r="X1002" s="6"/>
      <c r="Y1002" s="6"/>
      <c r="Z1002" s="6"/>
      <c r="AA1002" s="6"/>
      <c r="AB1002" s="6"/>
    </row>
    <row r="1003" spans="1:28" ht="13.5" thickBot="1" x14ac:dyDescent="0.25">
      <c r="A1003" s="6" t="str">
        <f t="shared" si="52"/>
        <v xml:space="preserve"> UNIT </v>
      </c>
      <c r="B1003" s="54">
        <v>969</v>
      </c>
      <c r="C1003" s="53"/>
      <c r="D1003" s="57"/>
      <c r="E1003" s="57"/>
      <c r="F1003" s="57"/>
      <c r="G1003" s="57"/>
      <c r="H1003" s="139"/>
      <c r="I1003" s="57"/>
      <c r="J1003" s="60"/>
      <c r="K1003" s="72" t="str">
        <f>IF(AND(I1003="YES", COUNTIFS(F$35:F1003,F1003,I$35:I1003,"YES")=1),1,"")</f>
        <v/>
      </c>
      <c r="L1003" s="73" t="str">
        <f>IF(G1003="","",VALUE(IFERROR(CHOOSE(MATCH(G1003,{0,1,2,3,4,5},0),2.5,3.5,4.5,5.5,6.5,7.5),"")))</f>
        <v/>
      </c>
      <c r="M1003" s="52">
        <f t="shared" si="50"/>
        <v>1</v>
      </c>
      <c r="N1003" s="52" t="str">
        <f t="shared" si="51"/>
        <v/>
      </c>
      <c r="O1003" s="6"/>
      <c r="P1003" s="6"/>
      <c r="Q1003" s="6"/>
      <c r="R1003" s="6"/>
      <c r="S1003" s="6"/>
      <c r="T1003" s="6"/>
      <c r="U1003" s="6"/>
      <c r="V1003" s="6"/>
      <c r="W1003" s="6"/>
      <c r="X1003" s="6"/>
      <c r="Y1003" s="6"/>
      <c r="Z1003" s="6"/>
      <c r="AA1003" s="6"/>
      <c r="AB1003" s="6"/>
    </row>
    <row r="1004" spans="1:28" ht="13.5" thickBot="1" x14ac:dyDescent="0.25">
      <c r="A1004" s="6" t="str">
        <f t="shared" si="52"/>
        <v xml:space="preserve"> UNIT </v>
      </c>
      <c r="B1004" s="54">
        <v>970</v>
      </c>
      <c r="C1004" s="53"/>
      <c r="D1004" s="57"/>
      <c r="E1004" s="57"/>
      <c r="F1004" s="57"/>
      <c r="G1004" s="57"/>
      <c r="H1004" s="139"/>
      <c r="I1004" s="57"/>
      <c r="J1004" s="60"/>
      <c r="K1004" s="72" t="str">
        <f>IF(AND(I1004="YES", COUNTIFS(F$35:F1004,F1004,I$35:I1004,"YES")=1),1,"")</f>
        <v/>
      </c>
      <c r="L1004" s="73" t="str">
        <f>IF(G1004="","",VALUE(IFERROR(CHOOSE(MATCH(G1004,{0,1,2,3,4,5},0),2.5,3.5,4.5,5.5,6.5,7.5),"")))</f>
        <v/>
      </c>
      <c r="M1004" s="52">
        <f t="shared" si="50"/>
        <v>1</v>
      </c>
      <c r="N1004" s="52" t="str">
        <f t="shared" si="51"/>
        <v/>
      </c>
      <c r="O1004" s="6"/>
      <c r="P1004" s="6"/>
      <c r="Q1004" s="6"/>
      <c r="R1004" s="6"/>
      <c r="S1004" s="6"/>
      <c r="T1004" s="6"/>
      <c r="U1004" s="6"/>
      <c r="V1004" s="6"/>
      <c r="W1004" s="6"/>
      <c r="X1004" s="6"/>
      <c r="Y1004" s="6"/>
      <c r="Z1004" s="6"/>
      <c r="AA1004" s="6"/>
      <c r="AB1004" s="6"/>
    </row>
    <row r="1005" spans="1:28" ht="13.5" thickBot="1" x14ac:dyDescent="0.25">
      <c r="A1005" s="6" t="str">
        <f t="shared" si="52"/>
        <v xml:space="preserve"> UNIT </v>
      </c>
      <c r="B1005" s="54">
        <v>971</v>
      </c>
      <c r="C1005" s="53"/>
      <c r="D1005" s="57"/>
      <c r="E1005" s="57"/>
      <c r="F1005" s="57"/>
      <c r="G1005" s="57"/>
      <c r="H1005" s="139"/>
      <c r="I1005" s="57"/>
      <c r="J1005" s="60"/>
      <c r="K1005" s="72" t="str">
        <f>IF(AND(I1005="YES", COUNTIFS(F$35:F1005,F1005,I$35:I1005,"YES")=1),1,"")</f>
        <v/>
      </c>
      <c r="L1005" s="73" t="str">
        <f>IF(G1005="","",VALUE(IFERROR(CHOOSE(MATCH(G1005,{0,1,2,3,4,5},0),2.5,3.5,4.5,5.5,6.5,7.5),"")))</f>
        <v/>
      </c>
      <c r="M1005" s="52">
        <f t="shared" si="50"/>
        <v>1</v>
      </c>
      <c r="N1005" s="52" t="str">
        <f t="shared" si="51"/>
        <v/>
      </c>
      <c r="O1005" s="6"/>
      <c r="P1005" s="6"/>
      <c r="Q1005" s="6"/>
      <c r="R1005" s="6"/>
      <c r="S1005" s="6"/>
      <c r="T1005" s="6"/>
      <c r="U1005" s="6"/>
      <c r="V1005" s="6"/>
      <c r="W1005" s="6"/>
      <c r="X1005" s="6"/>
      <c r="Y1005" s="6"/>
      <c r="Z1005" s="6"/>
      <c r="AA1005" s="6"/>
      <c r="AB1005" s="6"/>
    </row>
    <row r="1006" spans="1:28" ht="13.5" thickBot="1" x14ac:dyDescent="0.25">
      <c r="A1006" s="6" t="str">
        <f t="shared" si="52"/>
        <v xml:space="preserve"> UNIT </v>
      </c>
      <c r="B1006" s="54">
        <v>972</v>
      </c>
      <c r="C1006" s="53"/>
      <c r="D1006" s="57"/>
      <c r="E1006" s="57"/>
      <c r="F1006" s="57"/>
      <c r="G1006" s="57"/>
      <c r="H1006" s="139"/>
      <c r="I1006" s="57"/>
      <c r="J1006" s="60"/>
      <c r="K1006" s="72" t="str">
        <f>IF(AND(I1006="YES", COUNTIFS(F$35:F1006,F1006,I$35:I1006,"YES")=1),1,"")</f>
        <v/>
      </c>
      <c r="L1006" s="73" t="str">
        <f>IF(G1006="","",VALUE(IFERROR(CHOOSE(MATCH(G1006,{0,1,2,3,4,5},0),2.5,3.5,4.5,5.5,6.5,7.5),"")))</f>
        <v/>
      </c>
      <c r="M1006" s="52">
        <f t="shared" si="50"/>
        <v>1</v>
      </c>
      <c r="N1006" s="52" t="str">
        <f t="shared" si="51"/>
        <v/>
      </c>
      <c r="O1006" s="6"/>
      <c r="P1006" s="6"/>
      <c r="Q1006" s="6"/>
      <c r="R1006" s="6"/>
      <c r="S1006" s="6"/>
      <c r="T1006" s="6"/>
      <c r="U1006" s="6"/>
      <c r="V1006" s="6"/>
      <c r="W1006" s="6"/>
      <c r="X1006" s="6"/>
      <c r="Y1006" s="6"/>
      <c r="Z1006" s="6"/>
      <c r="AA1006" s="6"/>
      <c r="AB1006" s="6"/>
    </row>
    <row r="1007" spans="1:28" ht="13.5" thickBot="1" x14ac:dyDescent="0.25">
      <c r="A1007" s="6" t="str">
        <f t="shared" si="52"/>
        <v xml:space="preserve"> UNIT </v>
      </c>
      <c r="B1007" s="54">
        <v>973</v>
      </c>
      <c r="C1007" s="53"/>
      <c r="D1007" s="57"/>
      <c r="E1007" s="57"/>
      <c r="F1007" s="57"/>
      <c r="G1007" s="57"/>
      <c r="H1007" s="139"/>
      <c r="I1007" s="57"/>
      <c r="J1007" s="60"/>
      <c r="K1007" s="72" t="str">
        <f>IF(AND(I1007="YES", COUNTIFS(F$35:F1007,F1007,I$35:I1007,"YES")=1),1,"")</f>
        <v/>
      </c>
      <c r="L1007" s="73" t="str">
        <f>IF(G1007="","",VALUE(IFERROR(CHOOSE(MATCH(G1007,{0,1,2,3,4,5},0),2.5,3.5,4.5,5.5,6.5,7.5),"")))</f>
        <v/>
      </c>
      <c r="M1007" s="52">
        <f t="shared" si="50"/>
        <v>1</v>
      </c>
      <c r="N1007" s="52" t="str">
        <f t="shared" si="51"/>
        <v/>
      </c>
      <c r="O1007" s="6"/>
      <c r="P1007" s="6"/>
      <c r="Q1007" s="6"/>
      <c r="R1007" s="6"/>
      <c r="S1007" s="6"/>
      <c r="T1007" s="6"/>
      <c r="U1007" s="6"/>
      <c r="V1007" s="6"/>
      <c r="W1007" s="6"/>
      <c r="X1007" s="6"/>
      <c r="Y1007" s="6"/>
      <c r="Z1007" s="6"/>
      <c r="AA1007" s="6"/>
      <c r="AB1007" s="6"/>
    </row>
    <row r="1008" spans="1:28" ht="13.5" thickBot="1" x14ac:dyDescent="0.25">
      <c r="A1008" s="6" t="str">
        <f t="shared" si="52"/>
        <v xml:space="preserve"> UNIT </v>
      </c>
      <c r="B1008" s="54">
        <v>974</v>
      </c>
      <c r="C1008" s="53"/>
      <c r="D1008" s="57"/>
      <c r="E1008" s="57"/>
      <c r="F1008" s="57"/>
      <c r="G1008" s="57"/>
      <c r="H1008" s="139"/>
      <c r="I1008" s="57"/>
      <c r="J1008" s="60"/>
      <c r="K1008" s="72" t="str">
        <f>IF(AND(I1008="YES", COUNTIFS(F$35:F1008,F1008,I$35:I1008,"YES")=1),1,"")</f>
        <v/>
      </c>
      <c r="L1008" s="73" t="str">
        <f>IF(G1008="","",VALUE(IFERROR(CHOOSE(MATCH(G1008,{0,1,2,3,4,5},0),2.5,3.5,4.5,5.5,6.5,7.5),"")))</f>
        <v/>
      </c>
      <c r="M1008" s="52">
        <f t="shared" si="50"/>
        <v>1</v>
      </c>
      <c r="N1008" s="52" t="str">
        <f t="shared" si="51"/>
        <v/>
      </c>
      <c r="O1008" s="6"/>
      <c r="P1008" s="6"/>
      <c r="Q1008" s="6"/>
      <c r="R1008" s="6"/>
      <c r="S1008" s="6"/>
      <c r="T1008" s="6"/>
      <c r="U1008" s="6"/>
      <c r="V1008" s="6"/>
      <c r="W1008" s="6"/>
      <c r="X1008" s="6"/>
      <c r="Y1008" s="6"/>
      <c r="Z1008" s="6"/>
      <c r="AA1008" s="6"/>
      <c r="AB1008" s="6"/>
    </row>
    <row r="1009" spans="1:28" ht="13.5" thickBot="1" x14ac:dyDescent="0.25">
      <c r="A1009" s="6" t="str">
        <f t="shared" si="52"/>
        <v xml:space="preserve"> UNIT </v>
      </c>
      <c r="B1009" s="54">
        <v>975</v>
      </c>
      <c r="C1009" s="53"/>
      <c r="D1009" s="57"/>
      <c r="E1009" s="57"/>
      <c r="F1009" s="57"/>
      <c r="G1009" s="57"/>
      <c r="H1009" s="139"/>
      <c r="I1009" s="57"/>
      <c r="J1009" s="60"/>
      <c r="K1009" s="72" t="str">
        <f>IF(AND(I1009="YES", COUNTIFS(F$35:F1009,F1009,I$35:I1009,"YES")=1),1,"")</f>
        <v/>
      </c>
      <c r="L1009" s="73" t="str">
        <f>IF(G1009="","",VALUE(IFERROR(CHOOSE(MATCH(G1009,{0,1,2,3,4,5},0),2.5,3.5,4.5,5.5,6.5,7.5),"")))</f>
        <v/>
      </c>
      <c r="M1009" s="52">
        <f t="shared" si="50"/>
        <v>1</v>
      </c>
      <c r="N1009" s="52" t="str">
        <f t="shared" si="51"/>
        <v/>
      </c>
      <c r="O1009" s="6"/>
      <c r="P1009" s="6"/>
      <c r="Q1009" s="6"/>
      <c r="R1009" s="6"/>
      <c r="S1009" s="6"/>
      <c r="T1009" s="6"/>
      <c r="U1009" s="6"/>
      <c r="V1009" s="6"/>
      <c r="W1009" s="6"/>
      <c r="X1009" s="6"/>
      <c r="Y1009" s="6"/>
      <c r="Z1009" s="6"/>
      <c r="AA1009" s="6"/>
      <c r="AB1009" s="6"/>
    </row>
    <row r="1010" spans="1:28" ht="13.5" thickBot="1" x14ac:dyDescent="0.25">
      <c r="A1010" s="6" t="str">
        <f t="shared" si="52"/>
        <v xml:space="preserve"> UNIT </v>
      </c>
      <c r="B1010" s="54">
        <v>976</v>
      </c>
      <c r="C1010" s="53"/>
      <c r="D1010" s="57"/>
      <c r="E1010" s="57"/>
      <c r="F1010" s="57"/>
      <c r="G1010" s="57"/>
      <c r="H1010" s="139"/>
      <c r="I1010" s="57"/>
      <c r="J1010" s="60"/>
      <c r="K1010" s="72" t="str">
        <f>IF(AND(I1010="YES", COUNTIFS(F$35:F1010,F1010,I$35:I1010,"YES")=1),1,"")</f>
        <v/>
      </c>
      <c r="L1010" s="73" t="str">
        <f>IF(G1010="","",VALUE(IFERROR(CHOOSE(MATCH(G1010,{0,1,2,3,4,5},0),2.5,3.5,4.5,5.5,6.5,7.5),"")))</f>
        <v/>
      </c>
      <c r="M1010" s="52">
        <f t="shared" si="50"/>
        <v>1</v>
      </c>
      <c r="N1010" s="52" t="str">
        <f t="shared" si="51"/>
        <v/>
      </c>
      <c r="O1010" s="6"/>
      <c r="P1010" s="6"/>
      <c r="Q1010" s="6"/>
      <c r="R1010" s="6"/>
      <c r="S1010" s="6"/>
      <c r="T1010" s="6"/>
      <c r="U1010" s="6"/>
      <c r="V1010" s="6"/>
      <c r="W1010" s="6"/>
      <c r="X1010" s="6"/>
      <c r="Y1010" s="6"/>
      <c r="Z1010" s="6"/>
      <c r="AA1010" s="6"/>
      <c r="AB1010" s="6"/>
    </row>
    <row r="1011" spans="1:28" ht="13.5" thickBot="1" x14ac:dyDescent="0.25">
      <c r="A1011" s="6" t="str">
        <f t="shared" si="52"/>
        <v xml:space="preserve"> UNIT </v>
      </c>
      <c r="B1011" s="54">
        <v>977</v>
      </c>
      <c r="C1011" s="53"/>
      <c r="D1011" s="57"/>
      <c r="E1011" s="57"/>
      <c r="F1011" s="57"/>
      <c r="G1011" s="57"/>
      <c r="H1011" s="139"/>
      <c r="I1011" s="57"/>
      <c r="J1011" s="60"/>
      <c r="K1011" s="72" t="str">
        <f>IF(AND(I1011="YES", COUNTIFS(F$35:F1011,F1011,I$35:I1011,"YES")=1),1,"")</f>
        <v/>
      </c>
      <c r="L1011" s="73" t="str">
        <f>IF(G1011="","",VALUE(IFERROR(CHOOSE(MATCH(G1011,{0,1,2,3,4,5},0),2.5,3.5,4.5,5.5,6.5,7.5),"")))</f>
        <v/>
      </c>
      <c r="M1011" s="52">
        <f t="shared" si="50"/>
        <v>1</v>
      </c>
      <c r="N1011" s="52" t="str">
        <f t="shared" si="51"/>
        <v/>
      </c>
      <c r="O1011" s="6"/>
      <c r="P1011" s="6"/>
      <c r="Q1011" s="6"/>
      <c r="R1011" s="6"/>
      <c r="S1011" s="6"/>
      <c r="T1011" s="6"/>
      <c r="U1011" s="6"/>
      <c r="V1011" s="6"/>
      <c r="W1011" s="6"/>
      <c r="X1011" s="6"/>
      <c r="Y1011" s="6"/>
      <c r="Z1011" s="6"/>
      <c r="AA1011" s="6"/>
      <c r="AB1011" s="6"/>
    </row>
    <row r="1012" spans="1:28" ht="13.5" thickBot="1" x14ac:dyDescent="0.25">
      <c r="A1012" s="6" t="str">
        <f t="shared" si="52"/>
        <v xml:space="preserve"> UNIT </v>
      </c>
      <c r="B1012" s="54">
        <v>978</v>
      </c>
      <c r="C1012" s="53"/>
      <c r="D1012" s="57"/>
      <c r="E1012" s="57"/>
      <c r="F1012" s="57"/>
      <c r="G1012" s="57"/>
      <c r="H1012" s="139"/>
      <c r="I1012" s="57"/>
      <c r="J1012" s="60"/>
      <c r="K1012" s="72" t="str">
        <f>IF(AND(I1012="YES", COUNTIFS(F$35:F1012,F1012,I$35:I1012,"YES")=1),1,"")</f>
        <v/>
      </c>
      <c r="L1012" s="73" t="str">
        <f>IF(G1012="","",VALUE(IFERROR(CHOOSE(MATCH(G1012,{0,1,2,3,4,5},0),2.5,3.5,4.5,5.5,6.5,7.5),"")))</f>
        <v/>
      </c>
      <c r="M1012" s="52">
        <f t="shared" si="50"/>
        <v>1</v>
      </c>
      <c r="N1012" s="52" t="str">
        <f t="shared" si="51"/>
        <v/>
      </c>
      <c r="O1012" s="6"/>
      <c r="P1012" s="6"/>
      <c r="Q1012" s="6"/>
      <c r="R1012" s="6"/>
      <c r="S1012" s="6"/>
      <c r="T1012" s="6"/>
      <c r="U1012" s="6"/>
      <c r="V1012" s="6"/>
      <c r="W1012" s="6"/>
      <c r="X1012" s="6"/>
      <c r="Y1012" s="6"/>
      <c r="Z1012" s="6"/>
      <c r="AA1012" s="6"/>
      <c r="AB1012" s="6"/>
    </row>
    <row r="1013" spans="1:28" ht="13.5" thickBot="1" x14ac:dyDescent="0.25">
      <c r="A1013" s="6" t="str">
        <f t="shared" si="52"/>
        <v xml:space="preserve"> UNIT </v>
      </c>
      <c r="B1013" s="54">
        <v>979</v>
      </c>
      <c r="C1013" s="53"/>
      <c r="D1013" s="57"/>
      <c r="E1013" s="57"/>
      <c r="F1013" s="57"/>
      <c r="G1013" s="57"/>
      <c r="H1013" s="139"/>
      <c r="I1013" s="57"/>
      <c r="J1013" s="60"/>
      <c r="K1013" s="72" t="str">
        <f>IF(AND(I1013="YES", COUNTIFS(F$35:F1013,F1013,I$35:I1013,"YES")=1),1,"")</f>
        <v/>
      </c>
      <c r="L1013" s="73" t="str">
        <f>IF(G1013="","",VALUE(IFERROR(CHOOSE(MATCH(G1013,{0,1,2,3,4,5},0),2.5,3.5,4.5,5.5,6.5,7.5),"")))</f>
        <v/>
      </c>
      <c r="M1013" s="52">
        <f t="shared" si="50"/>
        <v>1</v>
      </c>
      <c r="N1013" s="52" t="str">
        <f t="shared" si="51"/>
        <v/>
      </c>
      <c r="O1013" s="6"/>
      <c r="P1013" s="6"/>
      <c r="Q1013" s="6"/>
      <c r="R1013" s="6"/>
      <c r="S1013" s="6"/>
      <c r="T1013" s="6"/>
      <c r="U1013" s="6"/>
      <c r="V1013" s="6"/>
      <c r="W1013" s="6"/>
      <c r="X1013" s="6"/>
      <c r="Y1013" s="6"/>
      <c r="Z1013" s="6"/>
      <c r="AA1013" s="6"/>
      <c r="AB1013" s="6"/>
    </row>
    <row r="1014" spans="1:28" ht="13.5" thickBot="1" x14ac:dyDescent="0.25">
      <c r="A1014" s="6" t="str">
        <f t="shared" si="52"/>
        <v xml:space="preserve"> UNIT </v>
      </c>
      <c r="B1014" s="54">
        <v>980</v>
      </c>
      <c r="C1014" s="53"/>
      <c r="D1014" s="57"/>
      <c r="E1014" s="57"/>
      <c r="F1014" s="57"/>
      <c r="G1014" s="57"/>
      <c r="H1014" s="139"/>
      <c r="I1014" s="57"/>
      <c r="J1014" s="60"/>
      <c r="K1014" s="72" t="str">
        <f>IF(AND(I1014="YES", COUNTIFS(F$35:F1014,F1014,I$35:I1014,"YES")=1),1,"")</f>
        <v/>
      </c>
      <c r="L1014" s="73" t="str">
        <f>IF(G1014="","",VALUE(IFERROR(CHOOSE(MATCH(G1014,{0,1,2,3,4,5},0),2.5,3.5,4.5,5.5,6.5,7.5),"")))</f>
        <v/>
      </c>
      <c r="M1014" s="52">
        <f t="shared" si="50"/>
        <v>1</v>
      </c>
      <c r="N1014" s="52" t="str">
        <f t="shared" si="51"/>
        <v/>
      </c>
      <c r="O1014" s="6"/>
      <c r="P1014" s="6"/>
      <c r="Q1014" s="6"/>
      <c r="R1014" s="6"/>
      <c r="S1014" s="6"/>
      <c r="T1014" s="6"/>
      <c r="U1014" s="6"/>
      <c r="V1014" s="6"/>
      <c r="W1014" s="6"/>
      <c r="X1014" s="6"/>
      <c r="Y1014" s="6"/>
      <c r="Z1014" s="6"/>
      <c r="AA1014" s="6"/>
      <c r="AB1014" s="6"/>
    </row>
    <row r="1015" spans="1:28" ht="13.5" thickBot="1" x14ac:dyDescent="0.25">
      <c r="A1015" s="6" t="str">
        <f t="shared" si="52"/>
        <v xml:space="preserve"> UNIT </v>
      </c>
      <c r="B1015" s="54">
        <v>981</v>
      </c>
      <c r="C1015" s="53"/>
      <c r="D1015" s="57"/>
      <c r="E1015" s="57"/>
      <c r="F1015" s="57"/>
      <c r="G1015" s="57"/>
      <c r="H1015" s="139"/>
      <c r="I1015" s="57"/>
      <c r="J1015" s="60"/>
      <c r="K1015" s="72" t="str">
        <f>IF(AND(I1015="YES", COUNTIFS(F$35:F1015,F1015,I$35:I1015,"YES")=1),1,"")</f>
        <v/>
      </c>
      <c r="L1015" s="73" t="str">
        <f>IF(G1015="","",VALUE(IFERROR(CHOOSE(MATCH(G1015,{0,1,2,3,4,5},0),2.5,3.5,4.5,5.5,6.5,7.5),"")))</f>
        <v/>
      </c>
      <c r="M1015" s="52">
        <f t="shared" si="50"/>
        <v>1</v>
      </c>
      <c r="N1015" s="52" t="str">
        <f t="shared" si="51"/>
        <v/>
      </c>
      <c r="O1015" s="6"/>
      <c r="P1015" s="6"/>
      <c r="Q1015" s="6"/>
      <c r="R1015" s="6"/>
      <c r="S1015" s="6"/>
      <c r="T1015" s="6"/>
      <c r="U1015" s="6"/>
      <c r="V1015" s="6"/>
      <c r="W1015" s="6"/>
      <c r="X1015" s="6"/>
      <c r="Y1015" s="6"/>
      <c r="Z1015" s="6"/>
      <c r="AA1015" s="6"/>
      <c r="AB1015" s="6"/>
    </row>
    <row r="1016" spans="1:28" ht="13.5" thickBot="1" x14ac:dyDescent="0.25">
      <c r="A1016" s="6" t="str">
        <f t="shared" si="52"/>
        <v xml:space="preserve"> UNIT </v>
      </c>
      <c r="B1016" s="54">
        <v>982</v>
      </c>
      <c r="C1016" s="53"/>
      <c r="D1016" s="57"/>
      <c r="E1016" s="57"/>
      <c r="F1016" s="57"/>
      <c r="G1016" s="57"/>
      <c r="H1016" s="139"/>
      <c r="I1016" s="57"/>
      <c r="J1016" s="60"/>
      <c r="K1016" s="72" t="str">
        <f>IF(AND(I1016="YES", COUNTIFS(F$35:F1016,F1016,I$35:I1016,"YES")=1),1,"")</f>
        <v/>
      </c>
      <c r="L1016" s="73" t="str">
        <f>IF(G1016="","",VALUE(IFERROR(CHOOSE(MATCH(G1016,{0,1,2,3,4,5},0),2.5,3.5,4.5,5.5,6.5,7.5),"")))</f>
        <v/>
      </c>
      <c r="M1016" s="52">
        <f t="shared" si="50"/>
        <v>1</v>
      </c>
      <c r="N1016" s="52" t="str">
        <f t="shared" si="51"/>
        <v/>
      </c>
      <c r="O1016" s="6"/>
      <c r="P1016" s="6"/>
      <c r="Q1016" s="6"/>
      <c r="R1016" s="6"/>
      <c r="S1016" s="6"/>
      <c r="T1016" s="6"/>
      <c r="U1016" s="6"/>
      <c r="V1016" s="6"/>
      <c r="W1016" s="6"/>
      <c r="X1016" s="6"/>
      <c r="Y1016" s="6"/>
      <c r="Z1016" s="6"/>
      <c r="AA1016" s="6"/>
      <c r="AB1016" s="6"/>
    </row>
    <row r="1017" spans="1:28" ht="13.5" thickBot="1" x14ac:dyDescent="0.25">
      <c r="A1017" s="6" t="str">
        <f t="shared" si="52"/>
        <v xml:space="preserve"> UNIT </v>
      </c>
      <c r="B1017" s="54">
        <v>983</v>
      </c>
      <c r="C1017" s="53"/>
      <c r="D1017" s="57"/>
      <c r="E1017" s="57"/>
      <c r="F1017" s="57"/>
      <c r="G1017" s="57"/>
      <c r="H1017" s="139"/>
      <c r="I1017" s="57"/>
      <c r="J1017" s="60"/>
      <c r="K1017" s="72" t="str">
        <f>IF(AND(I1017="YES", COUNTIFS(F$35:F1017,F1017,I$35:I1017,"YES")=1),1,"")</f>
        <v/>
      </c>
      <c r="L1017" s="73" t="str">
        <f>IF(G1017="","",VALUE(IFERROR(CHOOSE(MATCH(G1017,{0,1,2,3,4,5},0),2.5,3.5,4.5,5.5,6.5,7.5),"")))</f>
        <v/>
      </c>
      <c r="M1017" s="52">
        <f t="shared" si="50"/>
        <v>1</v>
      </c>
      <c r="N1017" s="52" t="str">
        <f t="shared" si="51"/>
        <v/>
      </c>
      <c r="O1017" s="6"/>
      <c r="P1017" s="6"/>
      <c r="Q1017" s="6"/>
      <c r="R1017" s="6"/>
      <c r="S1017" s="6"/>
      <c r="T1017" s="6"/>
      <c r="U1017" s="6"/>
      <c r="V1017" s="6"/>
      <c r="W1017" s="6"/>
      <c r="X1017" s="6"/>
      <c r="Y1017" s="6"/>
      <c r="Z1017" s="6"/>
      <c r="AA1017" s="6"/>
      <c r="AB1017" s="6"/>
    </row>
    <row r="1018" spans="1:28" ht="13.5" thickBot="1" x14ac:dyDescent="0.25">
      <c r="A1018" s="6" t="str">
        <f t="shared" si="52"/>
        <v xml:space="preserve"> UNIT </v>
      </c>
      <c r="B1018" s="54">
        <v>984</v>
      </c>
      <c r="C1018" s="53"/>
      <c r="D1018" s="57"/>
      <c r="E1018" s="57"/>
      <c r="F1018" s="57"/>
      <c r="G1018" s="57"/>
      <c r="H1018" s="139"/>
      <c r="I1018" s="57"/>
      <c r="J1018" s="60"/>
      <c r="K1018" s="72" t="str">
        <f>IF(AND(I1018="YES", COUNTIFS(F$35:F1018,F1018,I$35:I1018,"YES")=1),1,"")</f>
        <v/>
      </c>
      <c r="L1018" s="73" t="str">
        <f>IF(G1018="","",VALUE(IFERROR(CHOOSE(MATCH(G1018,{0,1,2,3,4,5},0),2.5,3.5,4.5,5.5,6.5,7.5),"")))</f>
        <v/>
      </c>
      <c r="M1018" s="52">
        <f t="shared" si="50"/>
        <v>1</v>
      </c>
      <c r="N1018" s="52" t="str">
        <f t="shared" si="51"/>
        <v/>
      </c>
      <c r="O1018" s="6"/>
      <c r="P1018" s="6"/>
      <c r="Q1018" s="6"/>
      <c r="R1018" s="6"/>
      <c r="S1018" s="6"/>
      <c r="T1018" s="6"/>
      <c r="U1018" s="6"/>
      <c r="V1018" s="6"/>
      <c r="W1018" s="6"/>
      <c r="X1018" s="6"/>
      <c r="Y1018" s="6"/>
      <c r="Z1018" s="6"/>
      <c r="AA1018" s="6"/>
      <c r="AB1018" s="6"/>
    </row>
    <row r="1019" spans="1:28" ht="13.5" thickBot="1" x14ac:dyDescent="0.25">
      <c r="A1019" s="6" t="str">
        <f t="shared" si="52"/>
        <v xml:space="preserve"> UNIT </v>
      </c>
      <c r="B1019" s="54">
        <v>985</v>
      </c>
      <c r="C1019" s="53"/>
      <c r="D1019" s="57"/>
      <c r="E1019" s="57"/>
      <c r="F1019" s="57"/>
      <c r="G1019" s="57"/>
      <c r="H1019" s="139"/>
      <c r="I1019" s="57"/>
      <c r="J1019" s="60"/>
      <c r="K1019" s="72" t="str">
        <f>IF(AND(I1019="YES", COUNTIFS(F$35:F1019,F1019,I$35:I1019,"YES")=1),1,"")</f>
        <v/>
      </c>
      <c r="L1019" s="73" t="str">
        <f>IF(G1019="","",VALUE(IFERROR(CHOOSE(MATCH(G1019,{0,1,2,3,4,5},0),2.5,3.5,4.5,5.5,6.5,7.5),"")))</f>
        <v/>
      </c>
      <c r="M1019" s="52">
        <f t="shared" si="50"/>
        <v>1</v>
      </c>
      <c r="N1019" s="52" t="str">
        <f t="shared" si="51"/>
        <v/>
      </c>
      <c r="O1019" s="6"/>
      <c r="P1019" s="6"/>
      <c r="Q1019" s="6"/>
      <c r="R1019" s="6"/>
      <c r="S1019" s="6"/>
      <c r="T1019" s="6"/>
      <c r="U1019" s="6"/>
      <c r="V1019" s="6"/>
      <c r="W1019" s="6"/>
      <c r="X1019" s="6"/>
      <c r="Y1019" s="6"/>
      <c r="Z1019" s="6"/>
      <c r="AA1019" s="6"/>
      <c r="AB1019" s="6"/>
    </row>
    <row r="1020" spans="1:28" ht="13.5" thickBot="1" x14ac:dyDescent="0.25">
      <c r="A1020" s="6" t="str">
        <f t="shared" si="52"/>
        <v xml:space="preserve"> UNIT </v>
      </c>
      <c r="B1020" s="54">
        <v>986</v>
      </c>
      <c r="C1020" s="53"/>
      <c r="D1020" s="57"/>
      <c r="E1020" s="57"/>
      <c r="F1020" s="57"/>
      <c r="G1020" s="57"/>
      <c r="H1020" s="139"/>
      <c r="I1020" s="57"/>
      <c r="J1020" s="60"/>
      <c r="K1020" s="72" t="str">
        <f>IF(AND(I1020="YES", COUNTIFS(F$35:F1020,F1020,I$35:I1020,"YES")=1),1,"")</f>
        <v/>
      </c>
      <c r="L1020" s="73" t="str">
        <f>IF(G1020="","",VALUE(IFERROR(CHOOSE(MATCH(G1020,{0,1,2,3,4,5},0),2.5,3.5,4.5,5.5,6.5,7.5),"")))</f>
        <v/>
      </c>
      <c r="M1020" s="52">
        <f t="shared" si="50"/>
        <v>1</v>
      </c>
      <c r="N1020" s="52" t="str">
        <f t="shared" si="51"/>
        <v/>
      </c>
      <c r="O1020" s="6"/>
      <c r="P1020" s="6"/>
      <c r="Q1020" s="6"/>
      <c r="R1020" s="6"/>
      <c r="S1020" s="6"/>
      <c r="T1020" s="6"/>
      <c r="U1020" s="6"/>
      <c r="V1020" s="6"/>
      <c r="W1020" s="6"/>
      <c r="X1020" s="6"/>
      <c r="Y1020" s="6"/>
      <c r="Z1020" s="6"/>
      <c r="AA1020" s="6"/>
      <c r="AB1020" s="6"/>
    </row>
    <row r="1021" spans="1:28" ht="13.5" thickBot="1" x14ac:dyDescent="0.25">
      <c r="A1021" s="6" t="str">
        <f t="shared" si="52"/>
        <v xml:space="preserve"> UNIT </v>
      </c>
      <c r="B1021" s="54">
        <v>987</v>
      </c>
      <c r="C1021" s="53"/>
      <c r="D1021" s="57"/>
      <c r="E1021" s="57"/>
      <c r="F1021" s="57"/>
      <c r="G1021" s="57"/>
      <c r="H1021" s="139"/>
      <c r="I1021" s="57"/>
      <c r="J1021" s="60"/>
      <c r="K1021" s="72" t="str">
        <f>IF(AND(I1021="YES", COUNTIFS(F$35:F1021,F1021,I$35:I1021,"YES")=1),1,"")</f>
        <v/>
      </c>
      <c r="L1021" s="73" t="str">
        <f>IF(G1021="","",VALUE(IFERROR(CHOOSE(MATCH(G1021,{0,1,2,3,4,5},0),2.5,3.5,4.5,5.5,6.5,7.5),"")))</f>
        <v/>
      </c>
      <c r="M1021" s="52">
        <f t="shared" si="50"/>
        <v>1</v>
      </c>
      <c r="N1021" s="52" t="str">
        <f t="shared" si="51"/>
        <v/>
      </c>
      <c r="O1021" s="6"/>
      <c r="P1021" s="6"/>
      <c r="Q1021" s="6"/>
      <c r="R1021" s="6"/>
      <c r="S1021" s="6"/>
      <c r="T1021" s="6"/>
      <c r="U1021" s="6"/>
      <c r="V1021" s="6"/>
      <c r="W1021" s="6"/>
      <c r="X1021" s="6"/>
      <c r="Y1021" s="6"/>
      <c r="Z1021" s="6"/>
      <c r="AA1021" s="6"/>
      <c r="AB1021" s="6"/>
    </row>
    <row r="1022" spans="1:28" ht="13.5" thickBot="1" x14ac:dyDescent="0.25">
      <c r="A1022" s="6" t="str">
        <f t="shared" si="52"/>
        <v xml:space="preserve"> UNIT </v>
      </c>
      <c r="B1022" s="54">
        <v>988</v>
      </c>
      <c r="C1022" s="53"/>
      <c r="D1022" s="57"/>
      <c r="E1022" s="57"/>
      <c r="F1022" s="57"/>
      <c r="G1022" s="57"/>
      <c r="H1022" s="139"/>
      <c r="I1022" s="57"/>
      <c r="J1022" s="60"/>
      <c r="K1022" s="72" t="str">
        <f>IF(AND(I1022="YES", COUNTIFS(F$35:F1022,F1022,I$35:I1022,"YES")=1),1,"")</f>
        <v/>
      </c>
      <c r="L1022" s="73" t="str">
        <f>IF(G1022="","",VALUE(IFERROR(CHOOSE(MATCH(G1022,{0,1,2,3,4,5},0),2.5,3.5,4.5,5.5,6.5,7.5),"")))</f>
        <v/>
      </c>
      <c r="M1022" s="52">
        <f t="shared" si="50"/>
        <v>1</v>
      </c>
      <c r="N1022" s="52" t="str">
        <f t="shared" si="51"/>
        <v/>
      </c>
      <c r="O1022" s="6"/>
      <c r="P1022" s="6"/>
      <c r="Q1022" s="6"/>
      <c r="R1022" s="6"/>
      <c r="S1022" s="6"/>
      <c r="T1022" s="6"/>
      <c r="U1022" s="6"/>
      <c r="V1022" s="6"/>
      <c r="W1022" s="6"/>
      <c r="X1022" s="6"/>
      <c r="Y1022" s="6"/>
      <c r="Z1022" s="6"/>
      <c r="AA1022" s="6"/>
      <c r="AB1022" s="6"/>
    </row>
    <row r="1023" spans="1:28" ht="13.5" thickBot="1" x14ac:dyDescent="0.25">
      <c r="A1023" s="6" t="str">
        <f t="shared" si="52"/>
        <v xml:space="preserve"> UNIT </v>
      </c>
      <c r="B1023" s="54">
        <v>989</v>
      </c>
      <c r="C1023" s="53"/>
      <c r="D1023" s="57"/>
      <c r="E1023" s="57"/>
      <c r="F1023" s="57"/>
      <c r="G1023" s="57"/>
      <c r="H1023" s="139"/>
      <c r="I1023" s="57"/>
      <c r="J1023" s="60"/>
      <c r="K1023" s="72" t="str">
        <f>IF(AND(I1023="YES", COUNTIFS(F$35:F1023,F1023,I$35:I1023,"YES")=1),1,"")</f>
        <v/>
      </c>
      <c r="L1023" s="73" t="str">
        <f>IF(G1023="","",VALUE(IFERROR(CHOOSE(MATCH(G1023,{0,1,2,3,4,5},0),2.5,3.5,4.5,5.5,6.5,7.5),"")))</f>
        <v/>
      </c>
      <c r="M1023" s="52">
        <f t="shared" si="50"/>
        <v>1</v>
      </c>
      <c r="N1023" s="52" t="str">
        <f t="shared" si="51"/>
        <v/>
      </c>
      <c r="O1023" s="6"/>
      <c r="P1023" s="6"/>
      <c r="Q1023" s="6"/>
      <c r="R1023" s="6"/>
      <c r="S1023" s="6"/>
      <c r="T1023" s="6"/>
      <c r="U1023" s="6"/>
      <c r="V1023" s="6"/>
      <c r="W1023" s="6"/>
      <c r="X1023" s="6"/>
      <c r="Y1023" s="6"/>
      <c r="Z1023" s="6"/>
      <c r="AA1023" s="6"/>
      <c r="AB1023" s="6"/>
    </row>
    <row r="1024" spans="1:28" ht="13.5" thickBot="1" x14ac:dyDescent="0.25">
      <c r="A1024" s="6" t="str">
        <f t="shared" si="52"/>
        <v xml:space="preserve"> UNIT </v>
      </c>
      <c r="B1024" s="54">
        <v>990</v>
      </c>
      <c r="C1024" s="53"/>
      <c r="D1024" s="57"/>
      <c r="E1024" s="57"/>
      <c r="F1024" s="57"/>
      <c r="G1024" s="57"/>
      <c r="H1024" s="139"/>
      <c r="I1024" s="57"/>
      <c r="J1024" s="60"/>
      <c r="K1024" s="72" t="str">
        <f>IF(AND(I1024="YES", COUNTIFS(F$35:F1024,F1024,I$35:I1024,"YES")=1),1,"")</f>
        <v/>
      </c>
      <c r="L1024" s="73" t="str">
        <f>IF(G1024="","",VALUE(IFERROR(CHOOSE(MATCH(G1024,{0,1,2,3,4,5},0),2.5,3.5,4.5,5.5,6.5,7.5),"")))</f>
        <v/>
      </c>
      <c r="M1024" s="52">
        <f t="shared" si="50"/>
        <v>1</v>
      </c>
      <c r="N1024" s="52" t="str">
        <f t="shared" si="51"/>
        <v/>
      </c>
      <c r="O1024" s="6"/>
      <c r="P1024" s="6"/>
      <c r="Q1024" s="6"/>
      <c r="R1024" s="6"/>
      <c r="S1024" s="6"/>
      <c r="T1024" s="6"/>
      <c r="U1024" s="6"/>
      <c r="V1024" s="6"/>
      <c r="W1024" s="6"/>
      <c r="X1024" s="6"/>
      <c r="Y1024" s="6"/>
      <c r="Z1024" s="6"/>
      <c r="AA1024" s="6"/>
      <c r="AB1024" s="6"/>
    </row>
    <row r="1025" spans="1:28" ht="13.5" thickBot="1" x14ac:dyDescent="0.25">
      <c r="A1025" s="6" t="str">
        <f t="shared" si="52"/>
        <v xml:space="preserve"> UNIT </v>
      </c>
      <c r="B1025" s="54">
        <v>991</v>
      </c>
      <c r="C1025" s="53"/>
      <c r="D1025" s="57"/>
      <c r="E1025" s="57"/>
      <c r="F1025" s="57"/>
      <c r="G1025" s="57"/>
      <c r="H1025" s="139"/>
      <c r="I1025" s="57"/>
      <c r="J1025" s="60"/>
      <c r="K1025" s="72" t="str">
        <f>IF(AND(I1025="YES", COUNTIFS(F$35:F1025,F1025,I$35:I1025,"YES")=1),1,"")</f>
        <v/>
      </c>
      <c r="L1025" s="73" t="str">
        <f>IF(G1025="","",VALUE(IFERROR(CHOOSE(MATCH(G1025,{0,1,2,3,4,5},0),2.5,3.5,4.5,5.5,6.5,7.5),"")))</f>
        <v/>
      </c>
      <c r="M1025" s="52">
        <f t="shared" si="50"/>
        <v>1</v>
      </c>
      <c r="N1025" s="52" t="str">
        <f t="shared" si="51"/>
        <v/>
      </c>
      <c r="O1025" s="6"/>
      <c r="P1025" s="6"/>
      <c r="Q1025" s="6"/>
      <c r="R1025" s="6"/>
      <c r="S1025" s="6"/>
      <c r="T1025" s="6"/>
      <c r="U1025" s="6"/>
      <c r="V1025" s="6"/>
      <c r="W1025" s="6"/>
      <c r="X1025" s="6"/>
      <c r="Y1025" s="6"/>
      <c r="Z1025" s="6"/>
      <c r="AA1025" s="6"/>
      <c r="AB1025" s="6"/>
    </row>
    <row r="1026" spans="1:28" ht="13.5" thickBot="1" x14ac:dyDescent="0.25">
      <c r="A1026" s="6" t="str">
        <f t="shared" si="52"/>
        <v xml:space="preserve"> UNIT </v>
      </c>
      <c r="B1026" s="54">
        <v>992</v>
      </c>
      <c r="C1026" s="53"/>
      <c r="D1026" s="57"/>
      <c r="E1026" s="57"/>
      <c r="F1026" s="57"/>
      <c r="G1026" s="57"/>
      <c r="H1026" s="139"/>
      <c r="I1026" s="57"/>
      <c r="J1026" s="60"/>
      <c r="K1026" s="72" t="str">
        <f>IF(AND(I1026="YES", COUNTIFS(F$35:F1026,F1026,I$35:I1026,"YES")=1),1,"")</f>
        <v/>
      </c>
      <c r="L1026" s="73" t="str">
        <f>IF(G1026="","",VALUE(IFERROR(CHOOSE(MATCH(G1026,{0,1,2,3,4,5},0),2.5,3.5,4.5,5.5,6.5,7.5),"")))</f>
        <v/>
      </c>
      <c r="M1026" s="52">
        <f t="shared" si="50"/>
        <v>1</v>
      </c>
      <c r="N1026" s="52" t="str">
        <f t="shared" si="51"/>
        <v/>
      </c>
      <c r="O1026" s="6"/>
      <c r="P1026" s="6"/>
      <c r="Q1026" s="6"/>
      <c r="R1026" s="6"/>
      <c r="S1026" s="6"/>
      <c r="T1026" s="6"/>
      <c r="U1026" s="6"/>
      <c r="V1026" s="6"/>
      <c r="W1026" s="6"/>
      <c r="X1026" s="6"/>
      <c r="Y1026" s="6"/>
      <c r="Z1026" s="6"/>
      <c r="AA1026" s="6"/>
      <c r="AB1026" s="6"/>
    </row>
    <row r="1027" spans="1:28" ht="13.5" thickBot="1" x14ac:dyDescent="0.25">
      <c r="A1027" s="6" t="str">
        <f t="shared" si="52"/>
        <v xml:space="preserve"> UNIT </v>
      </c>
      <c r="B1027" s="54">
        <v>993</v>
      </c>
      <c r="C1027" s="53"/>
      <c r="D1027" s="57"/>
      <c r="E1027" s="57"/>
      <c r="F1027" s="57"/>
      <c r="G1027" s="57"/>
      <c r="H1027" s="139"/>
      <c r="I1027" s="57"/>
      <c r="J1027" s="60"/>
      <c r="K1027" s="72" t="str">
        <f>IF(AND(I1027="YES", COUNTIFS(F$35:F1027,F1027,I$35:I1027,"YES")=1),1,"")</f>
        <v/>
      </c>
      <c r="L1027" s="73" t="str">
        <f>IF(G1027="","",VALUE(IFERROR(CHOOSE(MATCH(G1027,{0,1,2,3,4,5},0),2.5,3.5,4.5,5.5,6.5,7.5),"")))</f>
        <v/>
      </c>
      <c r="M1027" s="52">
        <f t="shared" si="50"/>
        <v>1</v>
      </c>
      <c r="N1027" s="52" t="str">
        <f t="shared" si="51"/>
        <v/>
      </c>
      <c r="O1027" s="6"/>
      <c r="P1027" s="6"/>
      <c r="Q1027" s="6"/>
      <c r="R1027" s="6"/>
      <c r="S1027" s="6"/>
      <c r="T1027" s="6"/>
      <c r="U1027" s="6"/>
      <c r="V1027" s="6"/>
      <c r="W1027" s="6"/>
      <c r="X1027" s="6"/>
      <c r="Y1027" s="6"/>
      <c r="Z1027" s="6"/>
      <c r="AA1027" s="6"/>
      <c r="AB1027" s="6"/>
    </row>
    <row r="1028" spans="1:28" ht="13.5" thickBot="1" x14ac:dyDescent="0.25">
      <c r="A1028" s="6" t="str">
        <f t="shared" si="52"/>
        <v xml:space="preserve"> UNIT </v>
      </c>
      <c r="B1028" s="54">
        <v>994</v>
      </c>
      <c r="C1028" s="53"/>
      <c r="D1028" s="57"/>
      <c r="E1028" s="57"/>
      <c r="F1028" s="57"/>
      <c r="G1028" s="57"/>
      <c r="H1028" s="139"/>
      <c r="I1028" s="57"/>
      <c r="J1028" s="60"/>
      <c r="K1028" s="72" t="str">
        <f>IF(AND(I1028="YES", COUNTIFS(F$35:F1028,F1028,I$35:I1028,"YES")=1),1,"")</f>
        <v/>
      </c>
      <c r="L1028" s="73" t="str">
        <f>IF(G1028="","",VALUE(IFERROR(CHOOSE(MATCH(G1028,{0,1,2,3,4,5},0),2.5,3.5,4.5,5.5,6.5,7.5),"")))</f>
        <v/>
      </c>
      <c r="M1028" s="52">
        <f t="shared" si="50"/>
        <v>1</v>
      </c>
      <c r="N1028" s="52" t="str">
        <f t="shared" si="51"/>
        <v/>
      </c>
      <c r="O1028" s="6"/>
      <c r="P1028" s="6"/>
      <c r="Q1028" s="6"/>
      <c r="R1028" s="6"/>
      <c r="S1028" s="6"/>
      <c r="T1028" s="6"/>
      <c r="U1028" s="6"/>
      <c r="V1028" s="6"/>
      <c r="W1028" s="6"/>
      <c r="X1028" s="6"/>
      <c r="Y1028" s="6"/>
      <c r="Z1028" s="6"/>
      <c r="AA1028" s="6"/>
      <c r="AB1028" s="6"/>
    </row>
    <row r="1029" spans="1:28" ht="13.5" thickBot="1" x14ac:dyDescent="0.25">
      <c r="A1029" s="6" t="str">
        <f t="shared" si="52"/>
        <v xml:space="preserve"> UNIT </v>
      </c>
      <c r="B1029" s="54">
        <v>995</v>
      </c>
      <c r="C1029" s="53"/>
      <c r="D1029" s="57"/>
      <c r="E1029" s="57"/>
      <c r="F1029" s="57"/>
      <c r="G1029" s="57"/>
      <c r="H1029" s="139"/>
      <c r="I1029" s="57"/>
      <c r="J1029" s="60"/>
      <c r="K1029" s="72" t="str">
        <f>IF(AND(I1029="YES", COUNTIFS(F$35:F1029,F1029,I$35:I1029,"YES")=1),1,"")</f>
        <v/>
      </c>
      <c r="L1029" s="73" t="str">
        <f>IF(G1029="","",VALUE(IFERROR(CHOOSE(MATCH(G1029,{0,1,2,3,4,5},0),2.5,3.5,4.5,5.5,6.5,7.5),"")))</f>
        <v/>
      </c>
      <c r="M1029" s="52">
        <f t="shared" si="50"/>
        <v>1</v>
      </c>
      <c r="N1029" s="52" t="str">
        <f t="shared" si="51"/>
        <v/>
      </c>
      <c r="O1029" s="6"/>
      <c r="P1029" s="6"/>
      <c r="Q1029" s="6"/>
      <c r="R1029" s="6"/>
      <c r="S1029" s="6"/>
      <c r="T1029" s="6"/>
      <c r="U1029" s="6"/>
      <c r="V1029" s="6"/>
      <c r="W1029" s="6"/>
      <c r="X1029" s="6"/>
      <c r="Y1029" s="6"/>
      <c r="Z1029" s="6"/>
      <c r="AA1029" s="6"/>
      <c r="AB1029" s="6"/>
    </row>
    <row r="1030" spans="1:28" ht="13.5" thickBot="1" x14ac:dyDescent="0.25">
      <c r="A1030" s="6" t="str">
        <f t="shared" si="52"/>
        <v xml:space="preserve"> UNIT </v>
      </c>
      <c r="B1030" s="54">
        <v>996</v>
      </c>
      <c r="C1030" s="53"/>
      <c r="D1030" s="57"/>
      <c r="E1030" s="57"/>
      <c r="F1030" s="57"/>
      <c r="G1030" s="57"/>
      <c r="H1030" s="139"/>
      <c r="I1030" s="57"/>
      <c r="J1030" s="60"/>
      <c r="K1030" s="72" t="str">
        <f>IF(AND(I1030="YES", COUNTIFS(F$35:F1030,F1030,I$35:I1030,"YES")=1),1,"")</f>
        <v/>
      </c>
      <c r="L1030" s="73" t="str">
        <f>IF(G1030="","",VALUE(IFERROR(CHOOSE(MATCH(G1030,{0,1,2,3,4,5},0),2.5,3.5,4.5,5.5,6.5,7.5),"")))</f>
        <v/>
      </c>
      <c r="M1030" s="52">
        <f t="shared" si="50"/>
        <v>1</v>
      </c>
      <c r="N1030" s="52" t="str">
        <f t="shared" si="51"/>
        <v/>
      </c>
      <c r="O1030" s="6"/>
      <c r="P1030" s="6"/>
      <c r="Q1030" s="6"/>
      <c r="R1030" s="6"/>
      <c r="S1030" s="6"/>
      <c r="T1030" s="6"/>
      <c r="U1030" s="6"/>
      <c r="V1030" s="6"/>
      <c r="W1030" s="6"/>
      <c r="X1030" s="6"/>
      <c r="Y1030" s="6"/>
      <c r="Z1030" s="6"/>
      <c r="AA1030" s="6"/>
      <c r="AB1030" s="6"/>
    </row>
    <row r="1031" spans="1:28" ht="13.5" thickBot="1" x14ac:dyDescent="0.25">
      <c r="A1031" s="6" t="str">
        <f t="shared" si="52"/>
        <v xml:space="preserve"> UNIT </v>
      </c>
      <c r="B1031" s="54">
        <v>997</v>
      </c>
      <c r="C1031" s="53"/>
      <c r="D1031" s="57"/>
      <c r="E1031" s="57"/>
      <c r="F1031" s="57"/>
      <c r="G1031" s="57"/>
      <c r="H1031" s="139"/>
      <c r="I1031" s="57"/>
      <c r="J1031" s="60"/>
      <c r="K1031" s="72" t="str">
        <f>IF(AND(I1031="YES", COUNTIFS(F$35:F1031,F1031,I$35:I1031,"YES")=1),1,"")</f>
        <v/>
      </c>
      <c r="L1031" s="73" t="str">
        <f>IF(G1031="","",VALUE(IFERROR(CHOOSE(MATCH(G1031,{0,1,2,3,4,5},0),2.5,3.5,4.5,5.5,6.5,7.5),"")))</f>
        <v/>
      </c>
      <c r="M1031" s="52">
        <f t="shared" si="50"/>
        <v>1</v>
      </c>
      <c r="N1031" s="52" t="str">
        <f t="shared" si="51"/>
        <v/>
      </c>
      <c r="O1031" s="6"/>
      <c r="P1031" s="6"/>
      <c r="Q1031" s="6"/>
      <c r="R1031" s="6"/>
      <c r="S1031" s="6"/>
      <c r="T1031" s="6"/>
      <c r="U1031" s="6"/>
      <c r="V1031" s="6"/>
      <c r="W1031" s="6"/>
      <c r="X1031" s="6"/>
      <c r="Y1031" s="6"/>
      <c r="Z1031" s="6"/>
      <c r="AA1031" s="6"/>
      <c r="AB1031" s="6"/>
    </row>
    <row r="1032" spans="1:28" ht="13.5" thickBot="1" x14ac:dyDescent="0.25">
      <c r="A1032" s="6" t="str">
        <f t="shared" si="52"/>
        <v xml:space="preserve"> UNIT </v>
      </c>
      <c r="B1032" s="54">
        <v>998</v>
      </c>
      <c r="C1032" s="53"/>
      <c r="D1032" s="57"/>
      <c r="E1032" s="57"/>
      <c r="F1032" s="57"/>
      <c r="G1032" s="57"/>
      <c r="H1032" s="139"/>
      <c r="I1032" s="57"/>
      <c r="J1032" s="60"/>
      <c r="K1032" s="72" t="str">
        <f>IF(AND(I1032="YES", COUNTIFS(F$35:F1032,F1032,I$35:I1032,"YES")=1),1,"")</f>
        <v/>
      </c>
      <c r="L1032" s="73" t="str">
        <f>IF(G1032="","",VALUE(IFERROR(CHOOSE(MATCH(G1032,{0,1,2,3,4,5},0),2.5,3.5,4.5,5.5,6.5,7.5),"")))</f>
        <v/>
      </c>
      <c r="M1032" s="52">
        <f t="shared" si="50"/>
        <v>1</v>
      </c>
      <c r="N1032" s="52" t="str">
        <f t="shared" si="51"/>
        <v/>
      </c>
      <c r="O1032" s="6"/>
      <c r="P1032" s="6"/>
      <c r="Q1032" s="6"/>
      <c r="R1032" s="6"/>
      <c r="S1032" s="6"/>
      <c r="T1032" s="6"/>
      <c r="U1032" s="6"/>
      <c r="V1032" s="6"/>
      <c r="W1032" s="6"/>
      <c r="X1032" s="6"/>
      <c r="Y1032" s="6"/>
      <c r="Z1032" s="6"/>
      <c r="AA1032" s="6"/>
      <c r="AB1032" s="6"/>
    </row>
    <row r="1033" spans="1:28" ht="13.5" thickBot="1" x14ac:dyDescent="0.25">
      <c r="A1033" s="6" t="str">
        <f t="shared" si="52"/>
        <v xml:space="preserve"> UNIT </v>
      </c>
      <c r="B1033" s="54">
        <v>999</v>
      </c>
      <c r="C1033" s="53"/>
      <c r="D1033" s="57"/>
      <c r="E1033" s="57"/>
      <c r="F1033" s="57"/>
      <c r="G1033" s="57"/>
      <c r="H1033" s="139"/>
      <c r="I1033" s="57"/>
      <c r="J1033" s="60"/>
      <c r="K1033" s="72" t="str">
        <f>IF(AND(I1033="YES", COUNTIFS(F$35:F1033,F1033,I$35:I1033,"YES")=1),1,"")</f>
        <v/>
      </c>
      <c r="L1033" s="73" t="str">
        <f>IF(G1033="","",VALUE(IFERROR(CHOOSE(MATCH(G1033,{0,1,2,3,4,5},0),2.5,3.5,4.5,5.5,6.5,7.5),"")))</f>
        <v/>
      </c>
      <c r="M1033" s="52">
        <f t="shared" si="50"/>
        <v>1</v>
      </c>
      <c r="N1033" s="52" t="str">
        <f t="shared" si="51"/>
        <v/>
      </c>
      <c r="O1033" s="6"/>
      <c r="P1033" s="6"/>
      <c r="Q1033" s="6"/>
      <c r="R1033" s="6"/>
      <c r="S1033" s="6"/>
      <c r="T1033" s="6"/>
      <c r="U1033" s="6"/>
      <c r="V1033" s="6"/>
      <c r="W1033" s="6"/>
      <c r="X1033" s="6"/>
      <c r="Y1033" s="6"/>
      <c r="Z1033" s="6"/>
      <c r="AA1033" s="6"/>
      <c r="AB1033" s="6"/>
    </row>
    <row r="1034" spans="1:28" ht="13.5" thickBot="1" x14ac:dyDescent="0.25">
      <c r="A1034" s="6" t="str">
        <f t="shared" si="52"/>
        <v xml:space="preserve"> UNIT </v>
      </c>
      <c r="B1034" s="54">
        <v>1000</v>
      </c>
      <c r="C1034" s="53"/>
      <c r="D1034" s="57"/>
      <c r="E1034" s="57"/>
      <c r="F1034" s="57"/>
      <c r="G1034" s="57"/>
      <c r="H1034" s="139"/>
      <c r="I1034" s="57"/>
      <c r="J1034" s="60"/>
      <c r="K1034" s="72" t="str">
        <f>IF(AND(I1034="YES", COUNTIFS(F$35:F1034,F1034,I$35:I1034,"YES")=1),1,"")</f>
        <v/>
      </c>
      <c r="L1034" s="73" t="str">
        <f>IF(G1034="","",VALUE(IFERROR(CHOOSE(MATCH(G1034,{0,1,2,3,4,5},0),2.5,3.5,4.5,5.5,6.5,7.5),"")))</f>
        <v/>
      </c>
      <c r="M1034" s="52">
        <f t="shared" si="50"/>
        <v>1</v>
      </c>
      <c r="N1034" s="52" t="str">
        <f t="shared" si="51"/>
        <v/>
      </c>
      <c r="O1034" s="6"/>
      <c r="P1034" s="6"/>
      <c r="Q1034" s="6"/>
      <c r="R1034" s="6"/>
      <c r="S1034" s="6"/>
      <c r="T1034" s="6"/>
      <c r="U1034" s="6"/>
      <c r="V1034" s="6"/>
      <c r="W1034" s="6"/>
      <c r="X1034" s="6"/>
      <c r="Y1034" s="6"/>
      <c r="Z1034" s="6"/>
      <c r="AA1034" s="6"/>
      <c r="AB1034" s="6"/>
    </row>
    <row r="1035" spans="1:28" ht="13.5" thickBot="1" x14ac:dyDescent="0.25">
      <c r="A1035" s="6" t="str">
        <f t="shared" si="52"/>
        <v xml:space="preserve"> UNIT </v>
      </c>
      <c r="B1035" s="54">
        <v>1001</v>
      </c>
      <c r="C1035" s="53"/>
      <c r="D1035" s="57"/>
      <c r="E1035" s="57"/>
      <c r="F1035" s="57"/>
      <c r="G1035" s="57"/>
      <c r="H1035" s="139"/>
      <c r="I1035" s="57"/>
      <c r="J1035" s="60"/>
      <c r="K1035" s="72" t="str">
        <f>IF(AND(I1035="YES", COUNTIFS(F$35:F1035,F1035,I$35:I1035,"YES")=1),1,"")</f>
        <v/>
      </c>
      <c r="L1035" s="73" t="str">
        <f>IF(G1035="","",VALUE(IFERROR(CHOOSE(MATCH(G1035,{0,1,2,3,4,5},0),2.5,3.5,4.5,5.5,6.5,7.5),"")))</f>
        <v/>
      </c>
      <c r="M1035" s="52">
        <f t="shared" si="50"/>
        <v>1</v>
      </c>
      <c r="N1035" s="52" t="str">
        <f t="shared" si="51"/>
        <v/>
      </c>
      <c r="O1035" s="6"/>
      <c r="P1035" s="6"/>
      <c r="Q1035" s="6"/>
      <c r="R1035" s="6"/>
      <c r="S1035" s="6"/>
      <c r="T1035" s="6"/>
      <c r="U1035" s="6"/>
      <c r="V1035" s="6"/>
      <c r="W1035" s="6"/>
      <c r="X1035" s="6"/>
      <c r="Y1035" s="6"/>
      <c r="Z1035" s="6"/>
      <c r="AA1035" s="6"/>
      <c r="AB1035" s="6"/>
    </row>
    <row r="1036" spans="1:28" ht="13.5" thickBot="1" x14ac:dyDescent="0.25">
      <c r="A1036" s="6" t="str">
        <f t="shared" si="52"/>
        <v xml:space="preserve"> UNIT </v>
      </c>
      <c r="B1036" s="54">
        <v>1002</v>
      </c>
      <c r="C1036" s="53"/>
      <c r="D1036" s="57"/>
      <c r="E1036" s="57"/>
      <c r="F1036" s="57"/>
      <c r="G1036" s="57"/>
      <c r="H1036" s="139"/>
      <c r="I1036" s="57"/>
      <c r="J1036" s="60"/>
      <c r="K1036" s="72" t="str">
        <f>IF(AND(I1036="YES", COUNTIFS(F$35:F1036,F1036,I$35:I1036,"YES")=1),1,"")</f>
        <v/>
      </c>
      <c r="L1036" s="73" t="str">
        <f>IF(G1036="","",VALUE(IFERROR(CHOOSE(MATCH(G1036,{0,1,2,3,4,5},0),2.5,3.5,4.5,5.5,6.5,7.5),"")))</f>
        <v/>
      </c>
      <c r="M1036" s="52">
        <f t="shared" si="50"/>
        <v>1</v>
      </c>
      <c r="N1036" s="52" t="str">
        <f t="shared" si="51"/>
        <v/>
      </c>
      <c r="O1036" s="6"/>
      <c r="P1036" s="6"/>
      <c r="Q1036" s="6"/>
      <c r="R1036" s="6"/>
      <c r="S1036" s="6"/>
      <c r="T1036" s="6"/>
      <c r="U1036" s="6"/>
      <c r="V1036" s="6"/>
      <c r="W1036" s="6"/>
      <c r="X1036" s="6"/>
      <c r="Y1036" s="6"/>
      <c r="Z1036" s="6"/>
      <c r="AA1036" s="6"/>
      <c r="AB1036" s="6"/>
    </row>
    <row r="1037" spans="1:28" ht="13.5" thickBot="1" x14ac:dyDescent="0.25">
      <c r="A1037" s="6" t="str">
        <f t="shared" si="52"/>
        <v xml:space="preserve"> UNIT </v>
      </c>
      <c r="B1037" s="54">
        <v>1003</v>
      </c>
      <c r="C1037" s="53"/>
      <c r="D1037" s="57"/>
      <c r="E1037" s="57"/>
      <c r="F1037" s="57"/>
      <c r="G1037" s="57"/>
      <c r="H1037" s="139"/>
      <c r="I1037" s="57"/>
      <c r="J1037" s="60"/>
      <c r="K1037" s="72" t="str">
        <f>IF(AND(I1037="YES", COUNTIFS(F$35:F1037,F1037,I$35:I1037,"YES")=1),1,"")</f>
        <v/>
      </c>
      <c r="L1037" s="73" t="str">
        <f>IF(G1037="","",VALUE(IFERROR(CHOOSE(MATCH(G1037,{0,1,2,3,4,5},0),2.5,3.5,4.5,5.5,6.5,7.5),"")))</f>
        <v/>
      </c>
      <c r="M1037" s="52">
        <f t="shared" si="50"/>
        <v>1</v>
      </c>
      <c r="N1037" s="52" t="str">
        <f t="shared" si="51"/>
        <v/>
      </c>
      <c r="O1037" s="6"/>
      <c r="P1037" s="6"/>
      <c r="Q1037" s="6"/>
      <c r="R1037" s="6"/>
      <c r="S1037" s="6"/>
      <c r="T1037" s="6"/>
      <c r="U1037" s="6"/>
      <c r="V1037" s="6"/>
      <c r="W1037" s="6"/>
      <c r="X1037" s="6"/>
      <c r="Y1037" s="6"/>
      <c r="Z1037" s="6"/>
      <c r="AA1037" s="6"/>
      <c r="AB1037" s="6"/>
    </row>
    <row r="1038" spans="1:28" ht="13.5" thickBot="1" x14ac:dyDescent="0.25">
      <c r="A1038" s="6" t="str">
        <f t="shared" si="52"/>
        <v xml:space="preserve"> UNIT </v>
      </c>
      <c r="B1038" s="54">
        <v>1004</v>
      </c>
      <c r="C1038" s="53"/>
      <c r="D1038" s="57"/>
      <c r="E1038" s="57"/>
      <c r="F1038" s="57"/>
      <c r="G1038" s="57"/>
      <c r="H1038" s="139"/>
      <c r="I1038" s="57"/>
      <c r="J1038" s="60"/>
      <c r="K1038" s="72" t="str">
        <f>IF(AND(I1038="YES", COUNTIFS(F$35:F1038,F1038,I$35:I1038,"YES")=1),1,"")</f>
        <v/>
      </c>
      <c r="L1038" s="73" t="str">
        <f>IF(G1038="","",VALUE(IFERROR(CHOOSE(MATCH(G1038,{0,1,2,3,4,5},0),2.5,3.5,4.5,5.5,6.5,7.5),"")))</f>
        <v/>
      </c>
      <c r="M1038" s="52">
        <f t="shared" si="50"/>
        <v>1</v>
      </c>
      <c r="N1038" s="52" t="str">
        <f t="shared" si="51"/>
        <v/>
      </c>
      <c r="O1038" s="6"/>
      <c r="P1038" s="6"/>
      <c r="Q1038" s="6"/>
      <c r="R1038" s="6"/>
      <c r="S1038" s="6"/>
      <c r="T1038" s="6"/>
      <c r="U1038" s="6"/>
      <c r="V1038" s="6"/>
      <c r="W1038" s="6"/>
      <c r="X1038" s="6"/>
      <c r="Y1038" s="6"/>
      <c r="Z1038" s="6"/>
      <c r="AA1038" s="6"/>
      <c r="AB1038" s="6"/>
    </row>
    <row r="1039" spans="1:28" ht="13.5" thickBot="1" x14ac:dyDescent="0.25">
      <c r="A1039" s="6" t="str">
        <f t="shared" si="52"/>
        <v xml:space="preserve"> UNIT </v>
      </c>
      <c r="B1039" s="54">
        <v>1005</v>
      </c>
      <c r="C1039" s="53"/>
      <c r="D1039" s="57"/>
      <c r="E1039" s="57"/>
      <c r="F1039" s="57"/>
      <c r="G1039" s="57"/>
      <c r="H1039" s="139"/>
      <c r="I1039" s="57"/>
      <c r="J1039" s="60"/>
      <c r="K1039" s="72" t="str">
        <f>IF(AND(I1039="YES", COUNTIFS(F$35:F1039,F1039,I$35:I1039,"YES")=1),1,"")</f>
        <v/>
      </c>
      <c r="L1039" s="73" t="str">
        <f>IF(G1039="","",VALUE(IFERROR(CHOOSE(MATCH(G1039,{0,1,2,3,4,5},0),2.5,3.5,4.5,5.5,6.5,7.5),"")))</f>
        <v/>
      </c>
      <c r="M1039" s="52">
        <f t="shared" si="50"/>
        <v>1</v>
      </c>
      <c r="N1039" s="52" t="str">
        <f t="shared" si="51"/>
        <v/>
      </c>
      <c r="O1039" s="6"/>
      <c r="P1039" s="6"/>
      <c r="Q1039" s="6"/>
      <c r="R1039" s="6"/>
      <c r="S1039" s="6"/>
      <c r="T1039" s="6"/>
      <c r="U1039" s="6"/>
      <c r="V1039" s="6"/>
      <c r="W1039" s="6"/>
      <c r="X1039" s="6"/>
      <c r="Y1039" s="6"/>
      <c r="Z1039" s="6"/>
      <c r="AA1039" s="6"/>
      <c r="AB1039" s="6"/>
    </row>
    <row r="1040" spans="1:28" ht="13.5" thickBot="1" x14ac:dyDescent="0.25">
      <c r="A1040" s="6" t="str">
        <f t="shared" si="52"/>
        <v xml:space="preserve"> UNIT </v>
      </c>
      <c r="B1040" s="54">
        <v>1006</v>
      </c>
      <c r="C1040" s="53"/>
      <c r="D1040" s="57"/>
      <c r="E1040" s="57"/>
      <c r="F1040" s="57"/>
      <c r="G1040" s="57"/>
      <c r="H1040" s="139"/>
      <c r="I1040" s="57"/>
      <c r="J1040" s="60"/>
      <c r="K1040" s="72" t="str">
        <f>IF(AND(I1040="YES", COUNTIFS(F$35:F1040,F1040,I$35:I1040,"YES")=1),1,"")</f>
        <v/>
      </c>
      <c r="L1040" s="73" t="str">
        <f>IF(G1040="","",VALUE(IFERROR(CHOOSE(MATCH(G1040,{0,1,2,3,4,5},0),2.5,3.5,4.5,5.5,6.5,7.5),"")))</f>
        <v/>
      </c>
      <c r="M1040" s="52">
        <f t="shared" si="50"/>
        <v>1</v>
      </c>
      <c r="N1040" s="52" t="str">
        <f t="shared" si="51"/>
        <v/>
      </c>
      <c r="O1040" s="6"/>
      <c r="P1040" s="6"/>
      <c r="Q1040" s="6"/>
      <c r="R1040" s="6"/>
      <c r="S1040" s="6"/>
      <c r="T1040" s="6"/>
      <c r="U1040" s="6"/>
      <c r="V1040" s="6"/>
      <c r="W1040" s="6"/>
      <c r="X1040" s="6"/>
      <c r="Y1040" s="6"/>
      <c r="Z1040" s="6"/>
      <c r="AA1040" s="6"/>
      <c r="AB1040" s="6"/>
    </row>
    <row r="1041" spans="1:28" ht="13.5" thickBot="1" x14ac:dyDescent="0.25">
      <c r="A1041" s="6" t="str">
        <f t="shared" si="52"/>
        <v xml:space="preserve"> UNIT </v>
      </c>
      <c r="B1041" s="54">
        <v>1007</v>
      </c>
      <c r="C1041" s="53"/>
      <c r="D1041" s="57"/>
      <c r="E1041" s="57"/>
      <c r="F1041" s="57"/>
      <c r="G1041" s="57"/>
      <c r="H1041" s="139"/>
      <c r="I1041" s="57"/>
      <c r="J1041" s="60"/>
      <c r="K1041" s="72" t="str">
        <f>IF(AND(I1041="YES", COUNTIFS(F$35:F1041,F1041,I$35:I1041,"YES")=1),1,"")</f>
        <v/>
      </c>
      <c r="L1041" s="73" t="str">
        <f>IF(G1041="","",VALUE(IFERROR(CHOOSE(MATCH(G1041,{0,1,2,3,4,5},0),2.5,3.5,4.5,5.5,6.5,7.5),"")))</f>
        <v/>
      </c>
      <c r="M1041" s="52">
        <f t="shared" si="50"/>
        <v>1</v>
      </c>
      <c r="N1041" s="52" t="str">
        <f t="shared" si="51"/>
        <v/>
      </c>
      <c r="O1041" s="6"/>
      <c r="P1041" s="6"/>
      <c r="Q1041" s="6"/>
      <c r="R1041" s="6"/>
      <c r="S1041" s="6"/>
      <c r="T1041" s="6"/>
      <c r="U1041" s="6"/>
      <c r="V1041" s="6"/>
      <c r="W1041" s="6"/>
      <c r="X1041" s="6"/>
      <c r="Y1041" s="6"/>
      <c r="Z1041" s="6"/>
      <c r="AA1041" s="6"/>
      <c r="AB1041" s="6"/>
    </row>
    <row r="1042" spans="1:28" ht="13.5" thickBot="1" x14ac:dyDescent="0.25">
      <c r="A1042" s="6" t="str">
        <f t="shared" si="52"/>
        <v xml:space="preserve"> UNIT </v>
      </c>
      <c r="B1042" s="54">
        <v>1008</v>
      </c>
      <c r="C1042" s="53"/>
      <c r="D1042" s="57"/>
      <c r="E1042" s="57"/>
      <c r="F1042" s="57"/>
      <c r="G1042" s="57"/>
      <c r="H1042" s="139"/>
      <c r="I1042" s="57"/>
      <c r="J1042" s="60"/>
      <c r="K1042" s="72" t="str">
        <f>IF(AND(I1042="YES", COUNTIFS(F$35:F1042,F1042,I$35:I1042,"YES")=1),1,"")</f>
        <v/>
      </c>
      <c r="L1042" s="73" t="str">
        <f>IF(G1042="","",VALUE(IFERROR(CHOOSE(MATCH(G1042,{0,1,2,3,4,5},0),2.5,3.5,4.5,5.5,6.5,7.5),"")))</f>
        <v/>
      </c>
      <c r="M1042" s="52">
        <f t="shared" si="50"/>
        <v>1</v>
      </c>
      <c r="N1042" s="52" t="str">
        <f t="shared" si="51"/>
        <v/>
      </c>
      <c r="O1042" s="6"/>
      <c r="P1042" s="6"/>
      <c r="Q1042" s="6"/>
      <c r="R1042" s="6"/>
      <c r="S1042" s="6"/>
      <c r="T1042" s="6"/>
      <c r="U1042" s="6"/>
      <c r="V1042" s="6"/>
      <c r="W1042" s="6"/>
      <c r="X1042" s="6"/>
      <c r="Y1042" s="6"/>
      <c r="Z1042" s="6"/>
      <c r="AA1042" s="6"/>
      <c r="AB1042" s="6"/>
    </row>
    <row r="1043" spans="1:28" ht="13.5" thickBot="1" x14ac:dyDescent="0.25">
      <c r="A1043" s="6" t="str">
        <f t="shared" si="52"/>
        <v xml:space="preserve"> UNIT </v>
      </c>
      <c r="B1043" s="54">
        <v>1009</v>
      </c>
      <c r="C1043" s="53"/>
      <c r="D1043" s="57"/>
      <c r="E1043" s="57"/>
      <c r="F1043" s="57"/>
      <c r="G1043" s="57"/>
      <c r="H1043" s="139"/>
      <c r="I1043" s="57"/>
      <c r="J1043" s="60"/>
      <c r="K1043" s="72" t="str">
        <f>IF(AND(I1043="YES", COUNTIFS(F$35:F1043,F1043,I$35:I1043,"YES")=1),1,"")</f>
        <v/>
      </c>
      <c r="L1043" s="73" t="str">
        <f>IF(G1043="","",VALUE(IFERROR(CHOOSE(MATCH(G1043,{0,1,2,3,4,5},0),2.5,3.5,4.5,5.5,6.5,7.5),"")))</f>
        <v/>
      </c>
      <c r="M1043" s="52">
        <f t="shared" si="50"/>
        <v>1</v>
      </c>
      <c r="N1043" s="52" t="str">
        <f t="shared" si="51"/>
        <v/>
      </c>
      <c r="O1043" s="6"/>
      <c r="P1043" s="6"/>
      <c r="Q1043" s="6"/>
      <c r="R1043" s="6"/>
      <c r="S1043" s="6"/>
      <c r="T1043" s="6"/>
      <c r="U1043" s="6"/>
      <c r="V1043" s="6"/>
      <c r="W1043" s="6"/>
      <c r="X1043" s="6"/>
      <c r="Y1043" s="6"/>
      <c r="Z1043" s="6"/>
      <c r="AA1043" s="6"/>
      <c r="AB1043" s="6"/>
    </row>
    <row r="1044" spans="1:28" ht="13.5" thickBot="1" x14ac:dyDescent="0.25">
      <c r="A1044" s="6" t="str">
        <f t="shared" si="52"/>
        <v xml:space="preserve"> UNIT </v>
      </c>
      <c r="B1044" s="54">
        <v>1010</v>
      </c>
      <c r="C1044" s="53"/>
      <c r="D1044" s="57"/>
      <c r="E1044" s="57"/>
      <c r="F1044" s="57"/>
      <c r="G1044" s="57"/>
      <c r="H1044" s="139"/>
      <c r="I1044" s="57"/>
      <c r="J1044" s="60"/>
      <c r="K1044" s="72" t="str">
        <f>IF(AND(I1044="YES", COUNTIFS(F$35:F1044,F1044,I$35:I1044,"YES")=1),1,"")</f>
        <v/>
      </c>
      <c r="L1044" s="73" t="str">
        <f>IF(G1044="","",VALUE(IFERROR(CHOOSE(MATCH(G1044,{0,1,2,3,4,5},0),2.5,3.5,4.5,5.5,6.5,7.5),"")))</f>
        <v/>
      </c>
      <c r="M1044" s="52">
        <f t="shared" si="50"/>
        <v>1</v>
      </c>
      <c r="N1044" s="52" t="str">
        <f t="shared" si="51"/>
        <v/>
      </c>
      <c r="O1044" s="6"/>
      <c r="P1044" s="6"/>
      <c r="Q1044" s="6"/>
      <c r="R1044" s="6"/>
      <c r="S1044" s="6"/>
      <c r="T1044" s="6"/>
      <c r="U1044" s="6"/>
      <c r="V1044" s="6"/>
      <c r="W1044" s="6"/>
      <c r="X1044" s="6"/>
      <c r="Y1044" s="6"/>
      <c r="Z1044" s="6"/>
      <c r="AA1044" s="6"/>
      <c r="AB1044" s="6"/>
    </row>
    <row r="1045" spans="1:28" ht="13.5" thickBot="1" x14ac:dyDescent="0.25">
      <c r="A1045" s="6" t="str">
        <f t="shared" si="52"/>
        <v xml:space="preserve"> UNIT </v>
      </c>
      <c r="B1045" s="54">
        <v>1011</v>
      </c>
      <c r="C1045" s="53"/>
      <c r="D1045" s="57"/>
      <c r="E1045" s="57"/>
      <c r="F1045" s="57"/>
      <c r="G1045" s="57"/>
      <c r="H1045" s="139"/>
      <c r="I1045" s="57"/>
      <c r="J1045" s="60"/>
      <c r="K1045" s="72" t="str">
        <f>IF(AND(I1045="YES", COUNTIFS(F$35:F1045,F1045,I$35:I1045,"YES")=1),1,"")</f>
        <v/>
      </c>
      <c r="L1045" s="73" t="str">
        <f>IF(G1045="","",VALUE(IFERROR(CHOOSE(MATCH(G1045,{0,1,2,3,4,5},0),2.5,3.5,4.5,5.5,6.5,7.5),"")))</f>
        <v/>
      </c>
      <c r="M1045" s="52">
        <f t="shared" si="50"/>
        <v>1</v>
      </c>
      <c r="N1045" s="52" t="str">
        <f t="shared" si="51"/>
        <v/>
      </c>
      <c r="O1045" s="6"/>
      <c r="P1045" s="6"/>
      <c r="Q1045" s="6"/>
      <c r="R1045" s="6"/>
      <c r="S1045" s="6"/>
      <c r="T1045" s="6"/>
      <c r="U1045" s="6"/>
      <c r="V1045" s="6"/>
      <c r="W1045" s="6"/>
      <c r="X1045" s="6"/>
      <c r="Y1045" s="6"/>
      <c r="Z1045" s="6"/>
      <c r="AA1045" s="6"/>
      <c r="AB1045" s="6"/>
    </row>
    <row r="1046" spans="1:28" ht="13.5" thickBot="1" x14ac:dyDescent="0.25">
      <c r="A1046" s="6" t="str">
        <f t="shared" si="52"/>
        <v xml:space="preserve"> UNIT </v>
      </c>
      <c r="B1046" s="54">
        <v>1012</v>
      </c>
      <c r="C1046" s="53"/>
      <c r="D1046" s="57"/>
      <c r="E1046" s="57"/>
      <c r="F1046" s="57"/>
      <c r="G1046" s="57"/>
      <c r="H1046" s="139"/>
      <c r="I1046" s="57"/>
      <c r="J1046" s="60"/>
      <c r="K1046" s="72" t="str">
        <f>IF(AND(I1046="YES", COUNTIFS(F$35:F1046,F1046,I$35:I1046,"YES")=1),1,"")</f>
        <v/>
      </c>
      <c r="L1046" s="73" t="str">
        <f>IF(G1046="","",VALUE(IFERROR(CHOOSE(MATCH(G1046,{0,1,2,3,4,5},0),2.5,3.5,4.5,5.5,6.5,7.5),"")))</f>
        <v/>
      </c>
      <c r="M1046" s="52">
        <f t="shared" si="50"/>
        <v>1</v>
      </c>
      <c r="N1046" s="52" t="str">
        <f t="shared" si="51"/>
        <v/>
      </c>
      <c r="O1046" s="6"/>
      <c r="P1046" s="6"/>
      <c r="Q1046" s="6"/>
      <c r="R1046" s="6"/>
      <c r="S1046" s="6"/>
      <c r="T1046" s="6"/>
      <c r="U1046" s="6"/>
      <c r="V1046" s="6"/>
      <c r="W1046" s="6"/>
      <c r="X1046" s="6"/>
      <c r="Y1046" s="6"/>
      <c r="Z1046" s="6"/>
      <c r="AA1046" s="6"/>
      <c r="AB1046" s="6"/>
    </row>
    <row r="1047" spans="1:28" ht="13.5" thickBot="1" x14ac:dyDescent="0.25">
      <c r="A1047" s="6" t="str">
        <f t="shared" si="52"/>
        <v xml:space="preserve"> UNIT </v>
      </c>
      <c r="B1047" s="54">
        <v>1013</v>
      </c>
      <c r="C1047" s="53"/>
      <c r="D1047" s="57"/>
      <c r="E1047" s="57"/>
      <c r="F1047" s="57"/>
      <c r="G1047" s="57"/>
      <c r="H1047" s="139"/>
      <c r="I1047" s="57"/>
      <c r="J1047" s="60"/>
      <c r="K1047" s="72" t="str">
        <f>IF(AND(I1047="YES", COUNTIFS(F$35:F1047,F1047,I$35:I1047,"YES")=1),1,"")</f>
        <v/>
      </c>
      <c r="L1047" s="73" t="str">
        <f>IF(G1047="","",VALUE(IFERROR(CHOOSE(MATCH(G1047,{0,1,2,3,4,5},0),2.5,3.5,4.5,5.5,6.5,7.5),"")))</f>
        <v/>
      </c>
      <c r="M1047" s="52">
        <f t="shared" si="50"/>
        <v>1</v>
      </c>
      <c r="N1047" s="52" t="str">
        <f t="shared" si="51"/>
        <v/>
      </c>
      <c r="O1047" s="6"/>
      <c r="P1047" s="6"/>
      <c r="Q1047" s="6"/>
      <c r="R1047" s="6"/>
      <c r="S1047" s="6"/>
      <c r="T1047" s="6"/>
      <c r="U1047" s="6"/>
      <c r="V1047" s="6"/>
      <c r="W1047" s="6"/>
      <c r="X1047" s="6"/>
      <c r="Y1047" s="6"/>
      <c r="Z1047" s="6"/>
      <c r="AA1047" s="6"/>
      <c r="AB1047" s="6"/>
    </row>
    <row r="1048" spans="1:28" ht="13.5" thickBot="1" x14ac:dyDescent="0.25">
      <c r="A1048" s="6" t="str">
        <f t="shared" si="52"/>
        <v xml:space="preserve"> UNIT </v>
      </c>
      <c r="B1048" s="54">
        <v>1014</v>
      </c>
      <c r="C1048" s="53"/>
      <c r="D1048" s="57"/>
      <c r="E1048" s="57"/>
      <c r="F1048" s="57"/>
      <c r="G1048" s="57"/>
      <c r="H1048" s="139"/>
      <c r="I1048" s="57"/>
      <c r="J1048" s="60"/>
      <c r="K1048" s="72" t="str">
        <f>IF(AND(I1048="YES", COUNTIFS(F$35:F1048,F1048,I$35:I1048,"YES")=1),1,"")</f>
        <v/>
      </c>
      <c r="L1048" s="73" t="str">
        <f>IF(G1048="","",VALUE(IFERROR(CHOOSE(MATCH(G1048,{0,1,2,3,4,5},0),2.5,3.5,4.5,5.5,6.5,7.5),"")))</f>
        <v/>
      </c>
      <c r="M1048" s="52">
        <f t="shared" si="50"/>
        <v>1</v>
      </c>
      <c r="N1048" s="52" t="str">
        <f t="shared" si="51"/>
        <v/>
      </c>
      <c r="O1048" s="6"/>
      <c r="P1048" s="6"/>
      <c r="Q1048" s="6"/>
      <c r="R1048" s="6"/>
      <c r="S1048" s="6"/>
      <c r="T1048" s="6"/>
      <c r="U1048" s="6"/>
      <c r="V1048" s="6"/>
      <c r="W1048" s="6"/>
      <c r="X1048" s="6"/>
      <c r="Y1048" s="6"/>
      <c r="Z1048" s="6"/>
      <c r="AA1048" s="6"/>
      <c r="AB1048" s="6"/>
    </row>
    <row r="1049" spans="1:28" ht="13.5" thickBot="1" x14ac:dyDescent="0.25">
      <c r="A1049" s="6" t="str">
        <f t="shared" si="52"/>
        <v xml:space="preserve"> UNIT </v>
      </c>
      <c r="B1049" s="54">
        <v>1015</v>
      </c>
      <c r="C1049" s="53"/>
      <c r="D1049" s="57"/>
      <c r="E1049" s="57"/>
      <c r="F1049" s="57"/>
      <c r="G1049" s="57"/>
      <c r="H1049" s="139"/>
      <c r="I1049" s="57"/>
      <c r="J1049" s="60"/>
      <c r="K1049" s="72" t="str">
        <f>IF(AND(I1049="YES", COUNTIFS(F$35:F1049,F1049,I$35:I1049,"YES")=1),1,"")</f>
        <v/>
      </c>
      <c r="L1049" s="73" t="str">
        <f>IF(G1049="","",VALUE(IFERROR(CHOOSE(MATCH(G1049,{0,1,2,3,4,5},0),2.5,3.5,4.5,5.5,6.5,7.5),"")))</f>
        <v/>
      </c>
      <c r="M1049" s="52">
        <f t="shared" si="50"/>
        <v>1</v>
      </c>
      <c r="N1049" s="52" t="str">
        <f t="shared" si="51"/>
        <v/>
      </c>
      <c r="O1049" s="6"/>
      <c r="P1049" s="6"/>
      <c r="Q1049" s="6"/>
      <c r="R1049" s="6"/>
      <c r="S1049" s="6"/>
      <c r="T1049" s="6"/>
      <c r="U1049" s="6"/>
      <c r="V1049" s="6"/>
      <c r="W1049" s="6"/>
      <c r="X1049" s="6"/>
      <c r="Y1049" s="6"/>
      <c r="Z1049" s="6"/>
      <c r="AA1049" s="6"/>
      <c r="AB1049" s="6"/>
    </row>
    <row r="1050" spans="1:28" ht="13.5" thickBot="1" x14ac:dyDescent="0.25">
      <c r="A1050" s="6" t="str">
        <f t="shared" si="52"/>
        <v xml:space="preserve"> UNIT </v>
      </c>
      <c r="B1050" s="54">
        <v>1016</v>
      </c>
      <c r="C1050" s="53"/>
      <c r="D1050" s="57"/>
      <c r="E1050" s="57"/>
      <c r="F1050" s="57"/>
      <c r="G1050" s="57"/>
      <c r="H1050" s="139"/>
      <c r="I1050" s="57"/>
      <c r="J1050" s="60"/>
      <c r="K1050" s="72" t="str">
        <f>IF(AND(I1050="YES", COUNTIFS(F$35:F1050,F1050,I$35:I1050,"YES")=1),1,"")</f>
        <v/>
      </c>
      <c r="L1050" s="73" t="str">
        <f>IF(G1050="","",VALUE(IFERROR(CHOOSE(MATCH(G1050,{0,1,2,3,4,5},0),2.5,3.5,4.5,5.5,6.5,7.5),"")))</f>
        <v/>
      </c>
      <c r="M1050" s="52">
        <f t="shared" si="50"/>
        <v>1</v>
      </c>
      <c r="N1050" s="52" t="str">
        <f t="shared" si="51"/>
        <v/>
      </c>
      <c r="O1050" s="6"/>
      <c r="P1050" s="6"/>
      <c r="Q1050" s="6"/>
      <c r="R1050" s="6"/>
      <c r="S1050" s="6"/>
      <c r="T1050" s="6"/>
      <c r="U1050" s="6"/>
      <c r="V1050" s="6"/>
      <c r="W1050" s="6"/>
      <c r="X1050" s="6"/>
      <c r="Y1050" s="6"/>
      <c r="Z1050" s="6"/>
      <c r="AA1050" s="6"/>
      <c r="AB1050" s="6"/>
    </row>
    <row r="1051" spans="1:28" ht="13.5" thickBot="1" x14ac:dyDescent="0.25">
      <c r="A1051" s="6" t="str">
        <f t="shared" si="52"/>
        <v xml:space="preserve"> UNIT </v>
      </c>
      <c r="B1051" s="54">
        <v>1017</v>
      </c>
      <c r="C1051" s="53"/>
      <c r="D1051" s="57"/>
      <c r="E1051" s="57"/>
      <c r="F1051" s="57"/>
      <c r="G1051" s="57"/>
      <c r="H1051" s="139"/>
      <c r="I1051" s="57"/>
      <c r="J1051" s="60"/>
      <c r="K1051" s="72" t="str">
        <f>IF(AND(I1051="YES", COUNTIFS(F$35:F1051,F1051,I$35:I1051,"YES")=1),1,"")</f>
        <v/>
      </c>
      <c r="L1051" s="73" t="str">
        <f>IF(G1051="","",VALUE(IFERROR(CHOOSE(MATCH(G1051,{0,1,2,3,4,5},0),2.5,3.5,4.5,5.5,6.5,7.5),"")))</f>
        <v/>
      </c>
      <c r="M1051" s="52">
        <f t="shared" si="50"/>
        <v>1</v>
      </c>
      <c r="N1051" s="52" t="str">
        <f t="shared" si="51"/>
        <v/>
      </c>
      <c r="O1051" s="6"/>
      <c r="P1051" s="6"/>
      <c r="Q1051" s="6"/>
      <c r="R1051" s="6"/>
      <c r="S1051" s="6"/>
      <c r="T1051" s="6"/>
      <c r="U1051" s="6"/>
      <c r="V1051" s="6"/>
      <c r="W1051" s="6"/>
      <c r="X1051" s="6"/>
      <c r="Y1051" s="6"/>
      <c r="Z1051" s="6"/>
      <c r="AA1051" s="6"/>
      <c r="AB1051" s="6"/>
    </row>
    <row r="1052" spans="1:28" ht="13.5" thickBot="1" x14ac:dyDescent="0.25">
      <c r="A1052" s="6" t="str">
        <f t="shared" si="52"/>
        <v xml:space="preserve"> UNIT </v>
      </c>
      <c r="B1052" s="54">
        <v>1018</v>
      </c>
      <c r="C1052" s="53"/>
      <c r="D1052" s="57"/>
      <c r="E1052" s="57"/>
      <c r="F1052" s="57"/>
      <c r="G1052" s="57"/>
      <c r="H1052" s="139"/>
      <c r="I1052" s="57"/>
      <c r="J1052" s="60"/>
      <c r="K1052" s="72" t="str">
        <f>IF(AND(I1052="YES", COUNTIFS(F$35:F1052,F1052,I$35:I1052,"YES")=1),1,"")</f>
        <v/>
      </c>
      <c r="L1052" s="73" t="str">
        <f>IF(G1052="","",VALUE(IFERROR(CHOOSE(MATCH(G1052,{0,1,2,3,4,5},0),2.5,3.5,4.5,5.5,6.5,7.5),"")))</f>
        <v/>
      </c>
      <c r="M1052" s="52">
        <f t="shared" si="50"/>
        <v>1</v>
      </c>
      <c r="N1052" s="52" t="str">
        <f t="shared" si="51"/>
        <v/>
      </c>
      <c r="O1052" s="6"/>
      <c r="P1052" s="6"/>
      <c r="Q1052" s="6"/>
      <c r="R1052" s="6"/>
      <c r="S1052" s="6"/>
      <c r="T1052" s="6"/>
      <c r="U1052" s="6"/>
      <c r="V1052" s="6"/>
      <c r="W1052" s="6"/>
      <c r="X1052" s="6"/>
      <c r="Y1052" s="6"/>
      <c r="Z1052" s="6"/>
      <c r="AA1052" s="6"/>
      <c r="AB1052" s="6"/>
    </row>
    <row r="1053" spans="1:28" ht="13.5" thickBot="1" x14ac:dyDescent="0.25">
      <c r="A1053" s="6" t="str">
        <f t="shared" si="52"/>
        <v xml:space="preserve"> UNIT </v>
      </c>
      <c r="B1053" s="54">
        <v>1019</v>
      </c>
      <c r="C1053" s="53"/>
      <c r="D1053" s="57"/>
      <c r="E1053" s="57"/>
      <c r="F1053" s="57"/>
      <c r="G1053" s="57"/>
      <c r="H1053" s="139"/>
      <c r="I1053" s="57"/>
      <c r="J1053" s="60"/>
      <c r="K1053" s="72" t="str">
        <f>IF(AND(I1053="YES", COUNTIFS(F$35:F1053,F1053,I$35:I1053,"YES")=1),1,"")</f>
        <v/>
      </c>
      <c r="L1053" s="73" t="str">
        <f>IF(G1053="","",VALUE(IFERROR(CHOOSE(MATCH(G1053,{0,1,2,3,4,5},0),2.5,3.5,4.5,5.5,6.5,7.5),"")))</f>
        <v/>
      </c>
      <c r="M1053" s="52">
        <f t="shared" si="50"/>
        <v>1</v>
      </c>
      <c r="N1053" s="52" t="str">
        <f t="shared" si="51"/>
        <v/>
      </c>
      <c r="O1053" s="6"/>
      <c r="P1053" s="6"/>
      <c r="Q1053" s="6"/>
      <c r="R1053" s="6"/>
      <c r="S1053" s="6"/>
      <c r="T1053" s="6"/>
      <c r="U1053" s="6"/>
      <c r="V1053" s="6"/>
      <c r="W1053" s="6"/>
      <c r="X1053" s="6"/>
      <c r="Y1053" s="6"/>
      <c r="Z1053" s="6"/>
      <c r="AA1053" s="6"/>
      <c r="AB1053" s="6"/>
    </row>
    <row r="1054" spans="1:28" ht="13.5" thickBot="1" x14ac:dyDescent="0.25">
      <c r="A1054" s="6" t="str">
        <f t="shared" si="52"/>
        <v xml:space="preserve"> UNIT </v>
      </c>
      <c r="B1054" s="54">
        <v>1020</v>
      </c>
      <c r="C1054" s="53"/>
      <c r="D1054" s="57"/>
      <c r="E1054" s="57"/>
      <c r="F1054" s="57"/>
      <c r="G1054" s="57"/>
      <c r="H1054" s="139"/>
      <c r="I1054" s="57"/>
      <c r="J1054" s="60"/>
      <c r="K1054" s="72" t="str">
        <f>IF(AND(I1054="YES", COUNTIFS(F$35:F1054,F1054,I$35:I1054,"YES")=1),1,"")</f>
        <v/>
      </c>
      <c r="L1054" s="73" t="str">
        <f>IF(G1054="","",VALUE(IFERROR(CHOOSE(MATCH(G1054,{0,1,2,3,4,5},0),2.5,3.5,4.5,5.5,6.5,7.5),"")))</f>
        <v/>
      </c>
      <c r="M1054" s="52">
        <f t="shared" si="50"/>
        <v>1</v>
      </c>
      <c r="N1054" s="52" t="str">
        <f t="shared" si="51"/>
        <v/>
      </c>
      <c r="O1054" s="6"/>
      <c r="P1054" s="6"/>
      <c r="Q1054" s="6"/>
      <c r="R1054" s="6"/>
      <c r="S1054" s="6"/>
      <c r="T1054" s="6"/>
      <c r="U1054" s="6"/>
      <c r="V1054" s="6"/>
      <c r="W1054" s="6"/>
      <c r="X1054" s="6"/>
      <c r="Y1054" s="6"/>
      <c r="Z1054" s="6"/>
      <c r="AA1054" s="6"/>
      <c r="AB1054" s="6"/>
    </row>
    <row r="1055" spans="1:28" ht="13.5" thickBot="1" x14ac:dyDescent="0.25">
      <c r="A1055" s="6" t="str">
        <f t="shared" si="52"/>
        <v xml:space="preserve"> UNIT </v>
      </c>
      <c r="B1055" s="54">
        <v>1021</v>
      </c>
      <c r="C1055" s="53"/>
      <c r="D1055" s="57"/>
      <c r="E1055" s="57"/>
      <c r="F1055" s="57"/>
      <c r="G1055" s="57"/>
      <c r="H1055" s="139"/>
      <c r="I1055" s="57"/>
      <c r="J1055" s="60"/>
      <c r="K1055" s="72" t="str">
        <f>IF(AND(I1055="YES", COUNTIFS(F$35:F1055,F1055,I$35:I1055,"YES")=1),1,"")</f>
        <v/>
      </c>
      <c r="L1055" s="73" t="str">
        <f>IF(G1055="","",VALUE(IFERROR(CHOOSE(MATCH(G1055,{0,1,2,3,4,5},0),2.5,3.5,4.5,5.5,6.5,7.5),"")))</f>
        <v/>
      </c>
      <c r="M1055" s="52">
        <f t="shared" si="50"/>
        <v>1</v>
      </c>
      <c r="N1055" s="52" t="str">
        <f t="shared" si="51"/>
        <v/>
      </c>
      <c r="O1055" s="6"/>
      <c r="P1055" s="6"/>
      <c r="Q1055" s="6"/>
      <c r="R1055" s="6"/>
      <c r="S1055" s="6"/>
      <c r="T1055" s="6"/>
      <c r="U1055" s="6"/>
      <c r="V1055" s="6"/>
      <c r="W1055" s="6"/>
      <c r="X1055" s="6"/>
      <c r="Y1055" s="6"/>
      <c r="Z1055" s="6"/>
      <c r="AA1055" s="6"/>
      <c r="AB1055" s="6"/>
    </row>
    <row r="1056" spans="1:28" ht="13.5" thickBot="1" x14ac:dyDescent="0.25">
      <c r="A1056" s="6" t="str">
        <f t="shared" si="52"/>
        <v xml:space="preserve"> UNIT </v>
      </c>
      <c r="B1056" s="54">
        <v>1022</v>
      </c>
      <c r="C1056" s="53"/>
      <c r="D1056" s="57"/>
      <c r="E1056" s="57"/>
      <c r="F1056" s="57"/>
      <c r="G1056" s="57"/>
      <c r="H1056" s="139"/>
      <c r="I1056" s="57"/>
      <c r="J1056" s="60"/>
      <c r="K1056" s="72" t="str">
        <f>IF(AND(I1056="YES", COUNTIFS(F$35:F1056,F1056,I$35:I1056,"YES")=1),1,"")</f>
        <v/>
      </c>
      <c r="L1056" s="73" t="str">
        <f>IF(G1056="","",VALUE(IFERROR(CHOOSE(MATCH(G1056,{0,1,2,3,4,5},0),2.5,3.5,4.5,5.5,6.5,7.5),"")))</f>
        <v/>
      </c>
      <c r="M1056" s="52">
        <f t="shared" si="50"/>
        <v>1</v>
      </c>
      <c r="N1056" s="52" t="str">
        <f t="shared" si="51"/>
        <v/>
      </c>
      <c r="O1056" s="6"/>
      <c r="P1056" s="6"/>
      <c r="Q1056" s="6"/>
      <c r="R1056" s="6"/>
      <c r="S1056" s="6"/>
      <c r="T1056" s="6"/>
      <c r="U1056" s="6"/>
      <c r="V1056" s="6"/>
      <c r="W1056" s="6"/>
      <c r="X1056" s="6"/>
      <c r="Y1056" s="6"/>
      <c r="Z1056" s="6"/>
      <c r="AA1056" s="6"/>
      <c r="AB1056" s="6"/>
    </row>
    <row r="1057" spans="1:28" ht="13.5" thickBot="1" x14ac:dyDescent="0.25">
      <c r="A1057" s="6" t="str">
        <f t="shared" si="52"/>
        <v xml:space="preserve"> UNIT </v>
      </c>
      <c r="B1057" s="54">
        <v>1023</v>
      </c>
      <c r="C1057" s="53"/>
      <c r="D1057" s="57"/>
      <c r="E1057" s="57"/>
      <c r="F1057" s="57"/>
      <c r="G1057" s="57"/>
      <c r="H1057" s="139"/>
      <c r="I1057" s="57"/>
      <c r="J1057" s="60"/>
      <c r="K1057" s="72" t="str">
        <f>IF(AND(I1057="YES", COUNTIFS(F$35:F1057,F1057,I$35:I1057,"YES")=1),1,"")</f>
        <v/>
      </c>
      <c r="L1057" s="73" t="str">
        <f>IF(G1057="","",VALUE(IFERROR(CHOOSE(MATCH(G1057,{0,1,2,3,4,5},0),2.5,3.5,4.5,5.5,6.5,7.5),"")))</f>
        <v/>
      </c>
      <c r="M1057" s="52">
        <f t="shared" si="50"/>
        <v>1</v>
      </c>
      <c r="N1057" s="52" t="str">
        <f t="shared" si="51"/>
        <v/>
      </c>
      <c r="O1057" s="6"/>
      <c r="P1057" s="6"/>
      <c r="Q1057" s="6"/>
      <c r="R1057" s="6"/>
      <c r="S1057" s="6"/>
      <c r="T1057" s="6"/>
      <c r="U1057" s="6"/>
      <c r="V1057" s="6"/>
      <c r="W1057" s="6"/>
      <c r="X1057" s="6"/>
      <c r="Y1057" s="6"/>
      <c r="Z1057" s="6"/>
      <c r="AA1057" s="6"/>
      <c r="AB1057" s="6"/>
    </row>
    <row r="1058" spans="1:28" ht="13.5" thickBot="1" x14ac:dyDescent="0.25">
      <c r="A1058" s="6" t="str">
        <f t="shared" si="52"/>
        <v xml:space="preserve"> UNIT </v>
      </c>
      <c r="B1058" s="54">
        <v>1024</v>
      </c>
      <c r="C1058" s="53"/>
      <c r="D1058" s="57"/>
      <c r="E1058" s="57"/>
      <c r="F1058" s="57"/>
      <c r="G1058" s="57"/>
      <c r="H1058" s="139"/>
      <c r="I1058" s="57"/>
      <c r="J1058" s="60"/>
      <c r="K1058" s="72" t="str">
        <f>IF(AND(I1058="YES", COUNTIFS(F$35:F1058,F1058,I$35:I1058,"YES")=1),1,"")</f>
        <v/>
      </c>
      <c r="L1058" s="73" t="str">
        <f>IF(G1058="","",VALUE(IFERROR(CHOOSE(MATCH(G1058,{0,1,2,3,4,5},0),2.5,3.5,4.5,5.5,6.5,7.5),"")))</f>
        <v/>
      </c>
      <c r="M1058" s="52">
        <f t="shared" si="50"/>
        <v>1</v>
      </c>
      <c r="N1058" s="52" t="str">
        <f t="shared" si="51"/>
        <v/>
      </c>
      <c r="O1058" s="6"/>
      <c r="P1058" s="6"/>
      <c r="Q1058" s="6"/>
      <c r="R1058" s="6"/>
      <c r="S1058" s="6"/>
      <c r="T1058" s="6"/>
      <c r="U1058" s="6"/>
      <c r="V1058" s="6"/>
      <c r="W1058" s="6"/>
      <c r="X1058" s="6"/>
      <c r="Y1058" s="6"/>
      <c r="Z1058" s="6"/>
      <c r="AA1058" s="6"/>
      <c r="AB1058" s="6"/>
    </row>
    <row r="1059" spans="1:28" ht="13.5" thickBot="1" x14ac:dyDescent="0.25">
      <c r="A1059" s="6" t="str">
        <f t="shared" si="52"/>
        <v xml:space="preserve"> UNIT </v>
      </c>
      <c r="B1059" s="54">
        <v>1025</v>
      </c>
      <c r="C1059" s="53"/>
      <c r="D1059" s="57"/>
      <c r="E1059" s="57"/>
      <c r="F1059" s="57"/>
      <c r="G1059" s="57"/>
      <c r="H1059" s="139"/>
      <c r="I1059" s="57"/>
      <c r="J1059" s="60"/>
      <c r="K1059" s="72" t="str">
        <f>IF(AND(I1059="YES", COUNTIFS(F$35:F1059,F1059,I$35:I1059,"YES")=1),1,"")</f>
        <v/>
      </c>
      <c r="L1059" s="73" t="str">
        <f>IF(G1059="","",VALUE(IFERROR(CHOOSE(MATCH(G1059,{0,1,2,3,4,5},0),2.5,3.5,4.5,5.5,6.5,7.5),"")))</f>
        <v/>
      </c>
      <c r="M1059" s="52">
        <f t="shared" ref="M1059:M1122" si="53">IF(COUNTIF($F$35:$F$1534,F1059)&gt;1,0,1)</f>
        <v>1</v>
      </c>
      <c r="N1059" s="52" t="str">
        <f t="shared" ref="N1059:N1122" si="54">IFERROR(1/IF(LEN(F1059)&gt;0,COUNTIF($F$35:$F$1534,F1059),0),"")</f>
        <v/>
      </c>
      <c r="O1059" s="6"/>
      <c r="P1059" s="6"/>
      <c r="Q1059" s="6"/>
      <c r="R1059" s="6"/>
      <c r="S1059" s="6"/>
      <c r="T1059" s="6"/>
      <c r="U1059" s="6"/>
      <c r="V1059" s="6"/>
      <c r="W1059" s="6"/>
      <c r="X1059" s="6"/>
      <c r="Y1059" s="6"/>
      <c r="Z1059" s="6"/>
      <c r="AA1059" s="6"/>
      <c r="AB1059" s="6"/>
    </row>
    <row r="1060" spans="1:28" ht="13.5" thickBot="1" x14ac:dyDescent="0.25">
      <c r="A1060" s="6" t="str">
        <f t="shared" si="52"/>
        <v xml:space="preserve"> UNIT </v>
      </c>
      <c r="B1060" s="54">
        <v>1026</v>
      </c>
      <c r="C1060" s="53"/>
      <c r="D1060" s="57"/>
      <c r="E1060" s="57"/>
      <c r="F1060" s="57"/>
      <c r="G1060" s="57"/>
      <c r="H1060" s="139"/>
      <c r="I1060" s="57"/>
      <c r="J1060" s="60"/>
      <c r="K1060" s="72" t="str">
        <f>IF(AND(I1060="YES", COUNTIFS(F$35:F1060,F1060,I$35:I1060,"YES")=1),1,"")</f>
        <v/>
      </c>
      <c r="L1060" s="73" t="str">
        <f>IF(G1060="","",VALUE(IFERROR(CHOOSE(MATCH(G1060,{0,1,2,3,4,5},0),2.5,3.5,4.5,5.5,6.5,7.5),"")))</f>
        <v/>
      </c>
      <c r="M1060" s="52">
        <f t="shared" si="53"/>
        <v>1</v>
      </c>
      <c r="N1060" s="52" t="str">
        <f t="shared" si="54"/>
        <v/>
      </c>
      <c r="O1060" s="6"/>
      <c r="P1060" s="6"/>
      <c r="Q1060" s="6"/>
      <c r="R1060" s="6"/>
      <c r="S1060" s="6"/>
      <c r="T1060" s="6"/>
      <c r="U1060" s="6"/>
      <c r="V1060" s="6"/>
      <c r="W1060" s="6"/>
      <c r="X1060" s="6"/>
      <c r="Y1060" s="6"/>
      <c r="Z1060" s="6"/>
      <c r="AA1060" s="6"/>
      <c r="AB1060" s="6"/>
    </row>
    <row r="1061" spans="1:28" ht="13.5" thickBot="1" x14ac:dyDescent="0.25">
      <c r="A1061" s="6" t="str">
        <f t="shared" ref="A1061:A1124" si="55">C1059&amp;" "&amp;"UNIT"&amp;" "&amp;F1059</f>
        <v xml:space="preserve"> UNIT </v>
      </c>
      <c r="B1061" s="54">
        <v>1027</v>
      </c>
      <c r="C1061" s="53"/>
      <c r="D1061" s="57"/>
      <c r="E1061" s="57"/>
      <c r="F1061" s="57"/>
      <c r="G1061" s="57"/>
      <c r="H1061" s="139"/>
      <c r="I1061" s="57"/>
      <c r="J1061" s="60"/>
      <c r="K1061" s="72" t="str">
        <f>IF(AND(I1061="YES", COUNTIFS(F$35:F1061,F1061,I$35:I1061,"YES")=1),1,"")</f>
        <v/>
      </c>
      <c r="L1061" s="73" t="str">
        <f>IF(G1061="","",VALUE(IFERROR(CHOOSE(MATCH(G1061,{0,1,2,3,4,5},0),2.5,3.5,4.5,5.5,6.5,7.5),"")))</f>
        <v/>
      </c>
      <c r="M1061" s="52">
        <f t="shared" si="53"/>
        <v>1</v>
      </c>
      <c r="N1061" s="52" t="str">
        <f t="shared" si="54"/>
        <v/>
      </c>
      <c r="O1061" s="6"/>
      <c r="P1061" s="6"/>
      <c r="Q1061" s="6"/>
      <c r="R1061" s="6"/>
      <c r="S1061" s="6"/>
      <c r="T1061" s="6"/>
      <c r="U1061" s="6"/>
      <c r="V1061" s="6"/>
      <c r="W1061" s="6"/>
      <c r="X1061" s="6"/>
      <c r="Y1061" s="6"/>
      <c r="Z1061" s="6"/>
      <c r="AA1061" s="6"/>
      <c r="AB1061" s="6"/>
    </row>
    <row r="1062" spans="1:28" ht="13.5" thickBot="1" x14ac:dyDescent="0.25">
      <c r="A1062" s="6" t="str">
        <f t="shared" si="55"/>
        <v xml:space="preserve"> UNIT </v>
      </c>
      <c r="B1062" s="54">
        <v>1028</v>
      </c>
      <c r="C1062" s="53"/>
      <c r="D1062" s="57"/>
      <c r="E1062" s="57"/>
      <c r="F1062" s="57"/>
      <c r="G1062" s="57"/>
      <c r="H1062" s="139"/>
      <c r="I1062" s="57"/>
      <c r="J1062" s="60"/>
      <c r="K1062" s="72" t="str">
        <f>IF(AND(I1062="YES", COUNTIFS(F$35:F1062,F1062,I$35:I1062,"YES")=1),1,"")</f>
        <v/>
      </c>
      <c r="L1062" s="73" t="str">
        <f>IF(G1062="","",VALUE(IFERROR(CHOOSE(MATCH(G1062,{0,1,2,3,4,5},0),2.5,3.5,4.5,5.5,6.5,7.5),"")))</f>
        <v/>
      </c>
      <c r="M1062" s="52">
        <f t="shared" si="53"/>
        <v>1</v>
      </c>
      <c r="N1062" s="52" t="str">
        <f t="shared" si="54"/>
        <v/>
      </c>
      <c r="O1062" s="6"/>
      <c r="P1062" s="6"/>
      <c r="Q1062" s="6"/>
      <c r="R1062" s="6"/>
      <c r="S1062" s="6"/>
      <c r="T1062" s="6"/>
      <c r="U1062" s="6"/>
      <c r="V1062" s="6"/>
      <c r="W1062" s="6"/>
      <c r="X1062" s="6"/>
      <c r="Y1062" s="6"/>
      <c r="Z1062" s="6"/>
      <c r="AA1062" s="6"/>
      <c r="AB1062" s="6"/>
    </row>
    <row r="1063" spans="1:28" ht="13.5" thickBot="1" x14ac:dyDescent="0.25">
      <c r="A1063" s="6" t="str">
        <f t="shared" si="55"/>
        <v xml:space="preserve"> UNIT </v>
      </c>
      <c r="B1063" s="54">
        <v>1029</v>
      </c>
      <c r="C1063" s="53"/>
      <c r="D1063" s="57"/>
      <c r="E1063" s="57"/>
      <c r="F1063" s="57"/>
      <c r="G1063" s="57"/>
      <c r="H1063" s="139"/>
      <c r="I1063" s="57"/>
      <c r="J1063" s="60"/>
      <c r="K1063" s="72" t="str">
        <f>IF(AND(I1063="YES", COUNTIFS(F$35:F1063,F1063,I$35:I1063,"YES")=1),1,"")</f>
        <v/>
      </c>
      <c r="L1063" s="73" t="str">
        <f>IF(G1063="","",VALUE(IFERROR(CHOOSE(MATCH(G1063,{0,1,2,3,4,5},0),2.5,3.5,4.5,5.5,6.5,7.5),"")))</f>
        <v/>
      </c>
      <c r="M1063" s="52">
        <f t="shared" si="53"/>
        <v>1</v>
      </c>
      <c r="N1063" s="52" t="str">
        <f t="shared" si="54"/>
        <v/>
      </c>
      <c r="O1063" s="6"/>
      <c r="P1063" s="6"/>
      <c r="Q1063" s="6"/>
      <c r="R1063" s="6"/>
      <c r="S1063" s="6"/>
      <c r="T1063" s="6"/>
      <c r="U1063" s="6"/>
      <c r="V1063" s="6"/>
      <c r="W1063" s="6"/>
      <c r="X1063" s="6"/>
      <c r="Y1063" s="6"/>
      <c r="Z1063" s="6"/>
      <c r="AA1063" s="6"/>
      <c r="AB1063" s="6"/>
    </row>
    <row r="1064" spans="1:28" ht="13.5" thickBot="1" x14ac:dyDescent="0.25">
      <c r="A1064" s="6" t="str">
        <f t="shared" si="55"/>
        <v xml:space="preserve"> UNIT </v>
      </c>
      <c r="B1064" s="54">
        <v>1030</v>
      </c>
      <c r="C1064" s="53"/>
      <c r="D1064" s="57"/>
      <c r="E1064" s="57"/>
      <c r="F1064" s="57"/>
      <c r="G1064" s="57"/>
      <c r="H1064" s="139"/>
      <c r="I1064" s="57"/>
      <c r="J1064" s="60"/>
      <c r="K1064" s="72" t="str">
        <f>IF(AND(I1064="YES", COUNTIFS(F$35:F1064,F1064,I$35:I1064,"YES")=1),1,"")</f>
        <v/>
      </c>
      <c r="L1064" s="73" t="str">
        <f>IF(G1064="","",VALUE(IFERROR(CHOOSE(MATCH(G1064,{0,1,2,3,4,5},0),2.5,3.5,4.5,5.5,6.5,7.5),"")))</f>
        <v/>
      </c>
      <c r="M1064" s="52">
        <f t="shared" si="53"/>
        <v>1</v>
      </c>
      <c r="N1064" s="52" t="str">
        <f t="shared" si="54"/>
        <v/>
      </c>
      <c r="O1064" s="6"/>
      <c r="P1064" s="6"/>
      <c r="Q1064" s="6"/>
      <c r="R1064" s="6"/>
      <c r="S1064" s="6"/>
      <c r="T1064" s="6"/>
      <c r="U1064" s="6"/>
      <c r="V1064" s="6"/>
      <c r="W1064" s="6"/>
      <c r="X1064" s="6"/>
      <c r="Y1064" s="6"/>
      <c r="Z1064" s="6"/>
      <c r="AA1064" s="6"/>
      <c r="AB1064" s="6"/>
    </row>
    <row r="1065" spans="1:28" ht="13.5" thickBot="1" x14ac:dyDescent="0.25">
      <c r="A1065" s="6" t="str">
        <f t="shared" si="55"/>
        <v xml:space="preserve"> UNIT </v>
      </c>
      <c r="B1065" s="54">
        <v>1031</v>
      </c>
      <c r="C1065" s="53"/>
      <c r="D1065" s="57"/>
      <c r="E1065" s="57"/>
      <c r="F1065" s="57"/>
      <c r="G1065" s="57"/>
      <c r="H1065" s="139"/>
      <c r="I1065" s="57"/>
      <c r="J1065" s="60"/>
      <c r="K1065" s="72" t="str">
        <f>IF(AND(I1065="YES", COUNTIFS(F$35:F1065,F1065,I$35:I1065,"YES")=1),1,"")</f>
        <v/>
      </c>
      <c r="L1065" s="73" t="str">
        <f>IF(G1065="","",VALUE(IFERROR(CHOOSE(MATCH(G1065,{0,1,2,3,4,5},0),2.5,3.5,4.5,5.5,6.5,7.5),"")))</f>
        <v/>
      </c>
      <c r="M1065" s="52">
        <f t="shared" si="53"/>
        <v>1</v>
      </c>
      <c r="N1065" s="52" t="str">
        <f t="shared" si="54"/>
        <v/>
      </c>
      <c r="O1065" s="6"/>
      <c r="P1065" s="6"/>
      <c r="Q1065" s="6"/>
      <c r="R1065" s="6"/>
      <c r="S1065" s="6"/>
      <c r="T1065" s="6"/>
      <c r="U1065" s="6"/>
      <c r="V1065" s="6"/>
      <c r="W1065" s="6"/>
      <c r="X1065" s="6"/>
      <c r="Y1065" s="6"/>
      <c r="Z1065" s="6"/>
      <c r="AA1065" s="6"/>
      <c r="AB1065" s="6"/>
    </row>
    <row r="1066" spans="1:28" ht="13.5" thickBot="1" x14ac:dyDescent="0.25">
      <c r="A1066" s="6" t="str">
        <f t="shared" si="55"/>
        <v xml:space="preserve"> UNIT </v>
      </c>
      <c r="B1066" s="54">
        <v>1032</v>
      </c>
      <c r="C1066" s="53"/>
      <c r="D1066" s="57"/>
      <c r="E1066" s="57"/>
      <c r="F1066" s="57"/>
      <c r="G1066" s="57"/>
      <c r="H1066" s="139"/>
      <c r="I1066" s="57"/>
      <c r="J1066" s="60"/>
      <c r="K1066" s="72" t="str">
        <f>IF(AND(I1066="YES", COUNTIFS(F$35:F1066,F1066,I$35:I1066,"YES")=1),1,"")</f>
        <v/>
      </c>
      <c r="L1066" s="73" t="str">
        <f>IF(G1066="","",VALUE(IFERROR(CHOOSE(MATCH(G1066,{0,1,2,3,4,5},0),2.5,3.5,4.5,5.5,6.5,7.5),"")))</f>
        <v/>
      </c>
      <c r="M1066" s="52">
        <f t="shared" si="53"/>
        <v>1</v>
      </c>
      <c r="N1066" s="52" t="str">
        <f t="shared" si="54"/>
        <v/>
      </c>
      <c r="O1066" s="6"/>
      <c r="P1066" s="6"/>
      <c r="Q1066" s="6"/>
      <c r="R1066" s="6"/>
      <c r="S1066" s="6"/>
      <c r="T1066" s="6"/>
      <c r="U1066" s="6"/>
      <c r="V1066" s="6"/>
      <c r="W1066" s="6"/>
      <c r="X1066" s="6"/>
      <c r="Y1066" s="6"/>
      <c r="Z1066" s="6"/>
      <c r="AA1066" s="6"/>
      <c r="AB1066" s="6"/>
    </row>
    <row r="1067" spans="1:28" ht="13.5" thickBot="1" x14ac:dyDescent="0.25">
      <c r="A1067" s="6" t="str">
        <f t="shared" si="55"/>
        <v xml:space="preserve"> UNIT </v>
      </c>
      <c r="B1067" s="54">
        <v>1033</v>
      </c>
      <c r="C1067" s="53"/>
      <c r="D1067" s="57"/>
      <c r="E1067" s="57"/>
      <c r="F1067" s="57"/>
      <c r="G1067" s="57"/>
      <c r="H1067" s="139"/>
      <c r="I1067" s="57"/>
      <c r="J1067" s="60"/>
      <c r="K1067" s="72" t="str">
        <f>IF(AND(I1067="YES", COUNTIFS(F$35:F1067,F1067,I$35:I1067,"YES")=1),1,"")</f>
        <v/>
      </c>
      <c r="L1067" s="73" t="str">
        <f>IF(G1067="","",VALUE(IFERROR(CHOOSE(MATCH(G1067,{0,1,2,3,4,5},0),2.5,3.5,4.5,5.5,6.5,7.5),"")))</f>
        <v/>
      </c>
      <c r="M1067" s="52">
        <f t="shared" si="53"/>
        <v>1</v>
      </c>
      <c r="N1067" s="52" t="str">
        <f t="shared" si="54"/>
        <v/>
      </c>
      <c r="O1067" s="6"/>
      <c r="P1067" s="6"/>
      <c r="Q1067" s="6"/>
      <c r="R1067" s="6"/>
      <c r="S1067" s="6"/>
      <c r="T1067" s="6"/>
      <c r="U1067" s="6"/>
      <c r="V1067" s="6"/>
      <c r="W1067" s="6"/>
      <c r="X1067" s="6"/>
      <c r="Y1067" s="6"/>
      <c r="Z1067" s="6"/>
      <c r="AA1067" s="6"/>
      <c r="AB1067" s="6"/>
    </row>
    <row r="1068" spans="1:28" ht="13.5" thickBot="1" x14ac:dyDescent="0.25">
      <c r="A1068" s="6" t="str">
        <f t="shared" si="55"/>
        <v xml:space="preserve"> UNIT </v>
      </c>
      <c r="B1068" s="54">
        <v>1034</v>
      </c>
      <c r="C1068" s="53"/>
      <c r="D1068" s="57"/>
      <c r="E1068" s="57"/>
      <c r="F1068" s="57"/>
      <c r="G1068" s="57"/>
      <c r="H1068" s="139"/>
      <c r="I1068" s="57"/>
      <c r="J1068" s="60"/>
      <c r="K1068" s="72" t="str">
        <f>IF(AND(I1068="YES", COUNTIFS(F$35:F1068,F1068,I$35:I1068,"YES")=1),1,"")</f>
        <v/>
      </c>
      <c r="L1068" s="73" t="str">
        <f>IF(G1068="","",VALUE(IFERROR(CHOOSE(MATCH(G1068,{0,1,2,3,4,5},0),2.5,3.5,4.5,5.5,6.5,7.5),"")))</f>
        <v/>
      </c>
      <c r="M1068" s="52">
        <f t="shared" si="53"/>
        <v>1</v>
      </c>
      <c r="N1068" s="52" t="str">
        <f t="shared" si="54"/>
        <v/>
      </c>
      <c r="O1068" s="6"/>
      <c r="P1068" s="6"/>
      <c r="Q1068" s="6"/>
      <c r="R1068" s="6"/>
      <c r="S1068" s="6"/>
      <c r="T1068" s="6"/>
      <c r="U1068" s="6"/>
      <c r="V1068" s="6"/>
      <c r="W1068" s="6"/>
      <c r="X1068" s="6"/>
      <c r="Y1068" s="6"/>
      <c r="Z1068" s="6"/>
      <c r="AA1068" s="6"/>
      <c r="AB1068" s="6"/>
    </row>
    <row r="1069" spans="1:28" ht="13.5" thickBot="1" x14ac:dyDescent="0.25">
      <c r="A1069" s="6" t="str">
        <f t="shared" si="55"/>
        <v xml:space="preserve"> UNIT </v>
      </c>
      <c r="B1069" s="54">
        <v>1035</v>
      </c>
      <c r="C1069" s="53"/>
      <c r="D1069" s="57"/>
      <c r="E1069" s="57"/>
      <c r="F1069" s="57"/>
      <c r="G1069" s="57"/>
      <c r="H1069" s="139"/>
      <c r="I1069" s="57"/>
      <c r="J1069" s="60"/>
      <c r="K1069" s="72" t="str">
        <f>IF(AND(I1069="YES", COUNTIFS(F$35:F1069,F1069,I$35:I1069,"YES")=1),1,"")</f>
        <v/>
      </c>
      <c r="L1069" s="73" t="str">
        <f>IF(G1069="","",VALUE(IFERROR(CHOOSE(MATCH(G1069,{0,1,2,3,4,5},0),2.5,3.5,4.5,5.5,6.5,7.5),"")))</f>
        <v/>
      </c>
      <c r="M1069" s="52">
        <f t="shared" si="53"/>
        <v>1</v>
      </c>
      <c r="N1069" s="52" t="str">
        <f t="shared" si="54"/>
        <v/>
      </c>
      <c r="O1069" s="6"/>
      <c r="P1069" s="6"/>
      <c r="Q1069" s="6"/>
      <c r="R1069" s="6"/>
      <c r="S1069" s="6"/>
      <c r="T1069" s="6"/>
      <c r="U1069" s="6"/>
      <c r="V1069" s="6"/>
      <c r="W1069" s="6"/>
      <c r="X1069" s="6"/>
      <c r="Y1069" s="6"/>
      <c r="Z1069" s="6"/>
      <c r="AA1069" s="6"/>
      <c r="AB1069" s="6"/>
    </row>
    <row r="1070" spans="1:28" ht="13.5" thickBot="1" x14ac:dyDescent="0.25">
      <c r="A1070" s="6" t="str">
        <f t="shared" si="55"/>
        <v xml:space="preserve"> UNIT </v>
      </c>
      <c r="B1070" s="54">
        <v>1036</v>
      </c>
      <c r="C1070" s="53"/>
      <c r="D1070" s="57"/>
      <c r="E1070" s="57"/>
      <c r="F1070" s="57"/>
      <c r="G1070" s="57"/>
      <c r="H1070" s="139"/>
      <c r="I1070" s="57"/>
      <c r="J1070" s="60"/>
      <c r="K1070" s="72" t="str">
        <f>IF(AND(I1070="YES", COUNTIFS(F$35:F1070,F1070,I$35:I1070,"YES")=1),1,"")</f>
        <v/>
      </c>
      <c r="L1070" s="73" t="str">
        <f>IF(G1070="","",VALUE(IFERROR(CHOOSE(MATCH(G1070,{0,1,2,3,4,5},0),2.5,3.5,4.5,5.5,6.5,7.5),"")))</f>
        <v/>
      </c>
      <c r="M1070" s="52">
        <f t="shared" si="53"/>
        <v>1</v>
      </c>
      <c r="N1070" s="52" t="str">
        <f t="shared" si="54"/>
        <v/>
      </c>
      <c r="O1070" s="6"/>
      <c r="P1070" s="6"/>
      <c r="Q1070" s="6"/>
      <c r="R1070" s="6"/>
      <c r="S1070" s="6"/>
      <c r="T1070" s="6"/>
      <c r="U1070" s="6"/>
      <c r="V1070" s="6"/>
      <c r="W1070" s="6"/>
      <c r="X1070" s="6"/>
      <c r="Y1070" s="6"/>
      <c r="Z1070" s="6"/>
      <c r="AA1070" s="6"/>
      <c r="AB1070" s="6"/>
    </row>
    <row r="1071" spans="1:28" ht="13.5" thickBot="1" x14ac:dyDescent="0.25">
      <c r="A1071" s="6" t="str">
        <f t="shared" si="55"/>
        <v xml:space="preserve"> UNIT </v>
      </c>
      <c r="B1071" s="54">
        <v>1037</v>
      </c>
      <c r="C1071" s="53"/>
      <c r="D1071" s="57"/>
      <c r="E1071" s="57"/>
      <c r="F1071" s="57"/>
      <c r="G1071" s="57"/>
      <c r="H1071" s="139"/>
      <c r="I1071" s="57"/>
      <c r="J1071" s="60"/>
      <c r="K1071" s="72" t="str">
        <f>IF(AND(I1071="YES", COUNTIFS(F$35:F1071,F1071,I$35:I1071,"YES")=1),1,"")</f>
        <v/>
      </c>
      <c r="L1071" s="73" t="str">
        <f>IF(G1071="","",VALUE(IFERROR(CHOOSE(MATCH(G1071,{0,1,2,3,4,5},0),2.5,3.5,4.5,5.5,6.5,7.5),"")))</f>
        <v/>
      </c>
      <c r="M1071" s="52">
        <f t="shared" si="53"/>
        <v>1</v>
      </c>
      <c r="N1071" s="52" t="str">
        <f t="shared" si="54"/>
        <v/>
      </c>
      <c r="O1071" s="6"/>
      <c r="P1071" s="6"/>
      <c r="Q1071" s="6"/>
      <c r="R1071" s="6"/>
      <c r="S1071" s="6"/>
      <c r="T1071" s="6"/>
      <c r="U1071" s="6"/>
      <c r="V1071" s="6"/>
      <c r="W1071" s="6"/>
      <c r="X1071" s="6"/>
      <c r="Y1071" s="6"/>
      <c r="Z1071" s="6"/>
      <c r="AA1071" s="6"/>
      <c r="AB1071" s="6"/>
    </row>
    <row r="1072" spans="1:28" ht="13.5" thickBot="1" x14ac:dyDescent="0.25">
      <c r="A1072" s="6" t="str">
        <f t="shared" si="55"/>
        <v xml:space="preserve"> UNIT </v>
      </c>
      <c r="B1072" s="54">
        <v>1038</v>
      </c>
      <c r="C1072" s="53"/>
      <c r="D1072" s="57"/>
      <c r="E1072" s="57"/>
      <c r="F1072" s="57"/>
      <c r="G1072" s="57"/>
      <c r="H1072" s="139"/>
      <c r="I1072" s="57"/>
      <c r="J1072" s="60"/>
      <c r="K1072" s="72" t="str">
        <f>IF(AND(I1072="YES", COUNTIFS(F$35:F1072,F1072,I$35:I1072,"YES")=1),1,"")</f>
        <v/>
      </c>
      <c r="L1072" s="73" t="str">
        <f>IF(G1072="","",VALUE(IFERROR(CHOOSE(MATCH(G1072,{0,1,2,3,4,5},0),2.5,3.5,4.5,5.5,6.5,7.5),"")))</f>
        <v/>
      </c>
      <c r="M1072" s="52">
        <f t="shared" si="53"/>
        <v>1</v>
      </c>
      <c r="N1072" s="52" t="str">
        <f t="shared" si="54"/>
        <v/>
      </c>
      <c r="O1072" s="6"/>
      <c r="P1072" s="6"/>
      <c r="Q1072" s="6"/>
      <c r="R1072" s="6"/>
      <c r="S1072" s="6"/>
      <c r="T1072" s="6"/>
      <c r="U1072" s="6"/>
      <c r="V1072" s="6"/>
      <c r="W1072" s="6"/>
      <c r="X1072" s="6"/>
      <c r="Y1072" s="6"/>
      <c r="Z1072" s="6"/>
      <c r="AA1072" s="6"/>
      <c r="AB1072" s="6"/>
    </row>
    <row r="1073" spans="1:28" ht="13.5" thickBot="1" x14ac:dyDescent="0.25">
      <c r="A1073" s="6" t="str">
        <f t="shared" si="55"/>
        <v xml:space="preserve"> UNIT </v>
      </c>
      <c r="B1073" s="54">
        <v>1039</v>
      </c>
      <c r="C1073" s="53"/>
      <c r="D1073" s="57"/>
      <c r="E1073" s="57"/>
      <c r="F1073" s="57"/>
      <c r="G1073" s="57"/>
      <c r="H1073" s="139"/>
      <c r="I1073" s="57"/>
      <c r="J1073" s="60"/>
      <c r="K1073" s="72" t="str">
        <f>IF(AND(I1073="YES", COUNTIFS(F$35:F1073,F1073,I$35:I1073,"YES")=1),1,"")</f>
        <v/>
      </c>
      <c r="L1073" s="73" t="str">
        <f>IF(G1073="","",VALUE(IFERROR(CHOOSE(MATCH(G1073,{0,1,2,3,4,5},0),2.5,3.5,4.5,5.5,6.5,7.5),"")))</f>
        <v/>
      </c>
      <c r="M1073" s="52">
        <f t="shared" si="53"/>
        <v>1</v>
      </c>
      <c r="N1073" s="52" t="str">
        <f t="shared" si="54"/>
        <v/>
      </c>
      <c r="O1073" s="6"/>
      <c r="P1073" s="6"/>
      <c r="Q1073" s="6"/>
      <c r="R1073" s="6"/>
      <c r="S1073" s="6"/>
      <c r="T1073" s="6"/>
      <c r="U1073" s="6"/>
      <c r="V1073" s="6"/>
      <c r="W1073" s="6"/>
      <c r="X1073" s="6"/>
      <c r="Y1073" s="6"/>
      <c r="Z1073" s="6"/>
      <c r="AA1073" s="6"/>
      <c r="AB1073" s="6"/>
    </row>
    <row r="1074" spans="1:28" ht="13.5" thickBot="1" x14ac:dyDescent="0.25">
      <c r="A1074" s="6" t="str">
        <f t="shared" si="55"/>
        <v xml:space="preserve"> UNIT </v>
      </c>
      <c r="B1074" s="54">
        <v>1040</v>
      </c>
      <c r="C1074" s="53"/>
      <c r="D1074" s="57"/>
      <c r="E1074" s="57"/>
      <c r="F1074" s="57"/>
      <c r="G1074" s="57"/>
      <c r="H1074" s="139"/>
      <c r="I1074" s="57"/>
      <c r="J1074" s="60"/>
      <c r="K1074" s="72" t="str">
        <f>IF(AND(I1074="YES", COUNTIFS(F$35:F1074,F1074,I$35:I1074,"YES")=1),1,"")</f>
        <v/>
      </c>
      <c r="L1074" s="73" t="str">
        <f>IF(G1074="","",VALUE(IFERROR(CHOOSE(MATCH(G1074,{0,1,2,3,4,5},0),2.5,3.5,4.5,5.5,6.5,7.5),"")))</f>
        <v/>
      </c>
      <c r="M1074" s="52">
        <f t="shared" si="53"/>
        <v>1</v>
      </c>
      <c r="N1074" s="52" t="str">
        <f t="shared" si="54"/>
        <v/>
      </c>
      <c r="O1074" s="6"/>
      <c r="P1074" s="6"/>
      <c r="Q1074" s="6"/>
      <c r="R1074" s="6"/>
      <c r="S1074" s="6"/>
      <c r="T1074" s="6"/>
      <c r="U1074" s="6"/>
      <c r="V1074" s="6"/>
      <c r="W1074" s="6"/>
      <c r="X1074" s="6"/>
      <c r="Y1074" s="6"/>
      <c r="Z1074" s="6"/>
      <c r="AA1074" s="6"/>
      <c r="AB1074" s="6"/>
    </row>
    <row r="1075" spans="1:28" ht="13.5" thickBot="1" x14ac:dyDescent="0.25">
      <c r="A1075" s="6" t="str">
        <f t="shared" si="55"/>
        <v xml:space="preserve"> UNIT </v>
      </c>
      <c r="B1075" s="54">
        <v>1041</v>
      </c>
      <c r="C1075" s="53"/>
      <c r="D1075" s="57"/>
      <c r="E1075" s="57"/>
      <c r="F1075" s="57"/>
      <c r="G1075" s="57"/>
      <c r="H1075" s="139"/>
      <c r="I1075" s="57"/>
      <c r="J1075" s="60"/>
      <c r="K1075" s="72" t="str">
        <f>IF(AND(I1075="YES", COUNTIFS(F$35:F1075,F1075,I$35:I1075,"YES")=1),1,"")</f>
        <v/>
      </c>
      <c r="L1075" s="73" t="str">
        <f>IF(G1075="","",VALUE(IFERROR(CHOOSE(MATCH(G1075,{0,1,2,3,4,5},0),2.5,3.5,4.5,5.5,6.5,7.5),"")))</f>
        <v/>
      </c>
      <c r="M1075" s="52">
        <f t="shared" si="53"/>
        <v>1</v>
      </c>
      <c r="N1075" s="52" t="str">
        <f t="shared" si="54"/>
        <v/>
      </c>
      <c r="O1075" s="6"/>
      <c r="P1075" s="6"/>
      <c r="Q1075" s="6"/>
      <c r="R1075" s="6"/>
      <c r="S1075" s="6"/>
      <c r="T1075" s="6"/>
      <c r="U1075" s="6"/>
      <c r="V1075" s="6"/>
      <c r="W1075" s="6"/>
      <c r="X1075" s="6"/>
      <c r="Y1075" s="6"/>
      <c r="Z1075" s="6"/>
      <c r="AA1075" s="6"/>
      <c r="AB1075" s="6"/>
    </row>
    <row r="1076" spans="1:28" ht="13.5" thickBot="1" x14ac:dyDescent="0.25">
      <c r="A1076" s="6" t="str">
        <f t="shared" si="55"/>
        <v xml:space="preserve"> UNIT </v>
      </c>
      <c r="B1076" s="54">
        <v>1042</v>
      </c>
      <c r="C1076" s="53"/>
      <c r="D1076" s="57"/>
      <c r="E1076" s="57"/>
      <c r="F1076" s="57"/>
      <c r="G1076" s="57"/>
      <c r="H1076" s="139"/>
      <c r="I1076" s="57"/>
      <c r="J1076" s="60"/>
      <c r="K1076" s="72" t="str">
        <f>IF(AND(I1076="YES", COUNTIFS(F$35:F1076,F1076,I$35:I1076,"YES")=1),1,"")</f>
        <v/>
      </c>
      <c r="L1076" s="73" t="str">
        <f>IF(G1076="","",VALUE(IFERROR(CHOOSE(MATCH(G1076,{0,1,2,3,4,5},0),2.5,3.5,4.5,5.5,6.5,7.5),"")))</f>
        <v/>
      </c>
      <c r="M1076" s="52">
        <f t="shared" si="53"/>
        <v>1</v>
      </c>
      <c r="N1076" s="52" t="str">
        <f t="shared" si="54"/>
        <v/>
      </c>
      <c r="O1076" s="6"/>
      <c r="P1076" s="6"/>
      <c r="Q1076" s="6"/>
      <c r="R1076" s="6"/>
      <c r="S1076" s="6"/>
      <c r="T1076" s="6"/>
      <c r="U1076" s="6"/>
      <c r="V1076" s="6"/>
      <c r="W1076" s="6"/>
      <c r="X1076" s="6"/>
      <c r="Y1076" s="6"/>
      <c r="Z1076" s="6"/>
      <c r="AA1076" s="6"/>
      <c r="AB1076" s="6"/>
    </row>
    <row r="1077" spans="1:28" ht="13.5" thickBot="1" x14ac:dyDescent="0.25">
      <c r="A1077" s="6" t="str">
        <f t="shared" si="55"/>
        <v xml:space="preserve"> UNIT </v>
      </c>
      <c r="B1077" s="54">
        <v>1043</v>
      </c>
      <c r="C1077" s="53"/>
      <c r="D1077" s="57"/>
      <c r="E1077" s="57"/>
      <c r="F1077" s="57"/>
      <c r="G1077" s="57"/>
      <c r="H1077" s="139"/>
      <c r="I1077" s="57"/>
      <c r="J1077" s="60"/>
      <c r="K1077" s="72" t="str">
        <f>IF(AND(I1077="YES", COUNTIFS(F$35:F1077,F1077,I$35:I1077,"YES")=1),1,"")</f>
        <v/>
      </c>
      <c r="L1077" s="73" t="str">
        <f>IF(G1077="","",VALUE(IFERROR(CHOOSE(MATCH(G1077,{0,1,2,3,4,5},0),2.5,3.5,4.5,5.5,6.5,7.5),"")))</f>
        <v/>
      </c>
      <c r="M1077" s="52">
        <f t="shared" si="53"/>
        <v>1</v>
      </c>
      <c r="N1077" s="52" t="str">
        <f t="shared" si="54"/>
        <v/>
      </c>
      <c r="O1077" s="6"/>
      <c r="P1077" s="6"/>
      <c r="Q1077" s="6"/>
      <c r="R1077" s="6"/>
      <c r="S1077" s="6"/>
      <c r="T1077" s="6"/>
      <c r="U1077" s="6"/>
      <c r="V1077" s="6"/>
      <c r="W1077" s="6"/>
      <c r="X1077" s="6"/>
      <c r="Y1077" s="6"/>
      <c r="Z1077" s="6"/>
      <c r="AA1077" s="6"/>
      <c r="AB1077" s="6"/>
    </row>
    <row r="1078" spans="1:28" ht="13.5" thickBot="1" x14ac:dyDescent="0.25">
      <c r="A1078" s="6" t="str">
        <f t="shared" si="55"/>
        <v xml:space="preserve"> UNIT </v>
      </c>
      <c r="B1078" s="54">
        <v>1044</v>
      </c>
      <c r="C1078" s="53"/>
      <c r="D1078" s="57"/>
      <c r="E1078" s="57"/>
      <c r="F1078" s="57"/>
      <c r="G1078" s="57"/>
      <c r="H1078" s="139"/>
      <c r="I1078" s="57"/>
      <c r="J1078" s="60"/>
      <c r="K1078" s="72" t="str">
        <f>IF(AND(I1078="YES", COUNTIFS(F$35:F1078,F1078,I$35:I1078,"YES")=1),1,"")</f>
        <v/>
      </c>
      <c r="L1078" s="73" t="str">
        <f>IF(G1078="","",VALUE(IFERROR(CHOOSE(MATCH(G1078,{0,1,2,3,4,5},0),2.5,3.5,4.5,5.5,6.5,7.5),"")))</f>
        <v/>
      </c>
      <c r="M1078" s="52">
        <f t="shared" si="53"/>
        <v>1</v>
      </c>
      <c r="N1078" s="52" t="str">
        <f t="shared" si="54"/>
        <v/>
      </c>
      <c r="O1078" s="6"/>
      <c r="P1078" s="6"/>
      <c r="Q1078" s="6"/>
      <c r="R1078" s="6"/>
      <c r="S1078" s="6"/>
      <c r="T1078" s="6"/>
      <c r="U1078" s="6"/>
      <c r="V1078" s="6"/>
      <c r="W1078" s="6"/>
      <c r="X1078" s="6"/>
      <c r="Y1078" s="6"/>
      <c r="Z1078" s="6"/>
      <c r="AA1078" s="6"/>
      <c r="AB1078" s="6"/>
    </row>
    <row r="1079" spans="1:28" ht="13.5" thickBot="1" x14ac:dyDescent="0.25">
      <c r="A1079" s="6" t="str">
        <f t="shared" si="55"/>
        <v xml:space="preserve"> UNIT </v>
      </c>
      <c r="B1079" s="54">
        <v>1045</v>
      </c>
      <c r="C1079" s="53"/>
      <c r="D1079" s="57"/>
      <c r="E1079" s="57"/>
      <c r="F1079" s="57"/>
      <c r="G1079" s="57"/>
      <c r="H1079" s="139"/>
      <c r="I1079" s="57"/>
      <c r="J1079" s="60"/>
      <c r="K1079" s="72" t="str">
        <f>IF(AND(I1079="YES", COUNTIFS(F$35:F1079,F1079,I$35:I1079,"YES")=1),1,"")</f>
        <v/>
      </c>
      <c r="L1079" s="73" t="str">
        <f>IF(G1079="","",VALUE(IFERROR(CHOOSE(MATCH(G1079,{0,1,2,3,4,5},0),2.5,3.5,4.5,5.5,6.5,7.5),"")))</f>
        <v/>
      </c>
      <c r="M1079" s="52">
        <f t="shared" si="53"/>
        <v>1</v>
      </c>
      <c r="N1079" s="52" t="str">
        <f t="shared" si="54"/>
        <v/>
      </c>
      <c r="O1079" s="6"/>
      <c r="P1079" s="6"/>
      <c r="Q1079" s="6"/>
      <c r="R1079" s="6"/>
      <c r="S1079" s="6"/>
      <c r="T1079" s="6"/>
      <c r="U1079" s="6"/>
      <c r="V1079" s="6"/>
      <c r="W1079" s="6"/>
      <c r="X1079" s="6"/>
      <c r="Y1079" s="6"/>
      <c r="Z1079" s="6"/>
      <c r="AA1079" s="6"/>
      <c r="AB1079" s="6"/>
    </row>
    <row r="1080" spans="1:28" ht="13.5" thickBot="1" x14ac:dyDescent="0.25">
      <c r="A1080" s="6" t="str">
        <f t="shared" si="55"/>
        <v xml:space="preserve"> UNIT </v>
      </c>
      <c r="B1080" s="54">
        <v>1046</v>
      </c>
      <c r="C1080" s="53"/>
      <c r="D1080" s="57"/>
      <c r="E1080" s="57"/>
      <c r="F1080" s="57"/>
      <c r="G1080" s="57"/>
      <c r="H1080" s="139"/>
      <c r="I1080" s="57"/>
      <c r="J1080" s="60"/>
      <c r="K1080" s="72" t="str">
        <f>IF(AND(I1080="YES", COUNTIFS(F$35:F1080,F1080,I$35:I1080,"YES")=1),1,"")</f>
        <v/>
      </c>
      <c r="L1080" s="73" t="str">
        <f>IF(G1080="","",VALUE(IFERROR(CHOOSE(MATCH(G1080,{0,1,2,3,4,5},0),2.5,3.5,4.5,5.5,6.5,7.5),"")))</f>
        <v/>
      </c>
      <c r="M1080" s="52">
        <f t="shared" si="53"/>
        <v>1</v>
      </c>
      <c r="N1080" s="52" t="str">
        <f t="shared" si="54"/>
        <v/>
      </c>
      <c r="O1080" s="6"/>
      <c r="P1080" s="6"/>
      <c r="Q1080" s="6"/>
      <c r="R1080" s="6"/>
      <c r="S1080" s="6"/>
      <c r="T1080" s="6"/>
      <c r="U1080" s="6"/>
      <c r="V1080" s="6"/>
      <c r="W1080" s="6"/>
      <c r="X1080" s="6"/>
      <c r="Y1080" s="6"/>
      <c r="Z1080" s="6"/>
      <c r="AA1080" s="6"/>
      <c r="AB1080" s="6"/>
    </row>
    <row r="1081" spans="1:28" ht="13.5" thickBot="1" x14ac:dyDescent="0.25">
      <c r="A1081" s="6" t="str">
        <f t="shared" si="55"/>
        <v xml:space="preserve"> UNIT </v>
      </c>
      <c r="B1081" s="54">
        <v>1047</v>
      </c>
      <c r="C1081" s="53"/>
      <c r="D1081" s="57"/>
      <c r="E1081" s="57"/>
      <c r="F1081" s="57"/>
      <c r="G1081" s="57"/>
      <c r="H1081" s="139"/>
      <c r="I1081" s="57"/>
      <c r="J1081" s="60"/>
      <c r="K1081" s="72" t="str">
        <f>IF(AND(I1081="YES", COUNTIFS(F$35:F1081,F1081,I$35:I1081,"YES")=1),1,"")</f>
        <v/>
      </c>
      <c r="L1081" s="73" t="str">
        <f>IF(G1081="","",VALUE(IFERROR(CHOOSE(MATCH(G1081,{0,1,2,3,4,5},0),2.5,3.5,4.5,5.5,6.5,7.5),"")))</f>
        <v/>
      </c>
      <c r="M1081" s="52">
        <f t="shared" si="53"/>
        <v>1</v>
      </c>
      <c r="N1081" s="52" t="str">
        <f t="shared" si="54"/>
        <v/>
      </c>
      <c r="O1081" s="6"/>
      <c r="P1081" s="6"/>
      <c r="Q1081" s="6"/>
      <c r="R1081" s="6"/>
      <c r="S1081" s="6"/>
      <c r="T1081" s="6"/>
      <c r="U1081" s="6"/>
      <c r="V1081" s="6"/>
      <c r="W1081" s="6"/>
      <c r="X1081" s="6"/>
      <c r="Y1081" s="6"/>
      <c r="Z1081" s="6"/>
      <c r="AA1081" s="6"/>
      <c r="AB1081" s="6"/>
    </row>
    <row r="1082" spans="1:28" ht="13.5" thickBot="1" x14ac:dyDescent="0.25">
      <c r="A1082" s="6" t="str">
        <f t="shared" si="55"/>
        <v xml:space="preserve"> UNIT </v>
      </c>
      <c r="B1082" s="54">
        <v>1048</v>
      </c>
      <c r="C1082" s="53"/>
      <c r="D1082" s="57"/>
      <c r="E1082" s="57"/>
      <c r="F1082" s="57"/>
      <c r="G1082" s="57"/>
      <c r="H1082" s="139"/>
      <c r="I1082" s="57"/>
      <c r="J1082" s="60"/>
      <c r="K1082" s="72" t="str">
        <f>IF(AND(I1082="YES", COUNTIFS(F$35:F1082,F1082,I$35:I1082,"YES")=1),1,"")</f>
        <v/>
      </c>
      <c r="L1082" s="73" t="str">
        <f>IF(G1082="","",VALUE(IFERROR(CHOOSE(MATCH(G1082,{0,1,2,3,4,5},0),2.5,3.5,4.5,5.5,6.5,7.5),"")))</f>
        <v/>
      </c>
      <c r="M1082" s="52">
        <f t="shared" si="53"/>
        <v>1</v>
      </c>
      <c r="N1082" s="52" t="str">
        <f t="shared" si="54"/>
        <v/>
      </c>
      <c r="O1082" s="6"/>
      <c r="P1082" s="6"/>
      <c r="Q1082" s="6"/>
      <c r="R1082" s="6"/>
      <c r="S1082" s="6"/>
      <c r="T1082" s="6"/>
      <c r="U1082" s="6"/>
      <c r="V1082" s="6"/>
      <c r="W1082" s="6"/>
      <c r="X1082" s="6"/>
      <c r="Y1082" s="6"/>
      <c r="Z1082" s="6"/>
      <c r="AA1082" s="6"/>
      <c r="AB1082" s="6"/>
    </row>
    <row r="1083" spans="1:28" ht="13.5" thickBot="1" x14ac:dyDescent="0.25">
      <c r="A1083" s="6" t="str">
        <f t="shared" si="55"/>
        <v xml:space="preserve"> UNIT </v>
      </c>
      <c r="B1083" s="54">
        <v>1049</v>
      </c>
      <c r="C1083" s="53"/>
      <c r="D1083" s="57"/>
      <c r="E1083" s="57"/>
      <c r="F1083" s="57"/>
      <c r="G1083" s="57"/>
      <c r="H1083" s="139"/>
      <c r="I1083" s="57"/>
      <c r="J1083" s="60"/>
      <c r="K1083" s="72" t="str">
        <f>IF(AND(I1083="YES", COUNTIFS(F$35:F1083,F1083,I$35:I1083,"YES")=1),1,"")</f>
        <v/>
      </c>
      <c r="L1083" s="73" t="str">
        <f>IF(G1083="","",VALUE(IFERROR(CHOOSE(MATCH(G1083,{0,1,2,3,4,5},0),2.5,3.5,4.5,5.5,6.5,7.5),"")))</f>
        <v/>
      </c>
      <c r="M1083" s="52">
        <f t="shared" si="53"/>
        <v>1</v>
      </c>
      <c r="N1083" s="52" t="str">
        <f t="shared" si="54"/>
        <v/>
      </c>
      <c r="O1083" s="6"/>
      <c r="P1083" s="6"/>
      <c r="Q1083" s="6"/>
      <c r="R1083" s="6"/>
      <c r="S1083" s="6"/>
      <c r="T1083" s="6"/>
      <c r="U1083" s="6"/>
      <c r="V1083" s="6"/>
      <c r="W1083" s="6"/>
      <c r="X1083" s="6"/>
      <c r="Y1083" s="6"/>
      <c r="Z1083" s="6"/>
      <c r="AA1083" s="6"/>
      <c r="AB1083" s="6"/>
    </row>
    <row r="1084" spans="1:28" ht="13.5" thickBot="1" x14ac:dyDescent="0.25">
      <c r="A1084" s="6" t="str">
        <f t="shared" si="55"/>
        <v xml:space="preserve"> UNIT </v>
      </c>
      <c r="B1084" s="54">
        <v>1050</v>
      </c>
      <c r="C1084" s="53"/>
      <c r="D1084" s="57"/>
      <c r="E1084" s="57"/>
      <c r="F1084" s="57"/>
      <c r="G1084" s="57"/>
      <c r="H1084" s="139"/>
      <c r="I1084" s="57"/>
      <c r="J1084" s="60"/>
      <c r="K1084" s="72" t="str">
        <f>IF(AND(I1084="YES", COUNTIFS(F$35:F1084,F1084,I$35:I1084,"YES")=1),1,"")</f>
        <v/>
      </c>
      <c r="L1084" s="73" t="str">
        <f>IF(G1084="","",VALUE(IFERROR(CHOOSE(MATCH(G1084,{0,1,2,3,4,5},0),2.5,3.5,4.5,5.5,6.5,7.5),"")))</f>
        <v/>
      </c>
      <c r="M1084" s="52">
        <f t="shared" si="53"/>
        <v>1</v>
      </c>
      <c r="N1084" s="52" t="str">
        <f t="shared" si="54"/>
        <v/>
      </c>
      <c r="O1084" s="6"/>
      <c r="P1084" s="6"/>
      <c r="Q1084" s="6"/>
      <c r="R1084" s="6"/>
      <c r="S1084" s="6"/>
      <c r="T1084" s="6"/>
      <c r="U1084" s="6"/>
      <c r="V1084" s="6"/>
      <c r="W1084" s="6"/>
      <c r="X1084" s="6"/>
      <c r="Y1084" s="6"/>
      <c r="Z1084" s="6"/>
      <c r="AA1084" s="6"/>
      <c r="AB1084" s="6"/>
    </row>
    <row r="1085" spans="1:28" ht="13.5" thickBot="1" x14ac:dyDescent="0.25">
      <c r="A1085" s="6" t="str">
        <f t="shared" si="55"/>
        <v xml:space="preserve"> UNIT </v>
      </c>
      <c r="B1085" s="54">
        <v>1051</v>
      </c>
      <c r="C1085" s="53"/>
      <c r="D1085" s="57"/>
      <c r="E1085" s="57"/>
      <c r="F1085" s="57"/>
      <c r="G1085" s="57"/>
      <c r="H1085" s="139"/>
      <c r="I1085" s="57"/>
      <c r="J1085" s="60"/>
      <c r="K1085" s="72" t="str">
        <f>IF(AND(I1085="YES", COUNTIFS(F$35:F1085,F1085,I$35:I1085,"YES")=1),1,"")</f>
        <v/>
      </c>
      <c r="L1085" s="73" t="str">
        <f>IF(G1085="","",VALUE(IFERROR(CHOOSE(MATCH(G1085,{0,1,2,3,4,5},0),2.5,3.5,4.5,5.5,6.5,7.5),"")))</f>
        <v/>
      </c>
      <c r="M1085" s="52">
        <f t="shared" si="53"/>
        <v>1</v>
      </c>
      <c r="N1085" s="52" t="str">
        <f t="shared" si="54"/>
        <v/>
      </c>
      <c r="O1085" s="6"/>
      <c r="P1085" s="6"/>
      <c r="Q1085" s="6"/>
      <c r="R1085" s="6"/>
      <c r="S1085" s="6"/>
      <c r="T1085" s="6"/>
      <c r="U1085" s="6"/>
      <c r="V1085" s="6"/>
      <c r="W1085" s="6"/>
      <c r="X1085" s="6"/>
      <c r="Y1085" s="6"/>
      <c r="Z1085" s="6"/>
      <c r="AA1085" s="6"/>
      <c r="AB1085" s="6"/>
    </row>
    <row r="1086" spans="1:28" ht="13.5" thickBot="1" x14ac:dyDescent="0.25">
      <c r="A1086" s="6" t="str">
        <f t="shared" si="55"/>
        <v xml:space="preserve"> UNIT </v>
      </c>
      <c r="B1086" s="54">
        <v>1052</v>
      </c>
      <c r="C1086" s="53"/>
      <c r="D1086" s="57"/>
      <c r="E1086" s="57"/>
      <c r="F1086" s="57"/>
      <c r="G1086" s="57"/>
      <c r="H1086" s="139"/>
      <c r="I1086" s="57"/>
      <c r="J1086" s="60"/>
      <c r="K1086" s="72" t="str">
        <f>IF(AND(I1086="YES", COUNTIFS(F$35:F1086,F1086,I$35:I1086,"YES")=1),1,"")</f>
        <v/>
      </c>
      <c r="L1086" s="73" t="str">
        <f>IF(G1086="","",VALUE(IFERROR(CHOOSE(MATCH(G1086,{0,1,2,3,4,5},0),2.5,3.5,4.5,5.5,6.5,7.5),"")))</f>
        <v/>
      </c>
      <c r="M1086" s="52">
        <f t="shared" si="53"/>
        <v>1</v>
      </c>
      <c r="N1086" s="52" t="str">
        <f t="shared" si="54"/>
        <v/>
      </c>
      <c r="O1086" s="6"/>
      <c r="P1086" s="6"/>
      <c r="Q1086" s="6"/>
      <c r="R1086" s="6"/>
      <c r="S1086" s="6"/>
      <c r="T1086" s="6"/>
      <c r="U1086" s="6"/>
      <c r="V1086" s="6"/>
      <c r="W1086" s="6"/>
      <c r="X1086" s="6"/>
      <c r="Y1086" s="6"/>
      <c r="Z1086" s="6"/>
      <c r="AA1086" s="6"/>
      <c r="AB1086" s="6"/>
    </row>
    <row r="1087" spans="1:28" ht="13.5" thickBot="1" x14ac:dyDescent="0.25">
      <c r="A1087" s="6" t="str">
        <f t="shared" si="55"/>
        <v xml:space="preserve"> UNIT </v>
      </c>
      <c r="B1087" s="54">
        <v>1053</v>
      </c>
      <c r="C1087" s="53"/>
      <c r="D1087" s="57"/>
      <c r="E1087" s="57"/>
      <c r="F1087" s="57"/>
      <c r="G1087" s="57"/>
      <c r="H1087" s="139"/>
      <c r="I1087" s="57"/>
      <c r="J1087" s="60"/>
      <c r="K1087" s="72" t="str">
        <f>IF(AND(I1087="YES", COUNTIFS(F$35:F1087,F1087,I$35:I1087,"YES")=1),1,"")</f>
        <v/>
      </c>
      <c r="L1087" s="73" t="str">
        <f>IF(G1087="","",VALUE(IFERROR(CHOOSE(MATCH(G1087,{0,1,2,3,4,5},0),2.5,3.5,4.5,5.5,6.5,7.5),"")))</f>
        <v/>
      </c>
      <c r="M1087" s="52">
        <f t="shared" si="53"/>
        <v>1</v>
      </c>
      <c r="N1087" s="52" t="str">
        <f t="shared" si="54"/>
        <v/>
      </c>
      <c r="O1087" s="6"/>
      <c r="P1087" s="6"/>
      <c r="Q1087" s="6"/>
      <c r="R1087" s="6"/>
      <c r="S1087" s="6"/>
      <c r="T1087" s="6"/>
      <c r="U1087" s="6"/>
      <c r="V1087" s="6"/>
      <c r="W1087" s="6"/>
      <c r="X1087" s="6"/>
      <c r="Y1087" s="6"/>
      <c r="Z1087" s="6"/>
      <c r="AA1087" s="6"/>
      <c r="AB1087" s="6"/>
    </row>
    <row r="1088" spans="1:28" ht="13.5" thickBot="1" x14ac:dyDescent="0.25">
      <c r="A1088" s="6" t="str">
        <f t="shared" si="55"/>
        <v xml:space="preserve"> UNIT </v>
      </c>
      <c r="B1088" s="54">
        <v>1054</v>
      </c>
      <c r="C1088" s="53"/>
      <c r="D1088" s="57"/>
      <c r="E1088" s="57"/>
      <c r="F1088" s="57"/>
      <c r="G1088" s="57"/>
      <c r="H1088" s="139"/>
      <c r="I1088" s="57"/>
      <c r="J1088" s="60"/>
      <c r="K1088" s="72" t="str">
        <f>IF(AND(I1088="YES", COUNTIFS(F$35:F1088,F1088,I$35:I1088,"YES")=1),1,"")</f>
        <v/>
      </c>
      <c r="L1088" s="73" t="str">
        <f>IF(G1088="","",VALUE(IFERROR(CHOOSE(MATCH(G1088,{0,1,2,3,4,5},0),2.5,3.5,4.5,5.5,6.5,7.5),"")))</f>
        <v/>
      </c>
      <c r="M1088" s="52">
        <f t="shared" si="53"/>
        <v>1</v>
      </c>
      <c r="N1088" s="52" t="str">
        <f t="shared" si="54"/>
        <v/>
      </c>
      <c r="O1088" s="6"/>
      <c r="P1088" s="6"/>
      <c r="Q1088" s="6"/>
      <c r="R1088" s="6"/>
      <c r="S1088" s="6"/>
      <c r="T1088" s="6"/>
      <c r="U1088" s="6"/>
      <c r="V1088" s="6"/>
      <c r="W1088" s="6"/>
      <c r="X1088" s="6"/>
      <c r="Y1088" s="6"/>
      <c r="Z1088" s="6"/>
      <c r="AA1088" s="6"/>
      <c r="AB1088" s="6"/>
    </row>
    <row r="1089" spans="1:28" ht="13.5" thickBot="1" x14ac:dyDescent="0.25">
      <c r="A1089" s="6" t="str">
        <f t="shared" si="55"/>
        <v xml:space="preserve"> UNIT </v>
      </c>
      <c r="B1089" s="54">
        <v>1055</v>
      </c>
      <c r="C1089" s="53"/>
      <c r="D1089" s="57"/>
      <c r="E1089" s="57"/>
      <c r="F1089" s="57"/>
      <c r="G1089" s="57"/>
      <c r="H1089" s="139"/>
      <c r="I1089" s="57"/>
      <c r="J1089" s="60"/>
      <c r="K1089" s="72" t="str">
        <f>IF(AND(I1089="YES", COUNTIFS(F$35:F1089,F1089,I$35:I1089,"YES")=1),1,"")</f>
        <v/>
      </c>
      <c r="L1089" s="73" t="str">
        <f>IF(G1089="","",VALUE(IFERROR(CHOOSE(MATCH(G1089,{0,1,2,3,4,5},0),2.5,3.5,4.5,5.5,6.5,7.5),"")))</f>
        <v/>
      </c>
      <c r="M1089" s="52">
        <f t="shared" si="53"/>
        <v>1</v>
      </c>
      <c r="N1089" s="52" t="str">
        <f t="shared" si="54"/>
        <v/>
      </c>
      <c r="O1089" s="6"/>
      <c r="P1089" s="6"/>
      <c r="Q1089" s="6"/>
      <c r="R1089" s="6"/>
      <c r="S1089" s="6"/>
      <c r="T1089" s="6"/>
      <c r="U1089" s="6"/>
      <c r="V1089" s="6"/>
      <c r="W1089" s="6"/>
      <c r="X1089" s="6"/>
      <c r="Y1089" s="6"/>
      <c r="Z1089" s="6"/>
      <c r="AA1089" s="6"/>
      <c r="AB1089" s="6"/>
    </row>
    <row r="1090" spans="1:28" ht="13.5" thickBot="1" x14ac:dyDescent="0.25">
      <c r="A1090" s="6" t="str">
        <f t="shared" si="55"/>
        <v xml:space="preserve"> UNIT </v>
      </c>
      <c r="B1090" s="54">
        <v>1056</v>
      </c>
      <c r="C1090" s="53"/>
      <c r="D1090" s="57"/>
      <c r="E1090" s="57"/>
      <c r="F1090" s="57"/>
      <c r="G1090" s="57"/>
      <c r="H1090" s="139"/>
      <c r="I1090" s="57"/>
      <c r="J1090" s="60"/>
      <c r="K1090" s="72" t="str">
        <f>IF(AND(I1090="YES", COUNTIFS(F$35:F1090,F1090,I$35:I1090,"YES")=1),1,"")</f>
        <v/>
      </c>
      <c r="L1090" s="73" t="str">
        <f>IF(G1090="","",VALUE(IFERROR(CHOOSE(MATCH(G1090,{0,1,2,3,4,5},0),2.5,3.5,4.5,5.5,6.5,7.5),"")))</f>
        <v/>
      </c>
      <c r="M1090" s="52">
        <f t="shared" si="53"/>
        <v>1</v>
      </c>
      <c r="N1090" s="52" t="str">
        <f t="shared" si="54"/>
        <v/>
      </c>
      <c r="O1090" s="6"/>
      <c r="P1090" s="6"/>
      <c r="Q1090" s="6"/>
      <c r="R1090" s="6"/>
      <c r="S1090" s="6"/>
      <c r="T1090" s="6"/>
      <c r="U1090" s="6"/>
      <c r="V1090" s="6"/>
      <c r="W1090" s="6"/>
      <c r="X1090" s="6"/>
      <c r="Y1090" s="6"/>
      <c r="Z1090" s="6"/>
      <c r="AA1090" s="6"/>
      <c r="AB1090" s="6"/>
    </row>
    <row r="1091" spans="1:28" ht="13.5" thickBot="1" x14ac:dyDescent="0.25">
      <c r="A1091" s="6" t="str">
        <f t="shared" si="55"/>
        <v xml:space="preserve"> UNIT </v>
      </c>
      <c r="B1091" s="54">
        <v>1057</v>
      </c>
      <c r="C1091" s="53"/>
      <c r="D1091" s="57"/>
      <c r="E1091" s="57"/>
      <c r="F1091" s="57"/>
      <c r="G1091" s="57"/>
      <c r="H1091" s="139"/>
      <c r="I1091" s="57"/>
      <c r="J1091" s="60"/>
      <c r="K1091" s="72" t="str">
        <f>IF(AND(I1091="YES", COUNTIFS(F$35:F1091,F1091,I$35:I1091,"YES")=1),1,"")</f>
        <v/>
      </c>
      <c r="L1091" s="73" t="str">
        <f>IF(G1091="","",VALUE(IFERROR(CHOOSE(MATCH(G1091,{0,1,2,3,4,5},0),2.5,3.5,4.5,5.5,6.5,7.5),"")))</f>
        <v/>
      </c>
      <c r="M1091" s="52">
        <f t="shared" si="53"/>
        <v>1</v>
      </c>
      <c r="N1091" s="52" t="str">
        <f t="shared" si="54"/>
        <v/>
      </c>
      <c r="O1091" s="6"/>
      <c r="P1091" s="6"/>
      <c r="Q1091" s="6"/>
      <c r="R1091" s="6"/>
      <c r="S1091" s="6"/>
      <c r="T1091" s="6"/>
      <c r="U1091" s="6"/>
      <c r="V1091" s="6"/>
      <c r="W1091" s="6"/>
      <c r="X1091" s="6"/>
      <c r="Y1091" s="6"/>
      <c r="Z1091" s="6"/>
      <c r="AA1091" s="6"/>
      <c r="AB1091" s="6"/>
    </row>
    <row r="1092" spans="1:28" ht="13.5" thickBot="1" x14ac:dyDescent="0.25">
      <c r="A1092" s="6" t="str">
        <f t="shared" si="55"/>
        <v xml:space="preserve"> UNIT </v>
      </c>
      <c r="B1092" s="54">
        <v>1058</v>
      </c>
      <c r="C1092" s="53"/>
      <c r="D1092" s="57"/>
      <c r="E1092" s="57"/>
      <c r="F1092" s="57"/>
      <c r="G1092" s="57"/>
      <c r="H1092" s="139"/>
      <c r="I1092" s="57"/>
      <c r="J1092" s="60"/>
      <c r="K1092" s="72" t="str">
        <f>IF(AND(I1092="YES", COUNTIFS(F$35:F1092,F1092,I$35:I1092,"YES")=1),1,"")</f>
        <v/>
      </c>
      <c r="L1092" s="73" t="str">
        <f>IF(G1092="","",VALUE(IFERROR(CHOOSE(MATCH(G1092,{0,1,2,3,4,5},0),2.5,3.5,4.5,5.5,6.5,7.5),"")))</f>
        <v/>
      </c>
      <c r="M1092" s="52">
        <f t="shared" si="53"/>
        <v>1</v>
      </c>
      <c r="N1092" s="52" t="str">
        <f t="shared" si="54"/>
        <v/>
      </c>
      <c r="O1092" s="6"/>
      <c r="P1092" s="6"/>
      <c r="Q1092" s="6"/>
      <c r="R1092" s="6"/>
      <c r="S1092" s="6"/>
      <c r="T1092" s="6"/>
      <c r="U1092" s="6"/>
      <c r="V1092" s="6"/>
      <c r="W1092" s="6"/>
      <c r="X1092" s="6"/>
      <c r="Y1092" s="6"/>
      <c r="Z1092" s="6"/>
      <c r="AA1092" s="6"/>
      <c r="AB1092" s="6"/>
    </row>
    <row r="1093" spans="1:28" ht="13.5" thickBot="1" x14ac:dyDescent="0.25">
      <c r="A1093" s="6" t="str">
        <f t="shared" si="55"/>
        <v xml:space="preserve"> UNIT </v>
      </c>
      <c r="B1093" s="54">
        <v>1059</v>
      </c>
      <c r="C1093" s="53"/>
      <c r="D1093" s="57"/>
      <c r="E1093" s="57"/>
      <c r="F1093" s="57"/>
      <c r="G1093" s="57"/>
      <c r="H1093" s="139"/>
      <c r="I1093" s="57"/>
      <c r="J1093" s="60"/>
      <c r="K1093" s="72" t="str">
        <f>IF(AND(I1093="YES", COUNTIFS(F$35:F1093,F1093,I$35:I1093,"YES")=1),1,"")</f>
        <v/>
      </c>
      <c r="L1093" s="73" t="str">
        <f>IF(G1093="","",VALUE(IFERROR(CHOOSE(MATCH(G1093,{0,1,2,3,4,5},0),2.5,3.5,4.5,5.5,6.5,7.5),"")))</f>
        <v/>
      </c>
      <c r="M1093" s="52">
        <f t="shared" si="53"/>
        <v>1</v>
      </c>
      <c r="N1093" s="52" t="str">
        <f t="shared" si="54"/>
        <v/>
      </c>
      <c r="O1093" s="6"/>
      <c r="P1093" s="6"/>
      <c r="Q1093" s="6"/>
      <c r="R1093" s="6"/>
      <c r="S1093" s="6"/>
      <c r="T1093" s="6"/>
      <c r="U1093" s="6"/>
      <c r="V1093" s="6"/>
      <c r="W1093" s="6"/>
      <c r="X1093" s="6"/>
      <c r="Y1093" s="6"/>
      <c r="Z1093" s="6"/>
      <c r="AA1093" s="6"/>
      <c r="AB1093" s="6"/>
    </row>
    <row r="1094" spans="1:28" ht="13.5" thickBot="1" x14ac:dyDescent="0.25">
      <c r="A1094" s="6" t="str">
        <f t="shared" si="55"/>
        <v xml:space="preserve"> UNIT </v>
      </c>
      <c r="B1094" s="54">
        <v>1060</v>
      </c>
      <c r="C1094" s="53"/>
      <c r="D1094" s="57"/>
      <c r="E1094" s="57"/>
      <c r="F1094" s="57"/>
      <c r="G1094" s="57"/>
      <c r="H1094" s="139"/>
      <c r="I1094" s="57"/>
      <c r="J1094" s="60"/>
      <c r="K1094" s="72" t="str">
        <f>IF(AND(I1094="YES", COUNTIFS(F$35:F1094,F1094,I$35:I1094,"YES")=1),1,"")</f>
        <v/>
      </c>
      <c r="L1094" s="73" t="str">
        <f>IF(G1094="","",VALUE(IFERROR(CHOOSE(MATCH(G1094,{0,1,2,3,4,5},0),2.5,3.5,4.5,5.5,6.5,7.5),"")))</f>
        <v/>
      </c>
      <c r="M1094" s="52">
        <f t="shared" si="53"/>
        <v>1</v>
      </c>
      <c r="N1094" s="52" t="str">
        <f t="shared" si="54"/>
        <v/>
      </c>
      <c r="O1094" s="6"/>
      <c r="P1094" s="6"/>
      <c r="Q1094" s="6"/>
      <c r="R1094" s="6"/>
      <c r="S1094" s="6"/>
      <c r="T1094" s="6"/>
      <c r="U1094" s="6"/>
      <c r="V1094" s="6"/>
      <c r="W1094" s="6"/>
      <c r="X1094" s="6"/>
      <c r="Y1094" s="6"/>
      <c r="Z1094" s="6"/>
      <c r="AA1094" s="6"/>
      <c r="AB1094" s="6"/>
    </row>
    <row r="1095" spans="1:28" ht="13.5" thickBot="1" x14ac:dyDescent="0.25">
      <c r="A1095" s="6" t="str">
        <f t="shared" si="55"/>
        <v xml:space="preserve"> UNIT </v>
      </c>
      <c r="B1095" s="54">
        <v>1061</v>
      </c>
      <c r="C1095" s="53"/>
      <c r="D1095" s="57"/>
      <c r="E1095" s="57"/>
      <c r="F1095" s="57"/>
      <c r="G1095" s="57"/>
      <c r="H1095" s="139"/>
      <c r="I1095" s="57"/>
      <c r="J1095" s="60"/>
      <c r="K1095" s="72" t="str">
        <f>IF(AND(I1095="YES", COUNTIFS(F$35:F1095,F1095,I$35:I1095,"YES")=1),1,"")</f>
        <v/>
      </c>
      <c r="L1095" s="73" t="str">
        <f>IF(G1095="","",VALUE(IFERROR(CHOOSE(MATCH(G1095,{0,1,2,3,4,5},0),2.5,3.5,4.5,5.5,6.5,7.5),"")))</f>
        <v/>
      </c>
      <c r="M1095" s="52">
        <f t="shared" si="53"/>
        <v>1</v>
      </c>
      <c r="N1095" s="52" t="str">
        <f t="shared" si="54"/>
        <v/>
      </c>
      <c r="O1095" s="6"/>
      <c r="P1095" s="6"/>
      <c r="Q1095" s="6"/>
      <c r="R1095" s="6"/>
      <c r="S1095" s="6"/>
      <c r="T1095" s="6"/>
      <c r="U1095" s="6"/>
      <c r="V1095" s="6"/>
      <c r="W1095" s="6"/>
      <c r="X1095" s="6"/>
      <c r="Y1095" s="6"/>
      <c r="Z1095" s="6"/>
      <c r="AA1095" s="6"/>
      <c r="AB1095" s="6"/>
    </row>
    <row r="1096" spans="1:28" ht="13.5" thickBot="1" x14ac:dyDescent="0.25">
      <c r="A1096" s="6" t="str">
        <f t="shared" si="55"/>
        <v xml:space="preserve"> UNIT </v>
      </c>
      <c r="B1096" s="54">
        <v>1062</v>
      </c>
      <c r="C1096" s="53"/>
      <c r="D1096" s="57"/>
      <c r="E1096" s="57"/>
      <c r="F1096" s="57"/>
      <c r="G1096" s="57"/>
      <c r="H1096" s="139"/>
      <c r="I1096" s="57"/>
      <c r="J1096" s="60"/>
      <c r="K1096" s="72" t="str">
        <f>IF(AND(I1096="YES", COUNTIFS(F$35:F1096,F1096,I$35:I1096,"YES")=1),1,"")</f>
        <v/>
      </c>
      <c r="L1096" s="73" t="str">
        <f>IF(G1096="","",VALUE(IFERROR(CHOOSE(MATCH(G1096,{0,1,2,3,4,5},0),2.5,3.5,4.5,5.5,6.5,7.5),"")))</f>
        <v/>
      </c>
      <c r="M1096" s="52">
        <f t="shared" si="53"/>
        <v>1</v>
      </c>
      <c r="N1096" s="52" t="str">
        <f t="shared" si="54"/>
        <v/>
      </c>
      <c r="O1096" s="6"/>
      <c r="P1096" s="6"/>
      <c r="Q1096" s="6"/>
      <c r="R1096" s="6"/>
      <c r="S1096" s="6"/>
      <c r="T1096" s="6"/>
      <c r="U1096" s="6"/>
      <c r="V1096" s="6"/>
      <c r="W1096" s="6"/>
      <c r="X1096" s="6"/>
      <c r="Y1096" s="6"/>
      <c r="Z1096" s="6"/>
      <c r="AA1096" s="6"/>
      <c r="AB1096" s="6"/>
    </row>
    <row r="1097" spans="1:28" ht="13.5" thickBot="1" x14ac:dyDescent="0.25">
      <c r="A1097" s="6" t="str">
        <f t="shared" si="55"/>
        <v xml:space="preserve"> UNIT </v>
      </c>
      <c r="B1097" s="54">
        <v>1063</v>
      </c>
      <c r="C1097" s="53"/>
      <c r="D1097" s="57"/>
      <c r="E1097" s="57"/>
      <c r="F1097" s="57"/>
      <c r="G1097" s="57"/>
      <c r="H1097" s="139"/>
      <c r="I1097" s="57"/>
      <c r="J1097" s="60"/>
      <c r="K1097" s="72" t="str">
        <f>IF(AND(I1097="YES", COUNTIFS(F$35:F1097,F1097,I$35:I1097,"YES")=1),1,"")</f>
        <v/>
      </c>
      <c r="L1097" s="73" t="str">
        <f>IF(G1097="","",VALUE(IFERROR(CHOOSE(MATCH(G1097,{0,1,2,3,4,5},0),2.5,3.5,4.5,5.5,6.5,7.5),"")))</f>
        <v/>
      </c>
      <c r="M1097" s="52">
        <f t="shared" si="53"/>
        <v>1</v>
      </c>
      <c r="N1097" s="52" t="str">
        <f t="shared" si="54"/>
        <v/>
      </c>
      <c r="O1097" s="6"/>
      <c r="P1097" s="6"/>
      <c r="Q1097" s="6"/>
      <c r="R1097" s="6"/>
      <c r="S1097" s="6"/>
      <c r="T1097" s="6"/>
      <c r="U1097" s="6"/>
      <c r="V1097" s="6"/>
      <c r="W1097" s="6"/>
      <c r="X1097" s="6"/>
      <c r="Y1097" s="6"/>
      <c r="Z1097" s="6"/>
      <c r="AA1097" s="6"/>
      <c r="AB1097" s="6"/>
    </row>
    <row r="1098" spans="1:28" ht="13.5" thickBot="1" x14ac:dyDescent="0.25">
      <c r="A1098" s="6" t="str">
        <f t="shared" si="55"/>
        <v xml:space="preserve"> UNIT </v>
      </c>
      <c r="B1098" s="54">
        <v>1064</v>
      </c>
      <c r="C1098" s="53"/>
      <c r="D1098" s="57"/>
      <c r="E1098" s="57"/>
      <c r="F1098" s="57"/>
      <c r="G1098" s="57"/>
      <c r="H1098" s="139"/>
      <c r="I1098" s="57"/>
      <c r="J1098" s="60"/>
      <c r="K1098" s="72" t="str">
        <f>IF(AND(I1098="YES", COUNTIFS(F$35:F1098,F1098,I$35:I1098,"YES")=1),1,"")</f>
        <v/>
      </c>
      <c r="L1098" s="73" t="str">
        <f>IF(G1098="","",VALUE(IFERROR(CHOOSE(MATCH(G1098,{0,1,2,3,4,5},0),2.5,3.5,4.5,5.5,6.5,7.5),"")))</f>
        <v/>
      </c>
      <c r="M1098" s="52">
        <f t="shared" si="53"/>
        <v>1</v>
      </c>
      <c r="N1098" s="52" t="str">
        <f t="shared" si="54"/>
        <v/>
      </c>
      <c r="O1098" s="6"/>
      <c r="P1098" s="6"/>
      <c r="Q1098" s="6"/>
      <c r="R1098" s="6"/>
      <c r="S1098" s="6"/>
      <c r="T1098" s="6"/>
      <c r="U1098" s="6"/>
      <c r="V1098" s="6"/>
      <c r="W1098" s="6"/>
      <c r="X1098" s="6"/>
      <c r="Y1098" s="6"/>
      <c r="Z1098" s="6"/>
      <c r="AA1098" s="6"/>
      <c r="AB1098" s="6"/>
    </row>
    <row r="1099" spans="1:28" ht="13.5" thickBot="1" x14ac:dyDescent="0.25">
      <c r="A1099" s="6" t="str">
        <f t="shared" si="55"/>
        <v xml:space="preserve"> UNIT </v>
      </c>
      <c r="B1099" s="54">
        <v>1065</v>
      </c>
      <c r="C1099" s="53"/>
      <c r="D1099" s="57"/>
      <c r="E1099" s="57"/>
      <c r="F1099" s="57"/>
      <c r="G1099" s="57"/>
      <c r="H1099" s="139"/>
      <c r="I1099" s="57"/>
      <c r="J1099" s="60"/>
      <c r="K1099" s="72" t="str">
        <f>IF(AND(I1099="YES", COUNTIFS(F$35:F1099,F1099,I$35:I1099,"YES")=1),1,"")</f>
        <v/>
      </c>
      <c r="L1099" s="73" t="str">
        <f>IF(G1099="","",VALUE(IFERROR(CHOOSE(MATCH(G1099,{0,1,2,3,4,5},0),2.5,3.5,4.5,5.5,6.5,7.5),"")))</f>
        <v/>
      </c>
      <c r="M1099" s="52">
        <f t="shared" si="53"/>
        <v>1</v>
      </c>
      <c r="N1099" s="52" t="str">
        <f t="shared" si="54"/>
        <v/>
      </c>
      <c r="O1099" s="6"/>
      <c r="P1099" s="6"/>
      <c r="Q1099" s="6"/>
      <c r="R1099" s="6"/>
      <c r="S1099" s="6"/>
      <c r="T1099" s="6"/>
      <c r="U1099" s="6"/>
      <c r="V1099" s="6"/>
      <c r="W1099" s="6"/>
      <c r="X1099" s="6"/>
      <c r="Y1099" s="6"/>
      <c r="Z1099" s="6"/>
      <c r="AA1099" s="6"/>
      <c r="AB1099" s="6"/>
    </row>
    <row r="1100" spans="1:28" ht="13.5" thickBot="1" x14ac:dyDescent="0.25">
      <c r="A1100" s="6" t="str">
        <f t="shared" si="55"/>
        <v xml:space="preserve"> UNIT </v>
      </c>
      <c r="B1100" s="54">
        <v>1066</v>
      </c>
      <c r="C1100" s="53"/>
      <c r="D1100" s="57"/>
      <c r="E1100" s="57"/>
      <c r="F1100" s="57"/>
      <c r="G1100" s="57"/>
      <c r="H1100" s="139"/>
      <c r="I1100" s="57"/>
      <c r="J1100" s="60"/>
      <c r="K1100" s="72" t="str">
        <f>IF(AND(I1100="YES", COUNTIFS(F$35:F1100,F1100,I$35:I1100,"YES")=1),1,"")</f>
        <v/>
      </c>
      <c r="L1100" s="73" t="str">
        <f>IF(G1100="","",VALUE(IFERROR(CHOOSE(MATCH(G1100,{0,1,2,3,4,5},0),2.5,3.5,4.5,5.5,6.5,7.5),"")))</f>
        <v/>
      </c>
      <c r="M1100" s="52">
        <f t="shared" si="53"/>
        <v>1</v>
      </c>
      <c r="N1100" s="52" t="str">
        <f t="shared" si="54"/>
        <v/>
      </c>
      <c r="O1100" s="6"/>
      <c r="P1100" s="6"/>
      <c r="Q1100" s="6"/>
      <c r="R1100" s="6"/>
      <c r="S1100" s="6"/>
      <c r="T1100" s="6"/>
      <c r="U1100" s="6"/>
      <c r="V1100" s="6"/>
      <c r="W1100" s="6"/>
      <c r="X1100" s="6"/>
      <c r="Y1100" s="6"/>
      <c r="Z1100" s="6"/>
      <c r="AA1100" s="6"/>
      <c r="AB1100" s="6"/>
    </row>
    <row r="1101" spans="1:28" ht="13.5" thickBot="1" x14ac:dyDescent="0.25">
      <c r="A1101" s="6" t="str">
        <f t="shared" si="55"/>
        <v xml:space="preserve"> UNIT </v>
      </c>
      <c r="B1101" s="54">
        <v>1067</v>
      </c>
      <c r="C1101" s="53"/>
      <c r="D1101" s="57"/>
      <c r="E1101" s="57"/>
      <c r="F1101" s="57"/>
      <c r="G1101" s="57"/>
      <c r="H1101" s="139"/>
      <c r="I1101" s="57"/>
      <c r="J1101" s="60"/>
      <c r="K1101" s="72" t="str">
        <f>IF(AND(I1101="YES", COUNTIFS(F$35:F1101,F1101,I$35:I1101,"YES")=1),1,"")</f>
        <v/>
      </c>
      <c r="L1101" s="73" t="str">
        <f>IF(G1101="","",VALUE(IFERROR(CHOOSE(MATCH(G1101,{0,1,2,3,4,5},0),2.5,3.5,4.5,5.5,6.5,7.5),"")))</f>
        <v/>
      </c>
      <c r="M1101" s="52">
        <f t="shared" si="53"/>
        <v>1</v>
      </c>
      <c r="N1101" s="52" t="str">
        <f t="shared" si="54"/>
        <v/>
      </c>
      <c r="O1101" s="6"/>
      <c r="P1101" s="6"/>
      <c r="Q1101" s="6"/>
      <c r="R1101" s="6"/>
      <c r="S1101" s="6"/>
      <c r="T1101" s="6"/>
      <c r="U1101" s="6"/>
      <c r="V1101" s="6"/>
      <c r="W1101" s="6"/>
      <c r="X1101" s="6"/>
      <c r="Y1101" s="6"/>
      <c r="Z1101" s="6"/>
      <c r="AA1101" s="6"/>
      <c r="AB1101" s="6"/>
    </row>
    <row r="1102" spans="1:28" ht="13.5" thickBot="1" x14ac:dyDescent="0.25">
      <c r="A1102" s="6" t="str">
        <f t="shared" si="55"/>
        <v xml:space="preserve"> UNIT </v>
      </c>
      <c r="B1102" s="54">
        <v>1068</v>
      </c>
      <c r="C1102" s="53"/>
      <c r="D1102" s="57"/>
      <c r="E1102" s="57"/>
      <c r="F1102" s="57"/>
      <c r="G1102" s="57"/>
      <c r="H1102" s="139"/>
      <c r="I1102" s="57"/>
      <c r="J1102" s="60"/>
      <c r="K1102" s="72" t="str">
        <f>IF(AND(I1102="YES", COUNTIFS(F$35:F1102,F1102,I$35:I1102,"YES")=1),1,"")</f>
        <v/>
      </c>
      <c r="L1102" s="73" t="str">
        <f>IF(G1102="","",VALUE(IFERROR(CHOOSE(MATCH(G1102,{0,1,2,3,4,5},0),2.5,3.5,4.5,5.5,6.5,7.5),"")))</f>
        <v/>
      </c>
      <c r="M1102" s="52">
        <f t="shared" si="53"/>
        <v>1</v>
      </c>
      <c r="N1102" s="52" t="str">
        <f t="shared" si="54"/>
        <v/>
      </c>
      <c r="O1102" s="6"/>
      <c r="P1102" s="6"/>
      <c r="Q1102" s="6"/>
      <c r="R1102" s="6"/>
      <c r="S1102" s="6"/>
      <c r="T1102" s="6"/>
      <c r="U1102" s="6"/>
      <c r="V1102" s="6"/>
      <c r="W1102" s="6"/>
      <c r="X1102" s="6"/>
      <c r="Y1102" s="6"/>
      <c r="Z1102" s="6"/>
      <c r="AA1102" s="6"/>
      <c r="AB1102" s="6"/>
    </row>
    <row r="1103" spans="1:28" ht="13.5" thickBot="1" x14ac:dyDescent="0.25">
      <c r="A1103" s="6" t="str">
        <f t="shared" si="55"/>
        <v xml:space="preserve"> UNIT </v>
      </c>
      <c r="B1103" s="54">
        <v>1069</v>
      </c>
      <c r="C1103" s="53"/>
      <c r="D1103" s="57"/>
      <c r="E1103" s="57"/>
      <c r="F1103" s="57"/>
      <c r="G1103" s="57"/>
      <c r="H1103" s="139"/>
      <c r="I1103" s="57"/>
      <c r="J1103" s="60"/>
      <c r="K1103" s="72" t="str">
        <f>IF(AND(I1103="YES", COUNTIFS(F$35:F1103,F1103,I$35:I1103,"YES")=1),1,"")</f>
        <v/>
      </c>
      <c r="L1103" s="73" t="str">
        <f>IF(G1103="","",VALUE(IFERROR(CHOOSE(MATCH(G1103,{0,1,2,3,4,5},0),2.5,3.5,4.5,5.5,6.5,7.5),"")))</f>
        <v/>
      </c>
      <c r="M1103" s="52">
        <f t="shared" si="53"/>
        <v>1</v>
      </c>
      <c r="N1103" s="52" t="str">
        <f t="shared" si="54"/>
        <v/>
      </c>
      <c r="O1103" s="6"/>
      <c r="P1103" s="6"/>
      <c r="Q1103" s="6"/>
      <c r="R1103" s="6"/>
      <c r="S1103" s="6"/>
      <c r="T1103" s="6"/>
      <c r="U1103" s="6"/>
      <c r="V1103" s="6"/>
      <c r="W1103" s="6"/>
      <c r="X1103" s="6"/>
      <c r="Y1103" s="6"/>
      <c r="Z1103" s="6"/>
      <c r="AA1103" s="6"/>
      <c r="AB1103" s="6"/>
    </row>
    <row r="1104" spans="1:28" ht="13.5" thickBot="1" x14ac:dyDescent="0.25">
      <c r="A1104" s="6" t="str">
        <f t="shared" si="55"/>
        <v xml:space="preserve"> UNIT </v>
      </c>
      <c r="B1104" s="54">
        <v>1070</v>
      </c>
      <c r="C1104" s="53"/>
      <c r="D1104" s="57"/>
      <c r="E1104" s="57"/>
      <c r="F1104" s="57"/>
      <c r="G1104" s="57"/>
      <c r="H1104" s="139"/>
      <c r="I1104" s="57"/>
      <c r="J1104" s="60"/>
      <c r="K1104" s="72" t="str">
        <f>IF(AND(I1104="YES", COUNTIFS(F$35:F1104,F1104,I$35:I1104,"YES")=1),1,"")</f>
        <v/>
      </c>
      <c r="L1104" s="73" t="str">
        <f>IF(G1104="","",VALUE(IFERROR(CHOOSE(MATCH(G1104,{0,1,2,3,4,5},0),2.5,3.5,4.5,5.5,6.5,7.5),"")))</f>
        <v/>
      </c>
      <c r="M1104" s="52">
        <f t="shared" si="53"/>
        <v>1</v>
      </c>
      <c r="N1104" s="52" t="str">
        <f t="shared" si="54"/>
        <v/>
      </c>
      <c r="O1104" s="6"/>
      <c r="P1104" s="6"/>
      <c r="Q1104" s="6"/>
      <c r="R1104" s="6"/>
      <c r="S1104" s="6"/>
      <c r="T1104" s="6"/>
      <c r="U1104" s="6"/>
      <c r="V1104" s="6"/>
      <c r="W1104" s="6"/>
      <c r="X1104" s="6"/>
      <c r="Y1104" s="6"/>
      <c r="Z1104" s="6"/>
      <c r="AA1104" s="6"/>
      <c r="AB1104" s="6"/>
    </row>
    <row r="1105" spans="1:28" ht="13.5" thickBot="1" x14ac:dyDescent="0.25">
      <c r="A1105" s="6" t="str">
        <f t="shared" si="55"/>
        <v xml:space="preserve"> UNIT </v>
      </c>
      <c r="B1105" s="54">
        <v>1071</v>
      </c>
      <c r="C1105" s="53"/>
      <c r="D1105" s="57"/>
      <c r="E1105" s="57"/>
      <c r="F1105" s="57"/>
      <c r="G1105" s="57"/>
      <c r="H1105" s="139"/>
      <c r="I1105" s="57"/>
      <c r="J1105" s="60"/>
      <c r="K1105" s="72" t="str">
        <f>IF(AND(I1105="YES", COUNTIFS(F$35:F1105,F1105,I$35:I1105,"YES")=1),1,"")</f>
        <v/>
      </c>
      <c r="L1105" s="73" t="str">
        <f>IF(G1105="","",VALUE(IFERROR(CHOOSE(MATCH(G1105,{0,1,2,3,4,5},0),2.5,3.5,4.5,5.5,6.5,7.5),"")))</f>
        <v/>
      </c>
      <c r="M1105" s="52">
        <f t="shared" si="53"/>
        <v>1</v>
      </c>
      <c r="N1105" s="52" t="str">
        <f t="shared" si="54"/>
        <v/>
      </c>
      <c r="O1105" s="6"/>
      <c r="P1105" s="6"/>
      <c r="Q1105" s="6"/>
      <c r="R1105" s="6"/>
      <c r="S1105" s="6"/>
      <c r="T1105" s="6"/>
      <c r="U1105" s="6"/>
      <c r="V1105" s="6"/>
      <c r="W1105" s="6"/>
      <c r="X1105" s="6"/>
      <c r="Y1105" s="6"/>
      <c r="Z1105" s="6"/>
      <c r="AA1105" s="6"/>
      <c r="AB1105" s="6"/>
    </row>
    <row r="1106" spans="1:28" ht="13.5" thickBot="1" x14ac:dyDescent="0.25">
      <c r="A1106" s="6" t="str">
        <f t="shared" si="55"/>
        <v xml:space="preserve"> UNIT </v>
      </c>
      <c r="B1106" s="54">
        <v>1072</v>
      </c>
      <c r="C1106" s="53"/>
      <c r="D1106" s="57"/>
      <c r="E1106" s="57"/>
      <c r="F1106" s="57"/>
      <c r="G1106" s="57"/>
      <c r="H1106" s="139"/>
      <c r="I1106" s="57"/>
      <c r="J1106" s="60"/>
      <c r="K1106" s="72" t="str">
        <f>IF(AND(I1106="YES", COUNTIFS(F$35:F1106,F1106,I$35:I1106,"YES")=1),1,"")</f>
        <v/>
      </c>
      <c r="L1106" s="73" t="str">
        <f>IF(G1106="","",VALUE(IFERROR(CHOOSE(MATCH(G1106,{0,1,2,3,4,5},0),2.5,3.5,4.5,5.5,6.5,7.5),"")))</f>
        <v/>
      </c>
      <c r="M1106" s="52">
        <f t="shared" si="53"/>
        <v>1</v>
      </c>
      <c r="N1106" s="52" t="str">
        <f t="shared" si="54"/>
        <v/>
      </c>
      <c r="O1106" s="6"/>
      <c r="P1106" s="6"/>
      <c r="Q1106" s="6"/>
      <c r="R1106" s="6"/>
      <c r="S1106" s="6"/>
      <c r="T1106" s="6"/>
      <c r="U1106" s="6"/>
      <c r="V1106" s="6"/>
      <c r="W1106" s="6"/>
      <c r="X1106" s="6"/>
      <c r="Y1106" s="6"/>
      <c r="Z1106" s="6"/>
      <c r="AA1106" s="6"/>
      <c r="AB1106" s="6"/>
    </row>
    <row r="1107" spans="1:28" ht="13.5" thickBot="1" x14ac:dyDescent="0.25">
      <c r="A1107" s="6" t="str">
        <f t="shared" si="55"/>
        <v xml:space="preserve"> UNIT </v>
      </c>
      <c r="B1107" s="54">
        <v>1073</v>
      </c>
      <c r="C1107" s="53"/>
      <c r="D1107" s="57"/>
      <c r="E1107" s="57"/>
      <c r="F1107" s="57"/>
      <c r="G1107" s="57"/>
      <c r="H1107" s="139"/>
      <c r="I1107" s="57"/>
      <c r="J1107" s="60"/>
      <c r="K1107" s="72" t="str">
        <f>IF(AND(I1107="YES", COUNTIFS(F$35:F1107,F1107,I$35:I1107,"YES")=1),1,"")</f>
        <v/>
      </c>
      <c r="L1107" s="73" t="str">
        <f>IF(G1107="","",VALUE(IFERROR(CHOOSE(MATCH(G1107,{0,1,2,3,4,5},0),2.5,3.5,4.5,5.5,6.5,7.5),"")))</f>
        <v/>
      </c>
      <c r="M1107" s="52">
        <f t="shared" si="53"/>
        <v>1</v>
      </c>
      <c r="N1107" s="52" t="str">
        <f t="shared" si="54"/>
        <v/>
      </c>
      <c r="O1107" s="6"/>
      <c r="P1107" s="6"/>
      <c r="Q1107" s="6"/>
      <c r="R1107" s="6"/>
      <c r="S1107" s="6"/>
      <c r="T1107" s="6"/>
      <c r="U1107" s="6"/>
      <c r="V1107" s="6"/>
      <c r="W1107" s="6"/>
      <c r="X1107" s="6"/>
      <c r="Y1107" s="6"/>
      <c r="Z1107" s="6"/>
      <c r="AA1107" s="6"/>
      <c r="AB1107" s="6"/>
    </row>
    <row r="1108" spans="1:28" ht="13.5" thickBot="1" x14ac:dyDescent="0.25">
      <c r="A1108" s="6" t="str">
        <f t="shared" si="55"/>
        <v xml:space="preserve"> UNIT </v>
      </c>
      <c r="B1108" s="54">
        <v>1074</v>
      </c>
      <c r="C1108" s="53"/>
      <c r="D1108" s="57"/>
      <c r="E1108" s="57"/>
      <c r="F1108" s="57"/>
      <c r="G1108" s="57"/>
      <c r="H1108" s="139"/>
      <c r="I1108" s="57"/>
      <c r="J1108" s="60"/>
      <c r="K1108" s="72" t="str">
        <f>IF(AND(I1108="YES", COUNTIFS(F$35:F1108,F1108,I$35:I1108,"YES")=1),1,"")</f>
        <v/>
      </c>
      <c r="L1108" s="73" t="str">
        <f>IF(G1108="","",VALUE(IFERROR(CHOOSE(MATCH(G1108,{0,1,2,3,4,5},0),2.5,3.5,4.5,5.5,6.5,7.5),"")))</f>
        <v/>
      </c>
      <c r="M1108" s="52">
        <f t="shared" si="53"/>
        <v>1</v>
      </c>
      <c r="N1108" s="52" t="str">
        <f t="shared" si="54"/>
        <v/>
      </c>
      <c r="O1108" s="6"/>
      <c r="P1108" s="6"/>
      <c r="Q1108" s="6"/>
      <c r="R1108" s="6"/>
      <c r="S1108" s="6"/>
      <c r="T1108" s="6"/>
      <c r="U1108" s="6"/>
      <c r="V1108" s="6"/>
      <c r="W1108" s="6"/>
      <c r="X1108" s="6"/>
      <c r="Y1108" s="6"/>
      <c r="Z1108" s="6"/>
      <c r="AA1108" s="6"/>
      <c r="AB1108" s="6"/>
    </row>
    <row r="1109" spans="1:28" ht="13.5" thickBot="1" x14ac:dyDescent="0.25">
      <c r="A1109" s="6" t="str">
        <f t="shared" si="55"/>
        <v xml:space="preserve"> UNIT </v>
      </c>
      <c r="B1109" s="54">
        <v>1075</v>
      </c>
      <c r="C1109" s="53"/>
      <c r="D1109" s="57"/>
      <c r="E1109" s="57"/>
      <c r="F1109" s="57"/>
      <c r="G1109" s="57"/>
      <c r="H1109" s="139"/>
      <c r="I1109" s="57"/>
      <c r="J1109" s="60"/>
      <c r="K1109" s="72" t="str">
        <f>IF(AND(I1109="YES", COUNTIFS(F$35:F1109,F1109,I$35:I1109,"YES")=1),1,"")</f>
        <v/>
      </c>
      <c r="L1109" s="73" t="str">
        <f>IF(G1109="","",VALUE(IFERROR(CHOOSE(MATCH(G1109,{0,1,2,3,4,5},0),2.5,3.5,4.5,5.5,6.5,7.5),"")))</f>
        <v/>
      </c>
      <c r="M1109" s="52">
        <f t="shared" si="53"/>
        <v>1</v>
      </c>
      <c r="N1109" s="52" t="str">
        <f t="shared" si="54"/>
        <v/>
      </c>
      <c r="O1109" s="6"/>
      <c r="P1109" s="6"/>
      <c r="Q1109" s="6"/>
      <c r="R1109" s="6"/>
      <c r="S1109" s="6"/>
      <c r="T1109" s="6"/>
      <c r="U1109" s="6"/>
      <c r="V1109" s="6"/>
      <c r="W1109" s="6"/>
      <c r="X1109" s="6"/>
      <c r="Y1109" s="6"/>
      <c r="Z1109" s="6"/>
      <c r="AA1109" s="6"/>
      <c r="AB1109" s="6"/>
    </row>
    <row r="1110" spans="1:28" ht="13.5" thickBot="1" x14ac:dyDescent="0.25">
      <c r="A1110" s="6" t="str">
        <f t="shared" si="55"/>
        <v xml:space="preserve"> UNIT </v>
      </c>
      <c r="B1110" s="54">
        <v>1076</v>
      </c>
      <c r="C1110" s="53"/>
      <c r="D1110" s="57"/>
      <c r="E1110" s="57"/>
      <c r="F1110" s="57"/>
      <c r="G1110" s="57"/>
      <c r="H1110" s="139"/>
      <c r="I1110" s="57"/>
      <c r="J1110" s="60"/>
      <c r="K1110" s="72" t="str">
        <f>IF(AND(I1110="YES", COUNTIFS(F$35:F1110,F1110,I$35:I1110,"YES")=1),1,"")</f>
        <v/>
      </c>
      <c r="L1110" s="73" t="str">
        <f>IF(G1110="","",VALUE(IFERROR(CHOOSE(MATCH(G1110,{0,1,2,3,4,5},0),2.5,3.5,4.5,5.5,6.5,7.5),"")))</f>
        <v/>
      </c>
      <c r="M1110" s="52">
        <f t="shared" si="53"/>
        <v>1</v>
      </c>
      <c r="N1110" s="52" t="str">
        <f t="shared" si="54"/>
        <v/>
      </c>
      <c r="O1110" s="6"/>
      <c r="P1110" s="6"/>
      <c r="Q1110" s="6"/>
      <c r="R1110" s="6"/>
      <c r="S1110" s="6"/>
      <c r="T1110" s="6"/>
      <c r="U1110" s="6"/>
      <c r="V1110" s="6"/>
      <c r="W1110" s="6"/>
      <c r="X1110" s="6"/>
      <c r="Y1110" s="6"/>
      <c r="Z1110" s="6"/>
      <c r="AA1110" s="6"/>
      <c r="AB1110" s="6"/>
    </row>
    <row r="1111" spans="1:28" ht="13.5" thickBot="1" x14ac:dyDescent="0.25">
      <c r="A1111" s="6" t="str">
        <f t="shared" si="55"/>
        <v xml:space="preserve"> UNIT </v>
      </c>
      <c r="B1111" s="54">
        <v>1077</v>
      </c>
      <c r="C1111" s="53"/>
      <c r="D1111" s="57"/>
      <c r="E1111" s="57"/>
      <c r="F1111" s="57"/>
      <c r="G1111" s="57"/>
      <c r="H1111" s="139"/>
      <c r="I1111" s="57"/>
      <c r="J1111" s="60"/>
      <c r="K1111" s="72" t="str">
        <f>IF(AND(I1111="YES", COUNTIFS(F$35:F1111,F1111,I$35:I1111,"YES")=1),1,"")</f>
        <v/>
      </c>
      <c r="L1111" s="73" t="str">
        <f>IF(G1111="","",VALUE(IFERROR(CHOOSE(MATCH(G1111,{0,1,2,3,4,5},0),2.5,3.5,4.5,5.5,6.5,7.5),"")))</f>
        <v/>
      </c>
      <c r="M1111" s="52">
        <f t="shared" si="53"/>
        <v>1</v>
      </c>
      <c r="N1111" s="52" t="str">
        <f t="shared" si="54"/>
        <v/>
      </c>
      <c r="O1111" s="6"/>
      <c r="P1111" s="6"/>
      <c r="Q1111" s="6"/>
      <c r="R1111" s="6"/>
      <c r="S1111" s="6"/>
      <c r="T1111" s="6"/>
      <c r="U1111" s="6"/>
      <c r="V1111" s="6"/>
      <c r="W1111" s="6"/>
      <c r="X1111" s="6"/>
      <c r="Y1111" s="6"/>
      <c r="Z1111" s="6"/>
      <c r="AA1111" s="6"/>
      <c r="AB1111" s="6"/>
    </row>
    <row r="1112" spans="1:28" ht="13.5" thickBot="1" x14ac:dyDescent="0.25">
      <c r="A1112" s="6" t="str">
        <f t="shared" si="55"/>
        <v xml:space="preserve"> UNIT </v>
      </c>
      <c r="B1112" s="54">
        <v>1078</v>
      </c>
      <c r="C1112" s="53"/>
      <c r="D1112" s="57"/>
      <c r="E1112" s="57"/>
      <c r="F1112" s="57"/>
      <c r="G1112" s="57"/>
      <c r="H1112" s="139"/>
      <c r="I1112" s="57"/>
      <c r="J1112" s="60"/>
      <c r="K1112" s="72" t="str">
        <f>IF(AND(I1112="YES", COUNTIFS(F$35:F1112,F1112,I$35:I1112,"YES")=1),1,"")</f>
        <v/>
      </c>
      <c r="L1112" s="73" t="str">
        <f>IF(G1112="","",VALUE(IFERROR(CHOOSE(MATCH(G1112,{0,1,2,3,4,5},0),2.5,3.5,4.5,5.5,6.5,7.5),"")))</f>
        <v/>
      </c>
      <c r="M1112" s="52">
        <f t="shared" si="53"/>
        <v>1</v>
      </c>
      <c r="N1112" s="52" t="str">
        <f t="shared" si="54"/>
        <v/>
      </c>
      <c r="O1112" s="6"/>
      <c r="P1112" s="6"/>
      <c r="Q1112" s="6"/>
      <c r="R1112" s="6"/>
      <c r="S1112" s="6"/>
      <c r="T1112" s="6"/>
      <c r="U1112" s="6"/>
      <c r="V1112" s="6"/>
      <c r="W1112" s="6"/>
      <c r="X1112" s="6"/>
      <c r="Y1112" s="6"/>
      <c r="Z1112" s="6"/>
      <c r="AA1112" s="6"/>
      <c r="AB1112" s="6"/>
    </row>
    <row r="1113" spans="1:28" ht="13.5" thickBot="1" x14ac:dyDescent="0.25">
      <c r="A1113" s="6" t="str">
        <f t="shared" si="55"/>
        <v xml:space="preserve"> UNIT </v>
      </c>
      <c r="B1113" s="54">
        <v>1079</v>
      </c>
      <c r="C1113" s="53"/>
      <c r="D1113" s="57"/>
      <c r="E1113" s="57"/>
      <c r="F1113" s="57"/>
      <c r="G1113" s="57"/>
      <c r="H1113" s="139"/>
      <c r="I1113" s="57"/>
      <c r="J1113" s="60"/>
      <c r="K1113" s="72" t="str">
        <f>IF(AND(I1113="YES", COUNTIFS(F$35:F1113,F1113,I$35:I1113,"YES")=1),1,"")</f>
        <v/>
      </c>
      <c r="L1113" s="73" t="str">
        <f>IF(G1113="","",VALUE(IFERROR(CHOOSE(MATCH(G1113,{0,1,2,3,4,5},0),2.5,3.5,4.5,5.5,6.5,7.5),"")))</f>
        <v/>
      </c>
      <c r="M1113" s="52">
        <f t="shared" si="53"/>
        <v>1</v>
      </c>
      <c r="N1113" s="52" t="str">
        <f t="shared" si="54"/>
        <v/>
      </c>
      <c r="O1113" s="6"/>
      <c r="P1113" s="6"/>
      <c r="Q1113" s="6"/>
      <c r="R1113" s="6"/>
      <c r="S1113" s="6"/>
      <c r="T1113" s="6"/>
      <c r="U1113" s="6"/>
      <c r="V1113" s="6"/>
      <c r="W1113" s="6"/>
      <c r="X1113" s="6"/>
      <c r="Y1113" s="6"/>
      <c r="Z1113" s="6"/>
      <c r="AA1113" s="6"/>
      <c r="AB1113" s="6"/>
    </row>
    <row r="1114" spans="1:28" ht="13.5" thickBot="1" x14ac:dyDescent="0.25">
      <c r="A1114" s="6" t="str">
        <f t="shared" si="55"/>
        <v xml:space="preserve"> UNIT </v>
      </c>
      <c r="B1114" s="54">
        <v>1080</v>
      </c>
      <c r="C1114" s="53"/>
      <c r="D1114" s="57"/>
      <c r="E1114" s="57"/>
      <c r="F1114" s="57"/>
      <c r="G1114" s="57"/>
      <c r="H1114" s="139"/>
      <c r="I1114" s="57"/>
      <c r="J1114" s="60"/>
      <c r="K1114" s="72" t="str">
        <f>IF(AND(I1114="YES", COUNTIFS(F$35:F1114,F1114,I$35:I1114,"YES")=1),1,"")</f>
        <v/>
      </c>
      <c r="L1114" s="73" t="str">
        <f>IF(G1114="","",VALUE(IFERROR(CHOOSE(MATCH(G1114,{0,1,2,3,4,5},0),2.5,3.5,4.5,5.5,6.5,7.5),"")))</f>
        <v/>
      </c>
      <c r="M1114" s="52">
        <f t="shared" si="53"/>
        <v>1</v>
      </c>
      <c r="N1114" s="52" t="str">
        <f t="shared" si="54"/>
        <v/>
      </c>
      <c r="O1114" s="6"/>
      <c r="P1114" s="6"/>
      <c r="Q1114" s="6"/>
      <c r="R1114" s="6"/>
      <c r="S1114" s="6"/>
      <c r="T1114" s="6"/>
      <c r="U1114" s="6"/>
      <c r="V1114" s="6"/>
      <c r="W1114" s="6"/>
      <c r="X1114" s="6"/>
      <c r="Y1114" s="6"/>
      <c r="Z1114" s="6"/>
      <c r="AA1114" s="6"/>
      <c r="AB1114" s="6"/>
    </row>
    <row r="1115" spans="1:28" ht="13.5" thickBot="1" x14ac:dyDescent="0.25">
      <c r="A1115" s="6" t="str">
        <f t="shared" si="55"/>
        <v xml:space="preserve"> UNIT </v>
      </c>
      <c r="B1115" s="54">
        <v>1081</v>
      </c>
      <c r="C1115" s="53"/>
      <c r="D1115" s="57"/>
      <c r="E1115" s="57"/>
      <c r="F1115" s="57"/>
      <c r="G1115" s="57"/>
      <c r="H1115" s="139"/>
      <c r="I1115" s="57"/>
      <c r="J1115" s="60"/>
      <c r="K1115" s="72" t="str">
        <f>IF(AND(I1115="YES", COUNTIFS(F$35:F1115,F1115,I$35:I1115,"YES")=1),1,"")</f>
        <v/>
      </c>
      <c r="L1115" s="73" t="str">
        <f>IF(G1115="","",VALUE(IFERROR(CHOOSE(MATCH(G1115,{0,1,2,3,4,5},0),2.5,3.5,4.5,5.5,6.5,7.5),"")))</f>
        <v/>
      </c>
      <c r="M1115" s="52">
        <f t="shared" si="53"/>
        <v>1</v>
      </c>
      <c r="N1115" s="52" t="str">
        <f t="shared" si="54"/>
        <v/>
      </c>
      <c r="O1115" s="6"/>
      <c r="P1115" s="6"/>
      <c r="Q1115" s="6"/>
      <c r="R1115" s="6"/>
      <c r="S1115" s="6"/>
      <c r="T1115" s="6"/>
      <c r="U1115" s="6"/>
      <c r="V1115" s="6"/>
      <c r="W1115" s="6"/>
      <c r="X1115" s="6"/>
      <c r="Y1115" s="6"/>
      <c r="Z1115" s="6"/>
      <c r="AA1115" s="6"/>
      <c r="AB1115" s="6"/>
    </row>
    <row r="1116" spans="1:28" ht="13.5" thickBot="1" x14ac:dyDescent="0.25">
      <c r="A1116" s="6" t="str">
        <f t="shared" si="55"/>
        <v xml:space="preserve"> UNIT </v>
      </c>
      <c r="B1116" s="54">
        <v>1082</v>
      </c>
      <c r="C1116" s="53"/>
      <c r="D1116" s="57"/>
      <c r="E1116" s="57"/>
      <c r="F1116" s="57"/>
      <c r="G1116" s="57"/>
      <c r="H1116" s="139"/>
      <c r="I1116" s="57"/>
      <c r="J1116" s="60"/>
      <c r="K1116" s="72" t="str">
        <f>IF(AND(I1116="YES", COUNTIFS(F$35:F1116,F1116,I$35:I1116,"YES")=1),1,"")</f>
        <v/>
      </c>
      <c r="L1116" s="73" t="str">
        <f>IF(G1116="","",VALUE(IFERROR(CHOOSE(MATCH(G1116,{0,1,2,3,4,5},0),2.5,3.5,4.5,5.5,6.5,7.5),"")))</f>
        <v/>
      </c>
      <c r="M1116" s="52">
        <f t="shared" si="53"/>
        <v>1</v>
      </c>
      <c r="N1116" s="52" t="str">
        <f t="shared" si="54"/>
        <v/>
      </c>
      <c r="O1116" s="6"/>
      <c r="P1116" s="6"/>
      <c r="Q1116" s="6"/>
      <c r="R1116" s="6"/>
      <c r="S1116" s="6"/>
      <c r="T1116" s="6"/>
      <c r="U1116" s="6"/>
      <c r="V1116" s="6"/>
      <c r="W1116" s="6"/>
      <c r="X1116" s="6"/>
      <c r="Y1116" s="6"/>
      <c r="Z1116" s="6"/>
      <c r="AA1116" s="6"/>
      <c r="AB1116" s="6"/>
    </row>
    <row r="1117" spans="1:28" ht="13.5" thickBot="1" x14ac:dyDescent="0.25">
      <c r="A1117" s="6" t="str">
        <f t="shared" si="55"/>
        <v xml:space="preserve"> UNIT </v>
      </c>
      <c r="B1117" s="54">
        <v>1083</v>
      </c>
      <c r="C1117" s="53"/>
      <c r="D1117" s="57"/>
      <c r="E1117" s="57"/>
      <c r="F1117" s="57"/>
      <c r="G1117" s="57"/>
      <c r="H1117" s="139"/>
      <c r="I1117" s="57"/>
      <c r="J1117" s="60"/>
      <c r="K1117" s="72" t="str">
        <f>IF(AND(I1117="YES", COUNTIFS(F$35:F1117,F1117,I$35:I1117,"YES")=1),1,"")</f>
        <v/>
      </c>
      <c r="L1117" s="73" t="str">
        <f>IF(G1117="","",VALUE(IFERROR(CHOOSE(MATCH(G1117,{0,1,2,3,4,5},0),2.5,3.5,4.5,5.5,6.5,7.5),"")))</f>
        <v/>
      </c>
      <c r="M1117" s="52">
        <f t="shared" si="53"/>
        <v>1</v>
      </c>
      <c r="N1117" s="52" t="str">
        <f t="shared" si="54"/>
        <v/>
      </c>
      <c r="O1117" s="6"/>
      <c r="P1117" s="6"/>
      <c r="Q1117" s="6"/>
      <c r="R1117" s="6"/>
      <c r="S1117" s="6"/>
      <c r="T1117" s="6"/>
      <c r="U1117" s="6"/>
      <c r="V1117" s="6"/>
      <c r="W1117" s="6"/>
      <c r="X1117" s="6"/>
      <c r="Y1117" s="6"/>
      <c r="Z1117" s="6"/>
      <c r="AA1117" s="6"/>
      <c r="AB1117" s="6"/>
    </row>
    <row r="1118" spans="1:28" ht="13.5" thickBot="1" x14ac:dyDescent="0.25">
      <c r="A1118" s="6" t="str">
        <f t="shared" si="55"/>
        <v xml:space="preserve"> UNIT </v>
      </c>
      <c r="B1118" s="54">
        <v>1084</v>
      </c>
      <c r="C1118" s="53"/>
      <c r="D1118" s="57"/>
      <c r="E1118" s="57"/>
      <c r="F1118" s="57"/>
      <c r="G1118" s="57"/>
      <c r="H1118" s="139"/>
      <c r="I1118" s="57"/>
      <c r="J1118" s="60"/>
      <c r="K1118" s="72" t="str">
        <f>IF(AND(I1118="YES", COUNTIFS(F$35:F1118,F1118,I$35:I1118,"YES")=1),1,"")</f>
        <v/>
      </c>
      <c r="L1118" s="73" t="str">
        <f>IF(G1118="","",VALUE(IFERROR(CHOOSE(MATCH(G1118,{0,1,2,3,4,5},0),2.5,3.5,4.5,5.5,6.5,7.5),"")))</f>
        <v/>
      </c>
      <c r="M1118" s="52">
        <f t="shared" si="53"/>
        <v>1</v>
      </c>
      <c r="N1118" s="52" t="str">
        <f t="shared" si="54"/>
        <v/>
      </c>
      <c r="O1118" s="6"/>
      <c r="P1118" s="6"/>
      <c r="Q1118" s="6"/>
      <c r="R1118" s="6"/>
      <c r="S1118" s="6"/>
      <c r="T1118" s="6"/>
      <c r="U1118" s="6"/>
      <c r="V1118" s="6"/>
      <c r="W1118" s="6"/>
      <c r="X1118" s="6"/>
      <c r="Y1118" s="6"/>
      <c r="Z1118" s="6"/>
      <c r="AA1118" s="6"/>
      <c r="AB1118" s="6"/>
    </row>
    <row r="1119" spans="1:28" ht="13.5" thickBot="1" x14ac:dyDescent="0.25">
      <c r="A1119" s="6" t="str">
        <f t="shared" si="55"/>
        <v xml:space="preserve"> UNIT </v>
      </c>
      <c r="B1119" s="54">
        <v>1085</v>
      </c>
      <c r="C1119" s="53"/>
      <c r="D1119" s="57"/>
      <c r="E1119" s="57"/>
      <c r="F1119" s="57"/>
      <c r="G1119" s="57"/>
      <c r="H1119" s="139"/>
      <c r="I1119" s="57"/>
      <c r="J1119" s="60"/>
      <c r="K1119" s="72" t="str">
        <f>IF(AND(I1119="YES", COUNTIFS(F$35:F1119,F1119,I$35:I1119,"YES")=1),1,"")</f>
        <v/>
      </c>
      <c r="L1119" s="73" t="str">
        <f>IF(G1119="","",VALUE(IFERROR(CHOOSE(MATCH(G1119,{0,1,2,3,4,5},0),2.5,3.5,4.5,5.5,6.5,7.5),"")))</f>
        <v/>
      </c>
      <c r="M1119" s="52">
        <f t="shared" si="53"/>
        <v>1</v>
      </c>
      <c r="N1119" s="52" t="str">
        <f t="shared" si="54"/>
        <v/>
      </c>
      <c r="O1119" s="6"/>
      <c r="P1119" s="6"/>
      <c r="Q1119" s="6"/>
      <c r="R1119" s="6"/>
      <c r="S1119" s="6"/>
      <c r="T1119" s="6"/>
      <c r="U1119" s="6"/>
      <c r="V1119" s="6"/>
      <c r="W1119" s="6"/>
      <c r="X1119" s="6"/>
      <c r="Y1119" s="6"/>
      <c r="Z1119" s="6"/>
      <c r="AA1119" s="6"/>
      <c r="AB1119" s="6"/>
    </row>
    <row r="1120" spans="1:28" ht="13.5" thickBot="1" x14ac:dyDescent="0.25">
      <c r="A1120" s="6" t="str">
        <f t="shared" si="55"/>
        <v xml:space="preserve"> UNIT </v>
      </c>
      <c r="B1120" s="54">
        <v>1086</v>
      </c>
      <c r="C1120" s="53"/>
      <c r="D1120" s="57"/>
      <c r="E1120" s="57"/>
      <c r="F1120" s="57"/>
      <c r="G1120" s="57"/>
      <c r="H1120" s="139"/>
      <c r="I1120" s="57"/>
      <c r="J1120" s="60"/>
      <c r="K1120" s="72" t="str">
        <f>IF(AND(I1120="YES", COUNTIFS(F$35:F1120,F1120,I$35:I1120,"YES")=1),1,"")</f>
        <v/>
      </c>
      <c r="L1120" s="73" t="str">
        <f>IF(G1120="","",VALUE(IFERROR(CHOOSE(MATCH(G1120,{0,1,2,3,4,5},0),2.5,3.5,4.5,5.5,6.5,7.5),"")))</f>
        <v/>
      </c>
      <c r="M1120" s="52">
        <f t="shared" si="53"/>
        <v>1</v>
      </c>
      <c r="N1120" s="52" t="str">
        <f t="shared" si="54"/>
        <v/>
      </c>
      <c r="O1120" s="6"/>
      <c r="P1120" s="6"/>
      <c r="Q1120" s="6"/>
      <c r="R1120" s="6"/>
      <c r="S1120" s="6"/>
      <c r="T1120" s="6"/>
      <c r="U1120" s="6"/>
      <c r="V1120" s="6"/>
      <c r="W1120" s="6"/>
      <c r="X1120" s="6"/>
      <c r="Y1120" s="6"/>
      <c r="Z1120" s="6"/>
      <c r="AA1120" s="6"/>
      <c r="AB1120" s="6"/>
    </row>
    <row r="1121" spans="1:28" ht="13.5" thickBot="1" x14ac:dyDescent="0.25">
      <c r="A1121" s="6" t="str">
        <f t="shared" si="55"/>
        <v xml:space="preserve"> UNIT </v>
      </c>
      <c r="B1121" s="54">
        <v>1087</v>
      </c>
      <c r="C1121" s="53"/>
      <c r="D1121" s="57"/>
      <c r="E1121" s="57"/>
      <c r="F1121" s="57"/>
      <c r="G1121" s="57"/>
      <c r="H1121" s="139"/>
      <c r="I1121" s="57"/>
      <c r="J1121" s="60"/>
      <c r="K1121" s="72" t="str">
        <f>IF(AND(I1121="YES", COUNTIFS(F$35:F1121,F1121,I$35:I1121,"YES")=1),1,"")</f>
        <v/>
      </c>
      <c r="L1121" s="73" t="str">
        <f>IF(G1121="","",VALUE(IFERROR(CHOOSE(MATCH(G1121,{0,1,2,3,4,5},0),2.5,3.5,4.5,5.5,6.5,7.5),"")))</f>
        <v/>
      </c>
      <c r="M1121" s="52">
        <f t="shared" si="53"/>
        <v>1</v>
      </c>
      <c r="N1121" s="52" t="str">
        <f t="shared" si="54"/>
        <v/>
      </c>
      <c r="O1121" s="6"/>
      <c r="P1121" s="6"/>
      <c r="Q1121" s="6"/>
      <c r="R1121" s="6"/>
      <c r="S1121" s="6"/>
      <c r="T1121" s="6"/>
      <c r="U1121" s="6"/>
      <c r="V1121" s="6"/>
      <c r="W1121" s="6"/>
      <c r="X1121" s="6"/>
      <c r="Y1121" s="6"/>
      <c r="Z1121" s="6"/>
      <c r="AA1121" s="6"/>
      <c r="AB1121" s="6"/>
    </row>
    <row r="1122" spans="1:28" ht="13.5" thickBot="1" x14ac:dyDescent="0.25">
      <c r="A1122" s="6" t="str">
        <f t="shared" si="55"/>
        <v xml:space="preserve"> UNIT </v>
      </c>
      <c r="B1122" s="54">
        <v>1088</v>
      </c>
      <c r="C1122" s="53"/>
      <c r="D1122" s="57"/>
      <c r="E1122" s="57"/>
      <c r="F1122" s="57"/>
      <c r="G1122" s="57"/>
      <c r="H1122" s="139"/>
      <c r="I1122" s="57"/>
      <c r="J1122" s="60"/>
      <c r="K1122" s="72" t="str">
        <f>IF(AND(I1122="YES", COUNTIFS(F$35:F1122,F1122,I$35:I1122,"YES")=1),1,"")</f>
        <v/>
      </c>
      <c r="L1122" s="73" t="str">
        <f>IF(G1122="","",VALUE(IFERROR(CHOOSE(MATCH(G1122,{0,1,2,3,4,5},0),2.5,3.5,4.5,5.5,6.5,7.5),"")))</f>
        <v/>
      </c>
      <c r="M1122" s="52">
        <f t="shared" si="53"/>
        <v>1</v>
      </c>
      <c r="N1122" s="52" t="str">
        <f t="shared" si="54"/>
        <v/>
      </c>
      <c r="O1122" s="6"/>
      <c r="P1122" s="6"/>
      <c r="Q1122" s="6"/>
      <c r="R1122" s="6"/>
      <c r="S1122" s="6"/>
      <c r="T1122" s="6"/>
      <c r="U1122" s="6"/>
      <c r="V1122" s="6"/>
      <c r="W1122" s="6"/>
      <c r="X1122" s="6"/>
      <c r="Y1122" s="6"/>
      <c r="Z1122" s="6"/>
      <c r="AA1122" s="6"/>
      <c r="AB1122" s="6"/>
    </row>
    <row r="1123" spans="1:28" ht="13.5" thickBot="1" x14ac:dyDescent="0.25">
      <c r="A1123" s="6" t="str">
        <f t="shared" si="55"/>
        <v xml:space="preserve"> UNIT </v>
      </c>
      <c r="B1123" s="54">
        <v>1089</v>
      </c>
      <c r="C1123" s="53"/>
      <c r="D1123" s="57"/>
      <c r="E1123" s="57"/>
      <c r="F1123" s="57"/>
      <c r="G1123" s="57"/>
      <c r="H1123" s="139"/>
      <c r="I1123" s="57"/>
      <c r="J1123" s="60"/>
      <c r="K1123" s="72" t="str">
        <f>IF(AND(I1123="YES", COUNTIFS(F$35:F1123,F1123,I$35:I1123,"YES")=1),1,"")</f>
        <v/>
      </c>
      <c r="L1123" s="73" t="str">
        <f>IF(G1123="","",VALUE(IFERROR(CHOOSE(MATCH(G1123,{0,1,2,3,4,5},0),2.5,3.5,4.5,5.5,6.5,7.5),"")))</f>
        <v/>
      </c>
      <c r="M1123" s="52">
        <f t="shared" ref="M1123:M1186" si="56">IF(COUNTIF($F$35:$F$1534,F1123)&gt;1,0,1)</f>
        <v>1</v>
      </c>
      <c r="N1123" s="52" t="str">
        <f t="shared" ref="N1123:N1186" si="57">IFERROR(1/IF(LEN(F1123)&gt;0,COUNTIF($F$35:$F$1534,F1123),0),"")</f>
        <v/>
      </c>
      <c r="O1123" s="6"/>
      <c r="P1123" s="6"/>
      <c r="Q1123" s="6"/>
      <c r="R1123" s="6"/>
      <c r="S1123" s="6"/>
      <c r="T1123" s="6"/>
      <c r="U1123" s="6"/>
      <c r="V1123" s="6"/>
      <c r="W1123" s="6"/>
      <c r="X1123" s="6"/>
      <c r="Y1123" s="6"/>
      <c r="Z1123" s="6"/>
      <c r="AA1123" s="6"/>
      <c r="AB1123" s="6"/>
    </row>
    <row r="1124" spans="1:28" ht="13.5" thickBot="1" x14ac:dyDescent="0.25">
      <c r="A1124" s="6" t="str">
        <f t="shared" si="55"/>
        <v xml:space="preserve"> UNIT </v>
      </c>
      <c r="B1124" s="54">
        <v>1090</v>
      </c>
      <c r="C1124" s="53"/>
      <c r="D1124" s="57"/>
      <c r="E1124" s="57"/>
      <c r="F1124" s="57"/>
      <c r="G1124" s="57"/>
      <c r="H1124" s="139"/>
      <c r="I1124" s="57"/>
      <c r="J1124" s="60"/>
      <c r="K1124" s="72" t="str">
        <f>IF(AND(I1124="YES", COUNTIFS(F$35:F1124,F1124,I$35:I1124,"YES")=1),1,"")</f>
        <v/>
      </c>
      <c r="L1124" s="73" t="str">
        <f>IF(G1124="","",VALUE(IFERROR(CHOOSE(MATCH(G1124,{0,1,2,3,4,5},0),2.5,3.5,4.5,5.5,6.5,7.5),"")))</f>
        <v/>
      </c>
      <c r="M1124" s="52">
        <f t="shared" si="56"/>
        <v>1</v>
      </c>
      <c r="N1124" s="52" t="str">
        <f t="shared" si="57"/>
        <v/>
      </c>
      <c r="O1124" s="6"/>
      <c r="P1124" s="6"/>
      <c r="Q1124" s="6"/>
      <c r="R1124" s="6"/>
      <c r="S1124" s="6"/>
      <c r="T1124" s="6"/>
      <c r="U1124" s="6"/>
      <c r="V1124" s="6"/>
      <c r="W1124" s="6"/>
      <c r="X1124" s="6"/>
      <c r="Y1124" s="6"/>
      <c r="Z1124" s="6"/>
      <c r="AA1124" s="6"/>
      <c r="AB1124" s="6"/>
    </row>
    <row r="1125" spans="1:28" ht="13.5" thickBot="1" x14ac:dyDescent="0.25">
      <c r="A1125" s="6" t="str">
        <f t="shared" ref="A1125:A1188" si="58">C1123&amp;" "&amp;"UNIT"&amp;" "&amp;F1123</f>
        <v xml:space="preserve"> UNIT </v>
      </c>
      <c r="B1125" s="54">
        <v>1091</v>
      </c>
      <c r="C1125" s="53"/>
      <c r="D1125" s="57"/>
      <c r="E1125" s="57"/>
      <c r="F1125" s="57"/>
      <c r="G1125" s="57"/>
      <c r="H1125" s="139"/>
      <c r="I1125" s="57"/>
      <c r="J1125" s="60"/>
      <c r="K1125" s="72" t="str">
        <f>IF(AND(I1125="YES", COUNTIFS(F$35:F1125,F1125,I$35:I1125,"YES")=1),1,"")</f>
        <v/>
      </c>
      <c r="L1125" s="73" t="str">
        <f>IF(G1125="","",VALUE(IFERROR(CHOOSE(MATCH(G1125,{0,1,2,3,4,5},0),2.5,3.5,4.5,5.5,6.5,7.5),"")))</f>
        <v/>
      </c>
      <c r="M1125" s="52">
        <f t="shared" si="56"/>
        <v>1</v>
      </c>
      <c r="N1125" s="52" t="str">
        <f t="shared" si="57"/>
        <v/>
      </c>
      <c r="O1125" s="6"/>
      <c r="P1125" s="6"/>
      <c r="Q1125" s="6"/>
      <c r="R1125" s="6"/>
      <c r="S1125" s="6"/>
      <c r="T1125" s="6"/>
      <c r="U1125" s="6"/>
      <c r="V1125" s="6"/>
      <c r="W1125" s="6"/>
      <c r="X1125" s="6"/>
      <c r="Y1125" s="6"/>
      <c r="Z1125" s="6"/>
      <c r="AA1125" s="6"/>
      <c r="AB1125" s="6"/>
    </row>
    <row r="1126" spans="1:28" ht="13.5" thickBot="1" x14ac:dyDescent="0.25">
      <c r="A1126" s="6" t="str">
        <f t="shared" si="58"/>
        <v xml:space="preserve"> UNIT </v>
      </c>
      <c r="B1126" s="54">
        <v>1092</v>
      </c>
      <c r="C1126" s="53"/>
      <c r="D1126" s="57"/>
      <c r="E1126" s="57"/>
      <c r="F1126" s="57"/>
      <c r="G1126" s="57"/>
      <c r="H1126" s="139"/>
      <c r="I1126" s="57"/>
      <c r="J1126" s="60"/>
      <c r="K1126" s="72" t="str">
        <f>IF(AND(I1126="YES", COUNTIFS(F$35:F1126,F1126,I$35:I1126,"YES")=1),1,"")</f>
        <v/>
      </c>
      <c r="L1126" s="73" t="str">
        <f>IF(G1126="","",VALUE(IFERROR(CHOOSE(MATCH(G1126,{0,1,2,3,4,5},0),2.5,3.5,4.5,5.5,6.5,7.5),"")))</f>
        <v/>
      </c>
      <c r="M1126" s="52">
        <f t="shared" si="56"/>
        <v>1</v>
      </c>
      <c r="N1126" s="52" t="str">
        <f t="shared" si="57"/>
        <v/>
      </c>
      <c r="O1126" s="6"/>
      <c r="P1126" s="6"/>
      <c r="Q1126" s="6"/>
      <c r="R1126" s="6"/>
      <c r="S1126" s="6"/>
      <c r="T1126" s="6"/>
      <c r="U1126" s="6"/>
      <c r="V1126" s="6"/>
      <c r="W1126" s="6"/>
      <c r="X1126" s="6"/>
      <c r="Y1126" s="6"/>
      <c r="Z1126" s="6"/>
      <c r="AA1126" s="6"/>
      <c r="AB1126" s="6"/>
    </row>
    <row r="1127" spans="1:28" ht="13.5" thickBot="1" x14ac:dyDescent="0.25">
      <c r="A1127" s="6" t="str">
        <f t="shared" si="58"/>
        <v xml:space="preserve"> UNIT </v>
      </c>
      <c r="B1127" s="54">
        <v>1093</v>
      </c>
      <c r="C1127" s="53"/>
      <c r="D1127" s="57"/>
      <c r="E1127" s="57"/>
      <c r="F1127" s="57"/>
      <c r="G1127" s="57"/>
      <c r="H1127" s="139"/>
      <c r="I1127" s="57"/>
      <c r="J1127" s="60"/>
      <c r="K1127" s="72" t="str">
        <f>IF(AND(I1127="YES", COUNTIFS(F$35:F1127,F1127,I$35:I1127,"YES")=1),1,"")</f>
        <v/>
      </c>
      <c r="L1127" s="73" t="str">
        <f>IF(G1127="","",VALUE(IFERROR(CHOOSE(MATCH(G1127,{0,1,2,3,4,5},0),2.5,3.5,4.5,5.5,6.5,7.5),"")))</f>
        <v/>
      </c>
      <c r="M1127" s="52">
        <f t="shared" si="56"/>
        <v>1</v>
      </c>
      <c r="N1127" s="52" t="str">
        <f t="shared" si="57"/>
        <v/>
      </c>
      <c r="O1127" s="6"/>
      <c r="P1127" s="6"/>
      <c r="Q1127" s="6"/>
      <c r="R1127" s="6"/>
      <c r="S1127" s="6"/>
      <c r="T1127" s="6"/>
      <c r="U1127" s="6"/>
      <c r="V1127" s="6"/>
      <c r="W1127" s="6"/>
      <c r="X1127" s="6"/>
      <c r="Y1127" s="6"/>
      <c r="Z1127" s="6"/>
      <c r="AA1127" s="6"/>
      <c r="AB1127" s="6"/>
    </row>
    <row r="1128" spans="1:28" ht="13.5" thickBot="1" x14ac:dyDescent="0.25">
      <c r="A1128" s="6" t="str">
        <f t="shared" si="58"/>
        <v xml:space="preserve"> UNIT </v>
      </c>
      <c r="B1128" s="54">
        <v>1094</v>
      </c>
      <c r="C1128" s="53"/>
      <c r="D1128" s="57"/>
      <c r="E1128" s="57"/>
      <c r="F1128" s="57"/>
      <c r="G1128" s="57"/>
      <c r="H1128" s="139"/>
      <c r="I1128" s="57"/>
      <c r="J1128" s="60"/>
      <c r="K1128" s="72" t="str">
        <f>IF(AND(I1128="YES", COUNTIFS(F$35:F1128,F1128,I$35:I1128,"YES")=1),1,"")</f>
        <v/>
      </c>
      <c r="L1128" s="73" t="str">
        <f>IF(G1128="","",VALUE(IFERROR(CHOOSE(MATCH(G1128,{0,1,2,3,4,5},0),2.5,3.5,4.5,5.5,6.5,7.5),"")))</f>
        <v/>
      </c>
      <c r="M1128" s="52">
        <f t="shared" si="56"/>
        <v>1</v>
      </c>
      <c r="N1128" s="52" t="str">
        <f t="shared" si="57"/>
        <v/>
      </c>
      <c r="O1128" s="6"/>
      <c r="P1128" s="6"/>
      <c r="Q1128" s="6"/>
      <c r="R1128" s="6"/>
      <c r="S1128" s="6"/>
      <c r="T1128" s="6"/>
      <c r="U1128" s="6"/>
      <c r="V1128" s="6"/>
      <c r="W1128" s="6"/>
      <c r="X1128" s="6"/>
      <c r="Y1128" s="6"/>
      <c r="Z1128" s="6"/>
      <c r="AA1128" s="6"/>
      <c r="AB1128" s="6"/>
    </row>
    <row r="1129" spans="1:28" ht="13.5" thickBot="1" x14ac:dyDescent="0.25">
      <c r="A1129" s="6" t="str">
        <f t="shared" si="58"/>
        <v xml:space="preserve"> UNIT </v>
      </c>
      <c r="B1129" s="54">
        <v>1095</v>
      </c>
      <c r="C1129" s="53"/>
      <c r="D1129" s="57"/>
      <c r="E1129" s="57"/>
      <c r="F1129" s="57"/>
      <c r="G1129" s="57"/>
      <c r="H1129" s="139"/>
      <c r="I1129" s="57"/>
      <c r="J1129" s="60"/>
      <c r="K1129" s="72" t="str">
        <f>IF(AND(I1129="YES", COUNTIFS(F$35:F1129,F1129,I$35:I1129,"YES")=1),1,"")</f>
        <v/>
      </c>
      <c r="L1129" s="73" t="str">
        <f>IF(G1129="","",VALUE(IFERROR(CHOOSE(MATCH(G1129,{0,1,2,3,4,5},0),2.5,3.5,4.5,5.5,6.5,7.5),"")))</f>
        <v/>
      </c>
      <c r="M1129" s="52">
        <f t="shared" si="56"/>
        <v>1</v>
      </c>
      <c r="N1129" s="52" t="str">
        <f t="shared" si="57"/>
        <v/>
      </c>
      <c r="O1129" s="6"/>
      <c r="P1129" s="6"/>
      <c r="Q1129" s="6"/>
      <c r="R1129" s="6"/>
      <c r="S1129" s="6"/>
      <c r="T1129" s="6"/>
      <c r="U1129" s="6"/>
      <c r="V1129" s="6"/>
      <c r="W1129" s="6"/>
      <c r="X1129" s="6"/>
      <c r="Y1129" s="6"/>
      <c r="Z1129" s="6"/>
      <c r="AA1129" s="6"/>
      <c r="AB1129" s="6"/>
    </row>
    <row r="1130" spans="1:28" ht="13.5" thickBot="1" x14ac:dyDescent="0.25">
      <c r="A1130" s="6" t="str">
        <f t="shared" si="58"/>
        <v xml:space="preserve"> UNIT </v>
      </c>
      <c r="B1130" s="54">
        <v>1096</v>
      </c>
      <c r="C1130" s="53"/>
      <c r="D1130" s="57"/>
      <c r="E1130" s="57"/>
      <c r="F1130" s="57"/>
      <c r="G1130" s="57"/>
      <c r="H1130" s="139"/>
      <c r="I1130" s="57"/>
      <c r="J1130" s="60"/>
      <c r="K1130" s="72" t="str">
        <f>IF(AND(I1130="YES", COUNTIFS(F$35:F1130,F1130,I$35:I1130,"YES")=1),1,"")</f>
        <v/>
      </c>
      <c r="L1130" s="73" t="str">
        <f>IF(G1130="","",VALUE(IFERROR(CHOOSE(MATCH(G1130,{0,1,2,3,4,5},0),2.5,3.5,4.5,5.5,6.5,7.5),"")))</f>
        <v/>
      </c>
      <c r="M1130" s="52">
        <f t="shared" si="56"/>
        <v>1</v>
      </c>
      <c r="N1130" s="52" t="str">
        <f t="shared" si="57"/>
        <v/>
      </c>
      <c r="O1130" s="6"/>
      <c r="P1130" s="6"/>
      <c r="Q1130" s="6"/>
      <c r="R1130" s="6"/>
      <c r="S1130" s="6"/>
      <c r="T1130" s="6"/>
      <c r="U1130" s="6"/>
      <c r="V1130" s="6"/>
      <c r="W1130" s="6"/>
      <c r="X1130" s="6"/>
      <c r="Y1130" s="6"/>
      <c r="Z1130" s="6"/>
      <c r="AA1130" s="6"/>
      <c r="AB1130" s="6"/>
    </row>
    <row r="1131" spans="1:28" ht="13.5" thickBot="1" x14ac:dyDescent="0.25">
      <c r="A1131" s="6" t="str">
        <f t="shared" si="58"/>
        <v xml:space="preserve"> UNIT </v>
      </c>
      <c r="B1131" s="54">
        <v>1097</v>
      </c>
      <c r="C1131" s="53"/>
      <c r="D1131" s="57"/>
      <c r="E1131" s="57"/>
      <c r="F1131" s="57"/>
      <c r="G1131" s="57"/>
      <c r="H1131" s="139"/>
      <c r="I1131" s="57"/>
      <c r="J1131" s="60"/>
      <c r="K1131" s="72" t="str">
        <f>IF(AND(I1131="YES", COUNTIFS(F$35:F1131,F1131,I$35:I1131,"YES")=1),1,"")</f>
        <v/>
      </c>
      <c r="L1131" s="73" t="str">
        <f>IF(G1131="","",VALUE(IFERROR(CHOOSE(MATCH(G1131,{0,1,2,3,4,5},0),2.5,3.5,4.5,5.5,6.5,7.5),"")))</f>
        <v/>
      </c>
      <c r="M1131" s="52">
        <f t="shared" si="56"/>
        <v>1</v>
      </c>
      <c r="N1131" s="52" t="str">
        <f t="shared" si="57"/>
        <v/>
      </c>
      <c r="O1131" s="6"/>
      <c r="P1131" s="6"/>
      <c r="Q1131" s="6"/>
      <c r="R1131" s="6"/>
      <c r="S1131" s="6"/>
      <c r="T1131" s="6"/>
      <c r="U1131" s="6"/>
      <c r="V1131" s="6"/>
      <c r="W1131" s="6"/>
      <c r="X1131" s="6"/>
      <c r="Y1131" s="6"/>
      <c r="Z1131" s="6"/>
      <c r="AA1131" s="6"/>
      <c r="AB1131" s="6"/>
    </row>
    <row r="1132" spans="1:28" ht="13.5" thickBot="1" x14ac:dyDescent="0.25">
      <c r="A1132" s="6" t="str">
        <f t="shared" si="58"/>
        <v xml:space="preserve"> UNIT </v>
      </c>
      <c r="B1132" s="54">
        <v>1098</v>
      </c>
      <c r="C1132" s="53"/>
      <c r="D1132" s="57"/>
      <c r="E1132" s="57"/>
      <c r="F1132" s="57"/>
      <c r="G1132" s="57"/>
      <c r="H1132" s="139"/>
      <c r="I1132" s="57"/>
      <c r="J1132" s="60"/>
      <c r="K1132" s="72" t="str">
        <f>IF(AND(I1132="YES", COUNTIFS(F$35:F1132,F1132,I$35:I1132,"YES")=1),1,"")</f>
        <v/>
      </c>
      <c r="L1132" s="73" t="str">
        <f>IF(G1132="","",VALUE(IFERROR(CHOOSE(MATCH(G1132,{0,1,2,3,4,5},0),2.5,3.5,4.5,5.5,6.5,7.5),"")))</f>
        <v/>
      </c>
      <c r="M1132" s="52">
        <f t="shared" si="56"/>
        <v>1</v>
      </c>
      <c r="N1132" s="52" t="str">
        <f t="shared" si="57"/>
        <v/>
      </c>
      <c r="O1132" s="6"/>
      <c r="P1132" s="6"/>
      <c r="Q1132" s="6"/>
      <c r="R1132" s="6"/>
      <c r="S1132" s="6"/>
      <c r="T1132" s="6"/>
      <c r="U1132" s="6"/>
      <c r="V1132" s="6"/>
      <c r="W1132" s="6"/>
      <c r="X1132" s="6"/>
      <c r="Y1132" s="6"/>
      <c r="Z1132" s="6"/>
      <c r="AA1132" s="6"/>
      <c r="AB1132" s="6"/>
    </row>
    <row r="1133" spans="1:28" ht="13.5" thickBot="1" x14ac:dyDescent="0.25">
      <c r="A1133" s="6" t="str">
        <f t="shared" si="58"/>
        <v xml:space="preserve"> UNIT </v>
      </c>
      <c r="B1133" s="54">
        <v>1099</v>
      </c>
      <c r="C1133" s="53"/>
      <c r="D1133" s="57"/>
      <c r="E1133" s="57"/>
      <c r="F1133" s="57"/>
      <c r="G1133" s="57"/>
      <c r="H1133" s="139"/>
      <c r="I1133" s="57"/>
      <c r="J1133" s="60"/>
      <c r="K1133" s="72" t="str">
        <f>IF(AND(I1133="YES", COUNTIFS(F$35:F1133,F1133,I$35:I1133,"YES")=1),1,"")</f>
        <v/>
      </c>
      <c r="L1133" s="73" t="str">
        <f>IF(G1133="","",VALUE(IFERROR(CHOOSE(MATCH(G1133,{0,1,2,3,4,5},0),2.5,3.5,4.5,5.5,6.5,7.5),"")))</f>
        <v/>
      </c>
      <c r="M1133" s="52">
        <f t="shared" si="56"/>
        <v>1</v>
      </c>
      <c r="N1133" s="52" t="str">
        <f t="shared" si="57"/>
        <v/>
      </c>
      <c r="O1133" s="6"/>
      <c r="P1133" s="6"/>
      <c r="Q1133" s="6"/>
      <c r="R1133" s="6"/>
      <c r="S1133" s="6"/>
      <c r="T1133" s="6"/>
      <c r="U1133" s="6"/>
      <c r="V1133" s="6"/>
      <c r="W1133" s="6"/>
      <c r="X1133" s="6"/>
      <c r="Y1133" s="6"/>
      <c r="Z1133" s="6"/>
      <c r="AA1133" s="6"/>
      <c r="AB1133" s="6"/>
    </row>
    <row r="1134" spans="1:28" ht="13.5" thickBot="1" x14ac:dyDescent="0.25">
      <c r="A1134" s="6" t="str">
        <f t="shared" si="58"/>
        <v xml:space="preserve"> UNIT </v>
      </c>
      <c r="B1134" s="54">
        <v>1100</v>
      </c>
      <c r="C1134" s="53"/>
      <c r="D1134" s="57"/>
      <c r="E1134" s="57"/>
      <c r="F1134" s="57"/>
      <c r="G1134" s="57"/>
      <c r="H1134" s="139"/>
      <c r="I1134" s="57"/>
      <c r="J1134" s="60"/>
      <c r="K1134" s="72" t="str">
        <f>IF(AND(I1134="YES", COUNTIFS(F$35:F1134,F1134,I$35:I1134,"YES")=1),1,"")</f>
        <v/>
      </c>
      <c r="L1134" s="73" t="str">
        <f>IF(G1134="","",VALUE(IFERROR(CHOOSE(MATCH(G1134,{0,1,2,3,4,5},0),2.5,3.5,4.5,5.5,6.5,7.5),"")))</f>
        <v/>
      </c>
      <c r="M1134" s="52">
        <f t="shared" si="56"/>
        <v>1</v>
      </c>
      <c r="N1134" s="52" t="str">
        <f t="shared" si="57"/>
        <v/>
      </c>
      <c r="O1134" s="6"/>
      <c r="P1134" s="6"/>
      <c r="Q1134" s="6"/>
      <c r="R1134" s="6"/>
      <c r="S1134" s="6"/>
      <c r="T1134" s="6"/>
      <c r="U1134" s="6"/>
      <c r="V1134" s="6"/>
      <c r="W1134" s="6"/>
      <c r="X1134" s="6"/>
      <c r="Y1134" s="6"/>
      <c r="Z1134" s="6"/>
      <c r="AA1134" s="6"/>
      <c r="AB1134" s="6"/>
    </row>
    <row r="1135" spans="1:28" ht="13.5" thickBot="1" x14ac:dyDescent="0.25">
      <c r="A1135" s="6" t="str">
        <f t="shared" si="58"/>
        <v xml:space="preserve"> UNIT </v>
      </c>
      <c r="B1135" s="54">
        <v>1101</v>
      </c>
      <c r="C1135" s="53"/>
      <c r="D1135" s="57"/>
      <c r="E1135" s="57"/>
      <c r="F1135" s="57"/>
      <c r="G1135" s="57"/>
      <c r="H1135" s="139"/>
      <c r="I1135" s="57"/>
      <c r="J1135" s="60"/>
      <c r="K1135" s="72" t="str">
        <f>IF(AND(I1135="YES", COUNTIFS(F$35:F1135,F1135,I$35:I1135,"YES")=1),1,"")</f>
        <v/>
      </c>
      <c r="L1135" s="73" t="str">
        <f>IF(G1135="","",VALUE(IFERROR(CHOOSE(MATCH(G1135,{0,1,2,3,4,5},0),2.5,3.5,4.5,5.5,6.5,7.5),"")))</f>
        <v/>
      </c>
      <c r="M1135" s="52">
        <f t="shared" si="56"/>
        <v>1</v>
      </c>
      <c r="N1135" s="52" t="str">
        <f t="shared" si="57"/>
        <v/>
      </c>
      <c r="O1135" s="6"/>
      <c r="P1135" s="6"/>
      <c r="Q1135" s="6"/>
      <c r="R1135" s="6"/>
      <c r="S1135" s="6"/>
      <c r="T1135" s="6"/>
      <c r="U1135" s="6"/>
      <c r="V1135" s="6"/>
      <c r="W1135" s="6"/>
      <c r="X1135" s="6"/>
      <c r="Y1135" s="6"/>
      <c r="Z1135" s="6"/>
      <c r="AA1135" s="6"/>
      <c r="AB1135" s="6"/>
    </row>
    <row r="1136" spans="1:28" ht="13.5" thickBot="1" x14ac:dyDescent="0.25">
      <c r="A1136" s="6" t="str">
        <f t="shared" si="58"/>
        <v xml:space="preserve"> UNIT </v>
      </c>
      <c r="B1136" s="54">
        <v>1102</v>
      </c>
      <c r="C1136" s="53"/>
      <c r="D1136" s="57"/>
      <c r="E1136" s="57"/>
      <c r="F1136" s="57"/>
      <c r="G1136" s="57"/>
      <c r="H1136" s="139"/>
      <c r="I1136" s="57"/>
      <c r="J1136" s="60"/>
      <c r="K1136" s="72" t="str">
        <f>IF(AND(I1136="YES", COUNTIFS(F$35:F1136,F1136,I$35:I1136,"YES")=1),1,"")</f>
        <v/>
      </c>
      <c r="L1136" s="73" t="str">
        <f>IF(G1136="","",VALUE(IFERROR(CHOOSE(MATCH(G1136,{0,1,2,3,4,5},0),2.5,3.5,4.5,5.5,6.5,7.5),"")))</f>
        <v/>
      </c>
      <c r="M1136" s="52">
        <f t="shared" si="56"/>
        <v>1</v>
      </c>
      <c r="N1136" s="52" t="str">
        <f t="shared" si="57"/>
        <v/>
      </c>
      <c r="O1136" s="6"/>
      <c r="P1136" s="6"/>
      <c r="Q1136" s="6"/>
      <c r="R1136" s="6"/>
      <c r="S1136" s="6"/>
      <c r="T1136" s="6"/>
      <c r="U1136" s="6"/>
      <c r="V1136" s="6"/>
      <c r="W1136" s="6"/>
      <c r="X1136" s="6"/>
      <c r="Y1136" s="6"/>
      <c r="Z1136" s="6"/>
      <c r="AA1136" s="6"/>
      <c r="AB1136" s="6"/>
    </row>
    <row r="1137" spans="1:28" ht="13.5" thickBot="1" x14ac:dyDescent="0.25">
      <c r="A1137" s="6" t="str">
        <f t="shared" si="58"/>
        <v xml:space="preserve"> UNIT </v>
      </c>
      <c r="B1137" s="54">
        <v>1103</v>
      </c>
      <c r="C1137" s="53"/>
      <c r="D1137" s="57"/>
      <c r="E1137" s="57"/>
      <c r="F1137" s="57"/>
      <c r="G1137" s="57"/>
      <c r="H1137" s="139"/>
      <c r="I1137" s="57"/>
      <c r="J1137" s="60"/>
      <c r="K1137" s="72" t="str">
        <f>IF(AND(I1137="YES", COUNTIFS(F$35:F1137,F1137,I$35:I1137,"YES")=1),1,"")</f>
        <v/>
      </c>
      <c r="L1137" s="73" t="str">
        <f>IF(G1137="","",VALUE(IFERROR(CHOOSE(MATCH(G1137,{0,1,2,3,4,5},0),2.5,3.5,4.5,5.5,6.5,7.5),"")))</f>
        <v/>
      </c>
      <c r="M1137" s="52">
        <f t="shared" si="56"/>
        <v>1</v>
      </c>
      <c r="N1137" s="52" t="str">
        <f t="shared" si="57"/>
        <v/>
      </c>
      <c r="O1137" s="6"/>
      <c r="P1137" s="6"/>
      <c r="Q1137" s="6"/>
      <c r="R1137" s="6"/>
      <c r="S1137" s="6"/>
      <c r="T1137" s="6"/>
      <c r="U1137" s="6"/>
      <c r="V1137" s="6"/>
      <c r="W1137" s="6"/>
      <c r="X1137" s="6"/>
      <c r="Y1137" s="6"/>
      <c r="Z1137" s="6"/>
      <c r="AA1137" s="6"/>
      <c r="AB1137" s="6"/>
    </row>
    <row r="1138" spans="1:28" ht="13.5" thickBot="1" x14ac:dyDescent="0.25">
      <c r="A1138" s="6" t="str">
        <f t="shared" si="58"/>
        <v xml:space="preserve"> UNIT </v>
      </c>
      <c r="B1138" s="54">
        <v>1104</v>
      </c>
      <c r="C1138" s="53"/>
      <c r="D1138" s="57"/>
      <c r="E1138" s="57"/>
      <c r="F1138" s="57"/>
      <c r="G1138" s="57"/>
      <c r="H1138" s="139"/>
      <c r="I1138" s="57"/>
      <c r="J1138" s="60"/>
      <c r="K1138" s="72" t="str">
        <f>IF(AND(I1138="YES", COUNTIFS(F$35:F1138,F1138,I$35:I1138,"YES")=1),1,"")</f>
        <v/>
      </c>
      <c r="L1138" s="73" t="str">
        <f>IF(G1138="","",VALUE(IFERROR(CHOOSE(MATCH(G1138,{0,1,2,3,4,5},0),2.5,3.5,4.5,5.5,6.5,7.5),"")))</f>
        <v/>
      </c>
      <c r="M1138" s="52">
        <f t="shared" si="56"/>
        <v>1</v>
      </c>
      <c r="N1138" s="52" t="str">
        <f t="shared" si="57"/>
        <v/>
      </c>
      <c r="O1138" s="6"/>
      <c r="P1138" s="6"/>
      <c r="Q1138" s="6"/>
      <c r="R1138" s="6"/>
      <c r="S1138" s="6"/>
      <c r="T1138" s="6"/>
      <c r="U1138" s="6"/>
      <c r="V1138" s="6"/>
      <c r="W1138" s="6"/>
      <c r="X1138" s="6"/>
      <c r="Y1138" s="6"/>
      <c r="Z1138" s="6"/>
      <c r="AA1138" s="6"/>
      <c r="AB1138" s="6"/>
    </row>
    <row r="1139" spans="1:28" ht="13.5" thickBot="1" x14ac:dyDescent="0.25">
      <c r="A1139" s="6" t="str">
        <f t="shared" si="58"/>
        <v xml:space="preserve"> UNIT </v>
      </c>
      <c r="B1139" s="54">
        <v>1105</v>
      </c>
      <c r="C1139" s="53"/>
      <c r="D1139" s="57"/>
      <c r="E1139" s="57"/>
      <c r="F1139" s="57"/>
      <c r="G1139" s="57"/>
      <c r="H1139" s="139"/>
      <c r="I1139" s="57"/>
      <c r="J1139" s="60"/>
      <c r="K1139" s="72" t="str">
        <f>IF(AND(I1139="YES", COUNTIFS(F$35:F1139,F1139,I$35:I1139,"YES")=1),1,"")</f>
        <v/>
      </c>
      <c r="L1139" s="73" t="str">
        <f>IF(G1139="","",VALUE(IFERROR(CHOOSE(MATCH(G1139,{0,1,2,3,4,5},0),2.5,3.5,4.5,5.5,6.5,7.5),"")))</f>
        <v/>
      </c>
      <c r="M1139" s="52">
        <f t="shared" si="56"/>
        <v>1</v>
      </c>
      <c r="N1139" s="52" t="str">
        <f t="shared" si="57"/>
        <v/>
      </c>
      <c r="O1139" s="6"/>
      <c r="P1139" s="6"/>
      <c r="Q1139" s="6"/>
      <c r="R1139" s="6"/>
      <c r="S1139" s="6"/>
      <c r="T1139" s="6"/>
      <c r="U1139" s="6"/>
      <c r="V1139" s="6"/>
      <c r="W1139" s="6"/>
      <c r="X1139" s="6"/>
      <c r="Y1139" s="6"/>
      <c r="Z1139" s="6"/>
      <c r="AA1139" s="6"/>
      <c r="AB1139" s="6"/>
    </row>
    <row r="1140" spans="1:28" ht="13.5" thickBot="1" x14ac:dyDescent="0.25">
      <c r="A1140" s="6" t="str">
        <f t="shared" si="58"/>
        <v xml:space="preserve"> UNIT </v>
      </c>
      <c r="B1140" s="54">
        <v>1106</v>
      </c>
      <c r="C1140" s="53"/>
      <c r="D1140" s="57"/>
      <c r="E1140" s="57"/>
      <c r="F1140" s="57"/>
      <c r="G1140" s="57"/>
      <c r="H1140" s="139"/>
      <c r="I1140" s="57"/>
      <c r="J1140" s="60"/>
      <c r="K1140" s="72" t="str">
        <f>IF(AND(I1140="YES", COUNTIFS(F$35:F1140,F1140,I$35:I1140,"YES")=1),1,"")</f>
        <v/>
      </c>
      <c r="L1140" s="73" t="str">
        <f>IF(G1140="","",VALUE(IFERROR(CHOOSE(MATCH(G1140,{0,1,2,3,4,5},0),2.5,3.5,4.5,5.5,6.5,7.5),"")))</f>
        <v/>
      </c>
      <c r="M1140" s="52">
        <f t="shared" si="56"/>
        <v>1</v>
      </c>
      <c r="N1140" s="52" t="str">
        <f t="shared" si="57"/>
        <v/>
      </c>
      <c r="O1140" s="6"/>
      <c r="P1140" s="6"/>
      <c r="Q1140" s="6"/>
      <c r="R1140" s="6"/>
      <c r="S1140" s="6"/>
      <c r="T1140" s="6"/>
      <c r="U1140" s="6"/>
      <c r="V1140" s="6"/>
      <c r="W1140" s="6"/>
      <c r="X1140" s="6"/>
      <c r="Y1140" s="6"/>
      <c r="Z1140" s="6"/>
      <c r="AA1140" s="6"/>
      <c r="AB1140" s="6"/>
    </row>
    <row r="1141" spans="1:28" ht="13.5" thickBot="1" x14ac:dyDescent="0.25">
      <c r="A1141" s="6" t="str">
        <f t="shared" si="58"/>
        <v xml:space="preserve"> UNIT </v>
      </c>
      <c r="B1141" s="54">
        <v>1107</v>
      </c>
      <c r="C1141" s="53"/>
      <c r="D1141" s="57"/>
      <c r="E1141" s="57"/>
      <c r="F1141" s="57"/>
      <c r="G1141" s="57"/>
      <c r="H1141" s="139"/>
      <c r="I1141" s="57"/>
      <c r="J1141" s="60"/>
      <c r="K1141" s="72" t="str">
        <f>IF(AND(I1141="YES", COUNTIFS(F$35:F1141,F1141,I$35:I1141,"YES")=1),1,"")</f>
        <v/>
      </c>
      <c r="L1141" s="73" t="str">
        <f>IF(G1141="","",VALUE(IFERROR(CHOOSE(MATCH(G1141,{0,1,2,3,4,5},0),2.5,3.5,4.5,5.5,6.5,7.5),"")))</f>
        <v/>
      </c>
      <c r="M1141" s="52">
        <f t="shared" si="56"/>
        <v>1</v>
      </c>
      <c r="N1141" s="52" t="str">
        <f t="shared" si="57"/>
        <v/>
      </c>
      <c r="O1141" s="6"/>
      <c r="P1141" s="6"/>
      <c r="Q1141" s="6"/>
      <c r="R1141" s="6"/>
      <c r="S1141" s="6"/>
      <c r="T1141" s="6"/>
      <c r="U1141" s="6"/>
      <c r="V1141" s="6"/>
      <c r="W1141" s="6"/>
      <c r="X1141" s="6"/>
      <c r="Y1141" s="6"/>
      <c r="Z1141" s="6"/>
      <c r="AA1141" s="6"/>
      <c r="AB1141" s="6"/>
    </row>
    <row r="1142" spans="1:28" ht="13.5" thickBot="1" x14ac:dyDescent="0.25">
      <c r="A1142" s="6" t="str">
        <f t="shared" si="58"/>
        <v xml:space="preserve"> UNIT </v>
      </c>
      <c r="B1142" s="54">
        <v>1108</v>
      </c>
      <c r="C1142" s="53"/>
      <c r="D1142" s="57"/>
      <c r="E1142" s="57"/>
      <c r="F1142" s="57"/>
      <c r="G1142" s="57"/>
      <c r="H1142" s="139"/>
      <c r="I1142" s="57"/>
      <c r="J1142" s="60"/>
      <c r="K1142" s="72" t="str">
        <f>IF(AND(I1142="YES", COUNTIFS(F$35:F1142,F1142,I$35:I1142,"YES")=1),1,"")</f>
        <v/>
      </c>
      <c r="L1142" s="73" t="str">
        <f>IF(G1142="","",VALUE(IFERROR(CHOOSE(MATCH(G1142,{0,1,2,3,4,5},0),2.5,3.5,4.5,5.5,6.5,7.5),"")))</f>
        <v/>
      </c>
      <c r="M1142" s="52">
        <f t="shared" si="56"/>
        <v>1</v>
      </c>
      <c r="N1142" s="52" t="str">
        <f t="shared" si="57"/>
        <v/>
      </c>
      <c r="O1142" s="6"/>
      <c r="P1142" s="6"/>
      <c r="Q1142" s="6"/>
      <c r="R1142" s="6"/>
      <c r="S1142" s="6"/>
      <c r="T1142" s="6"/>
      <c r="U1142" s="6"/>
      <c r="V1142" s="6"/>
      <c r="W1142" s="6"/>
      <c r="X1142" s="6"/>
      <c r="Y1142" s="6"/>
      <c r="Z1142" s="6"/>
      <c r="AA1142" s="6"/>
      <c r="AB1142" s="6"/>
    </row>
    <row r="1143" spans="1:28" ht="13.5" thickBot="1" x14ac:dyDescent="0.25">
      <c r="A1143" s="6" t="str">
        <f t="shared" si="58"/>
        <v xml:space="preserve"> UNIT </v>
      </c>
      <c r="B1143" s="54">
        <v>1109</v>
      </c>
      <c r="C1143" s="53"/>
      <c r="D1143" s="57"/>
      <c r="E1143" s="57"/>
      <c r="F1143" s="57"/>
      <c r="G1143" s="57"/>
      <c r="H1143" s="139"/>
      <c r="I1143" s="57"/>
      <c r="J1143" s="60"/>
      <c r="K1143" s="72" t="str">
        <f>IF(AND(I1143="YES", COUNTIFS(F$35:F1143,F1143,I$35:I1143,"YES")=1),1,"")</f>
        <v/>
      </c>
      <c r="L1143" s="73" t="str">
        <f>IF(G1143="","",VALUE(IFERROR(CHOOSE(MATCH(G1143,{0,1,2,3,4,5},0),2.5,3.5,4.5,5.5,6.5,7.5),"")))</f>
        <v/>
      </c>
      <c r="M1143" s="52">
        <f t="shared" si="56"/>
        <v>1</v>
      </c>
      <c r="N1143" s="52" t="str">
        <f t="shared" si="57"/>
        <v/>
      </c>
      <c r="O1143" s="6"/>
      <c r="P1143" s="6"/>
      <c r="Q1143" s="6"/>
      <c r="R1143" s="6"/>
      <c r="S1143" s="6"/>
      <c r="T1143" s="6"/>
      <c r="U1143" s="6"/>
      <c r="V1143" s="6"/>
      <c r="W1143" s="6"/>
      <c r="X1143" s="6"/>
      <c r="Y1143" s="6"/>
      <c r="Z1143" s="6"/>
      <c r="AA1143" s="6"/>
      <c r="AB1143" s="6"/>
    </row>
    <row r="1144" spans="1:28" ht="13.5" thickBot="1" x14ac:dyDescent="0.25">
      <c r="A1144" s="6" t="str">
        <f t="shared" si="58"/>
        <v xml:space="preserve"> UNIT </v>
      </c>
      <c r="B1144" s="54">
        <v>1110</v>
      </c>
      <c r="C1144" s="53"/>
      <c r="D1144" s="57"/>
      <c r="E1144" s="57"/>
      <c r="F1144" s="57"/>
      <c r="G1144" s="57"/>
      <c r="H1144" s="139"/>
      <c r="I1144" s="57"/>
      <c r="J1144" s="60"/>
      <c r="K1144" s="72" t="str">
        <f>IF(AND(I1144="YES", COUNTIFS(F$35:F1144,F1144,I$35:I1144,"YES")=1),1,"")</f>
        <v/>
      </c>
      <c r="L1144" s="73" t="str">
        <f>IF(G1144="","",VALUE(IFERROR(CHOOSE(MATCH(G1144,{0,1,2,3,4,5},0),2.5,3.5,4.5,5.5,6.5,7.5),"")))</f>
        <v/>
      </c>
      <c r="M1144" s="52">
        <f t="shared" si="56"/>
        <v>1</v>
      </c>
      <c r="N1144" s="52" t="str">
        <f t="shared" si="57"/>
        <v/>
      </c>
      <c r="O1144" s="6"/>
      <c r="P1144" s="6"/>
      <c r="Q1144" s="6"/>
      <c r="R1144" s="6"/>
      <c r="S1144" s="6"/>
      <c r="T1144" s="6"/>
      <c r="U1144" s="6"/>
      <c r="V1144" s="6"/>
      <c r="W1144" s="6"/>
      <c r="X1144" s="6"/>
      <c r="Y1144" s="6"/>
      <c r="Z1144" s="6"/>
      <c r="AA1144" s="6"/>
      <c r="AB1144" s="6"/>
    </row>
    <row r="1145" spans="1:28" ht="13.5" thickBot="1" x14ac:dyDescent="0.25">
      <c r="A1145" s="6" t="str">
        <f t="shared" si="58"/>
        <v xml:space="preserve"> UNIT </v>
      </c>
      <c r="B1145" s="54">
        <v>1111</v>
      </c>
      <c r="C1145" s="53"/>
      <c r="D1145" s="57"/>
      <c r="E1145" s="57"/>
      <c r="F1145" s="57"/>
      <c r="G1145" s="57"/>
      <c r="H1145" s="139"/>
      <c r="I1145" s="57"/>
      <c r="J1145" s="60"/>
      <c r="K1145" s="72" t="str">
        <f>IF(AND(I1145="YES", COUNTIFS(F$35:F1145,F1145,I$35:I1145,"YES")=1),1,"")</f>
        <v/>
      </c>
      <c r="L1145" s="73" t="str">
        <f>IF(G1145="","",VALUE(IFERROR(CHOOSE(MATCH(G1145,{0,1,2,3,4,5},0),2.5,3.5,4.5,5.5,6.5,7.5),"")))</f>
        <v/>
      </c>
      <c r="M1145" s="52">
        <f t="shared" si="56"/>
        <v>1</v>
      </c>
      <c r="N1145" s="52" t="str">
        <f t="shared" si="57"/>
        <v/>
      </c>
      <c r="O1145" s="6"/>
      <c r="P1145" s="6"/>
      <c r="Q1145" s="6"/>
      <c r="R1145" s="6"/>
      <c r="S1145" s="6"/>
      <c r="T1145" s="6"/>
      <c r="U1145" s="6"/>
      <c r="V1145" s="6"/>
      <c r="W1145" s="6"/>
      <c r="X1145" s="6"/>
      <c r="Y1145" s="6"/>
      <c r="Z1145" s="6"/>
      <c r="AA1145" s="6"/>
      <c r="AB1145" s="6"/>
    </row>
    <row r="1146" spans="1:28" ht="13.5" thickBot="1" x14ac:dyDescent="0.25">
      <c r="A1146" s="6" t="str">
        <f t="shared" si="58"/>
        <v xml:space="preserve"> UNIT </v>
      </c>
      <c r="B1146" s="54">
        <v>1112</v>
      </c>
      <c r="C1146" s="53"/>
      <c r="D1146" s="57"/>
      <c r="E1146" s="57"/>
      <c r="F1146" s="57"/>
      <c r="G1146" s="57"/>
      <c r="H1146" s="139"/>
      <c r="I1146" s="57"/>
      <c r="J1146" s="60"/>
      <c r="K1146" s="72" t="str">
        <f>IF(AND(I1146="YES", COUNTIFS(F$35:F1146,F1146,I$35:I1146,"YES")=1),1,"")</f>
        <v/>
      </c>
      <c r="L1146" s="73" t="str">
        <f>IF(G1146="","",VALUE(IFERROR(CHOOSE(MATCH(G1146,{0,1,2,3,4,5},0),2.5,3.5,4.5,5.5,6.5,7.5),"")))</f>
        <v/>
      </c>
      <c r="M1146" s="52">
        <f t="shared" si="56"/>
        <v>1</v>
      </c>
      <c r="N1146" s="52" t="str">
        <f t="shared" si="57"/>
        <v/>
      </c>
      <c r="O1146" s="6"/>
      <c r="P1146" s="6"/>
      <c r="Q1146" s="6"/>
      <c r="R1146" s="6"/>
      <c r="S1146" s="6"/>
      <c r="T1146" s="6"/>
      <c r="U1146" s="6"/>
      <c r="V1146" s="6"/>
      <c r="W1146" s="6"/>
      <c r="X1146" s="6"/>
      <c r="Y1146" s="6"/>
      <c r="Z1146" s="6"/>
      <c r="AA1146" s="6"/>
      <c r="AB1146" s="6"/>
    </row>
    <row r="1147" spans="1:28" ht="13.5" thickBot="1" x14ac:dyDescent="0.25">
      <c r="A1147" s="6" t="str">
        <f t="shared" si="58"/>
        <v xml:space="preserve"> UNIT </v>
      </c>
      <c r="B1147" s="54">
        <v>1113</v>
      </c>
      <c r="C1147" s="53"/>
      <c r="D1147" s="57"/>
      <c r="E1147" s="57"/>
      <c r="F1147" s="57"/>
      <c r="G1147" s="57"/>
      <c r="H1147" s="139"/>
      <c r="I1147" s="57"/>
      <c r="J1147" s="60"/>
      <c r="K1147" s="72" t="str">
        <f>IF(AND(I1147="YES", COUNTIFS(F$35:F1147,F1147,I$35:I1147,"YES")=1),1,"")</f>
        <v/>
      </c>
      <c r="L1147" s="73" t="str">
        <f>IF(G1147="","",VALUE(IFERROR(CHOOSE(MATCH(G1147,{0,1,2,3,4,5},0),2.5,3.5,4.5,5.5,6.5,7.5),"")))</f>
        <v/>
      </c>
      <c r="M1147" s="52">
        <f t="shared" si="56"/>
        <v>1</v>
      </c>
      <c r="N1147" s="52" t="str">
        <f t="shared" si="57"/>
        <v/>
      </c>
      <c r="O1147" s="6"/>
      <c r="P1147" s="6"/>
      <c r="Q1147" s="6"/>
      <c r="R1147" s="6"/>
      <c r="S1147" s="6"/>
      <c r="T1147" s="6"/>
      <c r="U1147" s="6"/>
      <c r="V1147" s="6"/>
      <c r="W1147" s="6"/>
      <c r="X1147" s="6"/>
      <c r="Y1147" s="6"/>
      <c r="Z1147" s="6"/>
      <c r="AA1147" s="6"/>
      <c r="AB1147" s="6"/>
    </row>
    <row r="1148" spans="1:28" ht="13.5" thickBot="1" x14ac:dyDescent="0.25">
      <c r="A1148" s="6" t="str">
        <f t="shared" si="58"/>
        <v xml:space="preserve"> UNIT </v>
      </c>
      <c r="B1148" s="54">
        <v>1114</v>
      </c>
      <c r="C1148" s="53"/>
      <c r="D1148" s="57"/>
      <c r="E1148" s="57"/>
      <c r="F1148" s="57"/>
      <c r="G1148" s="57"/>
      <c r="H1148" s="139"/>
      <c r="I1148" s="57"/>
      <c r="J1148" s="60"/>
      <c r="K1148" s="72" t="str">
        <f>IF(AND(I1148="YES", COUNTIFS(F$35:F1148,F1148,I$35:I1148,"YES")=1),1,"")</f>
        <v/>
      </c>
      <c r="L1148" s="73" t="str">
        <f>IF(G1148="","",VALUE(IFERROR(CHOOSE(MATCH(G1148,{0,1,2,3,4,5},0),2.5,3.5,4.5,5.5,6.5,7.5),"")))</f>
        <v/>
      </c>
      <c r="M1148" s="52">
        <f t="shared" si="56"/>
        <v>1</v>
      </c>
      <c r="N1148" s="52" t="str">
        <f t="shared" si="57"/>
        <v/>
      </c>
      <c r="O1148" s="6"/>
      <c r="P1148" s="6"/>
      <c r="Q1148" s="6"/>
      <c r="R1148" s="6"/>
      <c r="S1148" s="6"/>
      <c r="T1148" s="6"/>
      <c r="U1148" s="6"/>
      <c r="V1148" s="6"/>
      <c r="W1148" s="6"/>
      <c r="X1148" s="6"/>
      <c r="Y1148" s="6"/>
      <c r="Z1148" s="6"/>
      <c r="AA1148" s="6"/>
      <c r="AB1148" s="6"/>
    </row>
    <row r="1149" spans="1:28" ht="13.5" thickBot="1" x14ac:dyDescent="0.25">
      <c r="A1149" s="6" t="str">
        <f t="shared" si="58"/>
        <v xml:space="preserve"> UNIT </v>
      </c>
      <c r="B1149" s="54">
        <v>1115</v>
      </c>
      <c r="C1149" s="53"/>
      <c r="D1149" s="57"/>
      <c r="E1149" s="57"/>
      <c r="F1149" s="57"/>
      <c r="G1149" s="57"/>
      <c r="H1149" s="139"/>
      <c r="I1149" s="57"/>
      <c r="J1149" s="60"/>
      <c r="K1149" s="72" t="str">
        <f>IF(AND(I1149="YES", COUNTIFS(F$35:F1149,F1149,I$35:I1149,"YES")=1),1,"")</f>
        <v/>
      </c>
      <c r="L1149" s="73" t="str">
        <f>IF(G1149="","",VALUE(IFERROR(CHOOSE(MATCH(G1149,{0,1,2,3,4,5},0),2.5,3.5,4.5,5.5,6.5,7.5),"")))</f>
        <v/>
      </c>
      <c r="M1149" s="52">
        <f t="shared" si="56"/>
        <v>1</v>
      </c>
      <c r="N1149" s="52" t="str">
        <f t="shared" si="57"/>
        <v/>
      </c>
      <c r="O1149" s="6"/>
      <c r="P1149" s="6"/>
      <c r="Q1149" s="6"/>
      <c r="R1149" s="6"/>
      <c r="S1149" s="6"/>
      <c r="T1149" s="6"/>
      <c r="U1149" s="6"/>
      <c r="V1149" s="6"/>
      <c r="W1149" s="6"/>
      <c r="X1149" s="6"/>
      <c r="Y1149" s="6"/>
      <c r="Z1149" s="6"/>
      <c r="AA1149" s="6"/>
      <c r="AB1149" s="6"/>
    </row>
    <row r="1150" spans="1:28" ht="13.5" thickBot="1" x14ac:dyDescent="0.25">
      <c r="A1150" s="6" t="str">
        <f t="shared" si="58"/>
        <v xml:space="preserve"> UNIT </v>
      </c>
      <c r="B1150" s="54">
        <v>1116</v>
      </c>
      <c r="C1150" s="53"/>
      <c r="D1150" s="57"/>
      <c r="E1150" s="57"/>
      <c r="F1150" s="57"/>
      <c r="G1150" s="57"/>
      <c r="H1150" s="139"/>
      <c r="I1150" s="57"/>
      <c r="J1150" s="60"/>
      <c r="K1150" s="72" t="str">
        <f>IF(AND(I1150="YES", COUNTIFS(F$35:F1150,F1150,I$35:I1150,"YES")=1),1,"")</f>
        <v/>
      </c>
      <c r="L1150" s="73" t="str">
        <f>IF(G1150="","",VALUE(IFERROR(CHOOSE(MATCH(G1150,{0,1,2,3,4,5},0),2.5,3.5,4.5,5.5,6.5,7.5),"")))</f>
        <v/>
      </c>
      <c r="M1150" s="52">
        <f t="shared" si="56"/>
        <v>1</v>
      </c>
      <c r="N1150" s="52" t="str">
        <f t="shared" si="57"/>
        <v/>
      </c>
      <c r="O1150" s="6"/>
      <c r="P1150" s="6"/>
      <c r="Q1150" s="6"/>
      <c r="R1150" s="6"/>
      <c r="S1150" s="6"/>
      <c r="T1150" s="6"/>
      <c r="U1150" s="6"/>
      <c r="V1150" s="6"/>
      <c r="W1150" s="6"/>
      <c r="X1150" s="6"/>
      <c r="Y1150" s="6"/>
      <c r="Z1150" s="6"/>
      <c r="AA1150" s="6"/>
      <c r="AB1150" s="6"/>
    </row>
    <row r="1151" spans="1:28" ht="13.5" thickBot="1" x14ac:dyDescent="0.25">
      <c r="A1151" s="6" t="str">
        <f t="shared" si="58"/>
        <v xml:space="preserve"> UNIT </v>
      </c>
      <c r="B1151" s="54">
        <v>1117</v>
      </c>
      <c r="C1151" s="53"/>
      <c r="D1151" s="57"/>
      <c r="E1151" s="57"/>
      <c r="F1151" s="57"/>
      <c r="G1151" s="57"/>
      <c r="H1151" s="139"/>
      <c r="I1151" s="57"/>
      <c r="J1151" s="60"/>
      <c r="K1151" s="72" t="str">
        <f>IF(AND(I1151="YES", COUNTIFS(F$35:F1151,F1151,I$35:I1151,"YES")=1),1,"")</f>
        <v/>
      </c>
      <c r="L1151" s="73" t="str">
        <f>IF(G1151="","",VALUE(IFERROR(CHOOSE(MATCH(G1151,{0,1,2,3,4,5},0),2.5,3.5,4.5,5.5,6.5,7.5),"")))</f>
        <v/>
      </c>
      <c r="M1151" s="52">
        <f t="shared" si="56"/>
        <v>1</v>
      </c>
      <c r="N1151" s="52" t="str">
        <f t="shared" si="57"/>
        <v/>
      </c>
      <c r="O1151" s="6"/>
      <c r="P1151" s="6"/>
      <c r="Q1151" s="6"/>
      <c r="R1151" s="6"/>
      <c r="S1151" s="6"/>
      <c r="T1151" s="6"/>
      <c r="U1151" s="6"/>
      <c r="V1151" s="6"/>
      <c r="W1151" s="6"/>
      <c r="X1151" s="6"/>
      <c r="Y1151" s="6"/>
      <c r="Z1151" s="6"/>
      <c r="AA1151" s="6"/>
      <c r="AB1151" s="6"/>
    </row>
    <row r="1152" spans="1:28" ht="13.5" thickBot="1" x14ac:dyDescent="0.25">
      <c r="A1152" s="6" t="str">
        <f t="shared" si="58"/>
        <v xml:space="preserve"> UNIT </v>
      </c>
      <c r="B1152" s="54">
        <v>1118</v>
      </c>
      <c r="C1152" s="53"/>
      <c r="D1152" s="57"/>
      <c r="E1152" s="57"/>
      <c r="F1152" s="57"/>
      <c r="G1152" s="57"/>
      <c r="H1152" s="139"/>
      <c r="I1152" s="57"/>
      <c r="J1152" s="60"/>
      <c r="K1152" s="72" t="str">
        <f>IF(AND(I1152="YES", COUNTIFS(F$35:F1152,F1152,I$35:I1152,"YES")=1),1,"")</f>
        <v/>
      </c>
      <c r="L1152" s="73" t="str">
        <f>IF(G1152="","",VALUE(IFERROR(CHOOSE(MATCH(G1152,{0,1,2,3,4,5},0),2.5,3.5,4.5,5.5,6.5,7.5),"")))</f>
        <v/>
      </c>
      <c r="M1152" s="52">
        <f t="shared" si="56"/>
        <v>1</v>
      </c>
      <c r="N1152" s="52" t="str">
        <f t="shared" si="57"/>
        <v/>
      </c>
      <c r="O1152" s="6"/>
      <c r="P1152" s="6"/>
      <c r="Q1152" s="6"/>
      <c r="R1152" s="6"/>
      <c r="S1152" s="6"/>
      <c r="T1152" s="6"/>
      <c r="U1152" s="6"/>
      <c r="V1152" s="6"/>
      <c r="W1152" s="6"/>
      <c r="X1152" s="6"/>
      <c r="Y1152" s="6"/>
      <c r="Z1152" s="6"/>
      <c r="AA1152" s="6"/>
      <c r="AB1152" s="6"/>
    </row>
    <row r="1153" spans="1:28" ht="13.5" thickBot="1" x14ac:dyDescent="0.25">
      <c r="A1153" s="6" t="str">
        <f t="shared" si="58"/>
        <v xml:space="preserve"> UNIT </v>
      </c>
      <c r="B1153" s="54">
        <v>1119</v>
      </c>
      <c r="C1153" s="53"/>
      <c r="D1153" s="57"/>
      <c r="E1153" s="57"/>
      <c r="F1153" s="57"/>
      <c r="G1153" s="57"/>
      <c r="H1153" s="139"/>
      <c r="I1153" s="57"/>
      <c r="J1153" s="60"/>
      <c r="K1153" s="72" t="str">
        <f>IF(AND(I1153="YES", COUNTIFS(F$35:F1153,F1153,I$35:I1153,"YES")=1),1,"")</f>
        <v/>
      </c>
      <c r="L1153" s="73" t="str">
        <f>IF(G1153="","",VALUE(IFERROR(CHOOSE(MATCH(G1153,{0,1,2,3,4,5},0),2.5,3.5,4.5,5.5,6.5,7.5),"")))</f>
        <v/>
      </c>
      <c r="M1153" s="52">
        <f t="shared" si="56"/>
        <v>1</v>
      </c>
      <c r="N1153" s="52" t="str">
        <f t="shared" si="57"/>
        <v/>
      </c>
      <c r="O1153" s="6"/>
      <c r="P1153" s="6"/>
      <c r="Q1153" s="6"/>
      <c r="R1153" s="6"/>
      <c r="S1153" s="6"/>
      <c r="T1153" s="6"/>
      <c r="U1153" s="6"/>
      <c r="V1153" s="6"/>
      <c r="W1153" s="6"/>
      <c r="X1153" s="6"/>
      <c r="Y1153" s="6"/>
      <c r="Z1153" s="6"/>
      <c r="AA1153" s="6"/>
      <c r="AB1153" s="6"/>
    </row>
    <row r="1154" spans="1:28" ht="13.5" thickBot="1" x14ac:dyDescent="0.25">
      <c r="A1154" s="6" t="str">
        <f t="shared" si="58"/>
        <v xml:space="preserve"> UNIT </v>
      </c>
      <c r="B1154" s="54">
        <v>1120</v>
      </c>
      <c r="C1154" s="53"/>
      <c r="D1154" s="57"/>
      <c r="E1154" s="57"/>
      <c r="F1154" s="57"/>
      <c r="G1154" s="57"/>
      <c r="H1154" s="139"/>
      <c r="I1154" s="57"/>
      <c r="J1154" s="60"/>
      <c r="K1154" s="72" t="str">
        <f>IF(AND(I1154="YES", COUNTIFS(F$35:F1154,F1154,I$35:I1154,"YES")=1),1,"")</f>
        <v/>
      </c>
      <c r="L1154" s="73" t="str">
        <f>IF(G1154="","",VALUE(IFERROR(CHOOSE(MATCH(G1154,{0,1,2,3,4,5},0),2.5,3.5,4.5,5.5,6.5,7.5),"")))</f>
        <v/>
      </c>
      <c r="M1154" s="52">
        <f t="shared" si="56"/>
        <v>1</v>
      </c>
      <c r="N1154" s="52" t="str">
        <f t="shared" si="57"/>
        <v/>
      </c>
      <c r="O1154" s="6"/>
      <c r="P1154" s="6"/>
      <c r="Q1154" s="6"/>
      <c r="R1154" s="6"/>
      <c r="S1154" s="6"/>
      <c r="T1154" s="6"/>
      <c r="U1154" s="6"/>
      <c r="V1154" s="6"/>
      <c r="W1154" s="6"/>
      <c r="X1154" s="6"/>
      <c r="Y1154" s="6"/>
      <c r="Z1154" s="6"/>
      <c r="AA1154" s="6"/>
      <c r="AB1154" s="6"/>
    </row>
    <row r="1155" spans="1:28" ht="13.5" thickBot="1" x14ac:dyDescent="0.25">
      <c r="A1155" s="6" t="str">
        <f t="shared" si="58"/>
        <v xml:space="preserve"> UNIT </v>
      </c>
      <c r="B1155" s="54">
        <v>1121</v>
      </c>
      <c r="C1155" s="53"/>
      <c r="D1155" s="57"/>
      <c r="E1155" s="57"/>
      <c r="F1155" s="57"/>
      <c r="G1155" s="57"/>
      <c r="H1155" s="139"/>
      <c r="I1155" s="57"/>
      <c r="J1155" s="60"/>
      <c r="K1155" s="72" t="str">
        <f>IF(AND(I1155="YES", COUNTIFS(F$35:F1155,F1155,I$35:I1155,"YES")=1),1,"")</f>
        <v/>
      </c>
      <c r="L1155" s="73" t="str">
        <f>IF(G1155="","",VALUE(IFERROR(CHOOSE(MATCH(G1155,{0,1,2,3,4,5},0),2.5,3.5,4.5,5.5,6.5,7.5),"")))</f>
        <v/>
      </c>
      <c r="M1155" s="52">
        <f t="shared" si="56"/>
        <v>1</v>
      </c>
      <c r="N1155" s="52" t="str">
        <f t="shared" si="57"/>
        <v/>
      </c>
      <c r="O1155" s="6"/>
      <c r="P1155" s="6"/>
      <c r="Q1155" s="6"/>
      <c r="R1155" s="6"/>
      <c r="S1155" s="6"/>
      <c r="T1155" s="6"/>
      <c r="U1155" s="6"/>
      <c r="V1155" s="6"/>
      <c r="W1155" s="6"/>
      <c r="X1155" s="6"/>
      <c r="Y1155" s="6"/>
      <c r="Z1155" s="6"/>
      <c r="AA1155" s="6"/>
      <c r="AB1155" s="6"/>
    </row>
    <row r="1156" spans="1:28" ht="13.5" thickBot="1" x14ac:dyDescent="0.25">
      <c r="A1156" s="6" t="str">
        <f t="shared" si="58"/>
        <v xml:space="preserve"> UNIT </v>
      </c>
      <c r="B1156" s="54">
        <v>1122</v>
      </c>
      <c r="C1156" s="53"/>
      <c r="D1156" s="57"/>
      <c r="E1156" s="57"/>
      <c r="F1156" s="57"/>
      <c r="G1156" s="57"/>
      <c r="H1156" s="139"/>
      <c r="I1156" s="57"/>
      <c r="J1156" s="60"/>
      <c r="K1156" s="72" t="str">
        <f>IF(AND(I1156="YES", COUNTIFS(F$35:F1156,F1156,I$35:I1156,"YES")=1),1,"")</f>
        <v/>
      </c>
      <c r="L1156" s="73" t="str">
        <f>IF(G1156="","",VALUE(IFERROR(CHOOSE(MATCH(G1156,{0,1,2,3,4,5},0),2.5,3.5,4.5,5.5,6.5,7.5),"")))</f>
        <v/>
      </c>
      <c r="M1156" s="52">
        <f t="shared" si="56"/>
        <v>1</v>
      </c>
      <c r="N1156" s="52" t="str">
        <f t="shared" si="57"/>
        <v/>
      </c>
      <c r="O1156" s="6"/>
      <c r="P1156" s="6"/>
      <c r="Q1156" s="6"/>
      <c r="R1156" s="6"/>
      <c r="S1156" s="6"/>
      <c r="T1156" s="6"/>
      <c r="U1156" s="6"/>
      <c r="V1156" s="6"/>
      <c r="W1156" s="6"/>
      <c r="X1156" s="6"/>
      <c r="Y1156" s="6"/>
      <c r="Z1156" s="6"/>
      <c r="AA1156" s="6"/>
      <c r="AB1156" s="6"/>
    </row>
    <row r="1157" spans="1:28" ht="13.5" thickBot="1" x14ac:dyDescent="0.25">
      <c r="A1157" s="6" t="str">
        <f t="shared" si="58"/>
        <v xml:space="preserve"> UNIT </v>
      </c>
      <c r="B1157" s="54">
        <v>1123</v>
      </c>
      <c r="C1157" s="53"/>
      <c r="D1157" s="57"/>
      <c r="E1157" s="57"/>
      <c r="F1157" s="57"/>
      <c r="G1157" s="57"/>
      <c r="H1157" s="139"/>
      <c r="I1157" s="57"/>
      <c r="J1157" s="60"/>
      <c r="K1157" s="72" t="str">
        <f>IF(AND(I1157="YES", COUNTIFS(F$35:F1157,F1157,I$35:I1157,"YES")=1),1,"")</f>
        <v/>
      </c>
      <c r="L1157" s="73" t="str">
        <f>IF(G1157="","",VALUE(IFERROR(CHOOSE(MATCH(G1157,{0,1,2,3,4,5},0),2.5,3.5,4.5,5.5,6.5,7.5),"")))</f>
        <v/>
      </c>
      <c r="M1157" s="52">
        <f t="shared" si="56"/>
        <v>1</v>
      </c>
      <c r="N1157" s="52" t="str">
        <f t="shared" si="57"/>
        <v/>
      </c>
      <c r="O1157" s="6"/>
      <c r="P1157" s="6"/>
      <c r="Q1157" s="6"/>
      <c r="R1157" s="6"/>
      <c r="S1157" s="6"/>
      <c r="T1157" s="6"/>
      <c r="U1157" s="6"/>
      <c r="V1157" s="6"/>
      <c r="W1157" s="6"/>
      <c r="X1157" s="6"/>
      <c r="Y1157" s="6"/>
      <c r="Z1157" s="6"/>
      <c r="AA1157" s="6"/>
      <c r="AB1157" s="6"/>
    </row>
    <row r="1158" spans="1:28" ht="13.5" thickBot="1" x14ac:dyDescent="0.25">
      <c r="A1158" s="6" t="str">
        <f t="shared" si="58"/>
        <v xml:space="preserve"> UNIT </v>
      </c>
      <c r="B1158" s="54">
        <v>1124</v>
      </c>
      <c r="C1158" s="53"/>
      <c r="D1158" s="57"/>
      <c r="E1158" s="57"/>
      <c r="F1158" s="57"/>
      <c r="G1158" s="57"/>
      <c r="H1158" s="139"/>
      <c r="I1158" s="57"/>
      <c r="J1158" s="60"/>
      <c r="K1158" s="72" t="str">
        <f>IF(AND(I1158="YES", COUNTIFS(F$35:F1158,F1158,I$35:I1158,"YES")=1),1,"")</f>
        <v/>
      </c>
      <c r="L1158" s="73" t="str">
        <f>IF(G1158="","",VALUE(IFERROR(CHOOSE(MATCH(G1158,{0,1,2,3,4,5},0),2.5,3.5,4.5,5.5,6.5,7.5),"")))</f>
        <v/>
      </c>
      <c r="M1158" s="52">
        <f t="shared" si="56"/>
        <v>1</v>
      </c>
      <c r="N1158" s="52" t="str">
        <f t="shared" si="57"/>
        <v/>
      </c>
      <c r="O1158" s="6"/>
      <c r="P1158" s="6"/>
      <c r="Q1158" s="6"/>
      <c r="R1158" s="6"/>
      <c r="S1158" s="6"/>
      <c r="T1158" s="6"/>
      <c r="U1158" s="6"/>
      <c r="V1158" s="6"/>
      <c r="W1158" s="6"/>
      <c r="X1158" s="6"/>
      <c r="Y1158" s="6"/>
      <c r="Z1158" s="6"/>
      <c r="AA1158" s="6"/>
      <c r="AB1158" s="6"/>
    </row>
    <row r="1159" spans="1:28" ht="13.5" thickBot="1" x14ac:dyDescent="0.25">
      <c r="A1159" s="6" t="str">
        <f t="shared" si="58"/>
        <v xml:space="preserve"> UNIT </v>
      </c>
      <c r="B1159" s="54">
        <v>1125</v>
      </c>
      <c r="C1159" s="53"/>
      <c r="D1159" s="57"/>
      <c r="E1159" s="57"/>
      <c r="F1159" s="57"/>
      <c r="G1159" s="57"/>
      <c r="H1159" s="139"/>
      <c r="I1159" s="57"/>
      <c r="J1159" s="60"/>
      <c r="K1159" s="72" t="str">
        <f>IF(AND(I1159="YES", COUNTIFS(F$35:F1159,F1159,I$35:I1159,"YES")=1),1,"")</f>
        <v/>
      </c>
      <c r="L1159" s="73" t="str">
        <f>IF(G1159="","",VALUE(IFERROR(CHOOSE(MATCH(G1159,{0,1,2,3,4,5},0),2.5,3.5,4.5,5.5,6.5,7.5),"")))</f>
        <v/>
      </c>
      <c r="M1159" s="52">
        <f t="shared" si="56"/>
        <v>1</v>
      </c>
      <c r="N1159" s="52" t="str">
        <f t="shared" si="57"/>
        <v/>
      </c>
      <c r="O1159" s="6"/>
      <c r="P1159" s="6"/>
      <c r="Q1159" s="6"/>
      <c r="R1159" s="6"/>
      <c r="S1159" s="6"/>
      <c r="T1159" s="6"/>
      <c r="U1159" s="6"/>
      <c r="V1159" s="6"/>
      <c r="W1159" s="6"/>
      <c r="X1159" s="6"/>
      <c r="Y1159" s="6"/>
      <c r="Z1159" s="6"/>
      <c r="AA1159" s="6"/>
      <c r="AB1159" s="6"/>
    </row>
    <row r="1160" spans="1:28" ht="13.5" thickBot="1" x14ac:dyDescent="0.25">
      <c r="A1160" s="6" t="str">
        <f t="shared" si="58"/>
        <v xml:space="preserve"> UNIT </v>
      </c>
      <c r="B1160" s="54">
        <v>1126</v>
      </c>
      <c r="C1160" s="53"/>
      <c r="D1160" s="57"/>
      <c r="E1160" s="57"/>
      <c r="F1160" s="57"/>
      <c r="G1160" s="57"/>
      <c r="H1160" s="139"/>
      <c r="I1160" s="57"/>
      <c r="J1160" s="60"/>
      <c r="K1160" s="72" t="str">
        <f>IF(AND(I1160="YES", COUNTIFS(F$35:F1160,F1160,I$35:I1160,"YES")=1),1,"")</f>
        <v/>
      </c>
      <c r="L1160" s="73" t="str">
        <f>IF(G1160="","",VALUE(IFERROR(CHOOSE(MATCH(G1160,{0,1,2,3,4,5},0),2.5,3.5,4.5,5.5,6.5,7.5),"")))</f>
        <v/>
      </c>
      <c r="M1160" s="52">
        <f t="shared" si="56"/>
        <v>1</v>
      </c>
      <c r="N1160" s="52" t="str">
        <f t="shared" si="57"/>
        <v/>
      </c>
      <c r="O1160" s="6"/>
      <c r="P1160" s="6"/>
      <c r="Q1160" s="6"/>
      <c r="R1160" s="6"/>
      <c r="S1160" s="6"/>
      <c r="T1160" s="6"/>
      <c r="U1160" s="6"/>
      <c r="V1160" s="6"/>
      <c r="W1160" s="6"/>
      <c r="X1160" s="6"/>
      <c r="Y1160" s="6"/>
      <c r="Z1160" s="6"/>
      <c r="AA1160" s="6"/>
      <c r="AB1160" s="6"/>
    </row>
    <row r="1161" spans="1:28" ht="13.5" thickBot="1" x14ac:dyDescent="0.25">
      <c r="A1161" s="6" t="str">
        <f t="shared" si="58"/>
        <v xml:space="preserve"> UNIT </v>
      </c>
      <c r="B1161" s="54">
        <v>1127</v>
      </c>
      <c r="C1161" s="53"/>
      <c r="D1161" s="57"/>
      <c r="E1161" s="57"/>
      <c r="F1161" s="57"/>
      <c r="G1161" s="57"/>
      <c r="H1161" s="139"/>
      <c r="I1161" s="57"/>
      <c r="J1161" s="60"/>
      <c r="K1161" s="72" t="str">
        <f>IF(AND(I1161="YES", COUNTIFS(F$35:F1161,F1161,I$35:I1161,"YES")=1),1,"")</f>
        <v/>
      </c>
      <c r="L1161" s="73" t="str">
        <f>IF(G1161="","",VALUE(IFERROR(CHOOSE(MATCH(G1161,{0,1,2,3,4,5},0),2.5,3.5,4.5,5.5,6.5,7.5),"")))</f>
        <v/>
      </c>
      <c r="M1161" s="52">
        <f t="shared" si="56"/>
        <v>1</v>
      </c>
      <c r="N1161" s="52" t="str">
        <f t="shared" si="57"/>
        <v/>
      </c>
      <c r="O1161" s="6"/>
      <c r="P1161" s="6"/>
      <c r="Q1161" s="6"/>
      <c r="R1161" s="6"/>
      <c r="S1161" s="6"/>
      <c r="T1161" s="6"/>
      <c r="U1161" s="6"/>
      <c r="V1161" s="6"/>
      <c r="W1161" s="6"/>
      <c r="X1161" s="6"/>
      <c r="Y1161" s="6"/>
      <c r="Z1161" s="6"/>
      <c r="AA1161" s="6"/>
      <c r="AB1161" s="6"/>
    </row>
    <row r="1162" spans="1:28" ht="13.5" thickBot="1" x14ac:dyDescent="0.25">
      <c r="A1162" s="6" t="str">
        <f t="shared" si="58"/>
        <v xml:space="preserve"> UNIT </v>
      </c>
      <c r="B1162" s="54">
        <v>1128</v>
      </c>
      <c r="C1162" s="53"/>
      <c r="D1162" s="57"/>
      <c r="E1162" s="57"/>
      <c r="F1162" s="57"/>
      <c r="G1162" s="57"/>
      <c r="H1162" s="139"/>
      <c r="I1162" s="57"/>
      <c r="J1162" s="60"/>
      <c r="K1162" s="72" t="str">
        <f>IF(AND(I1162="YES", COUNTIFS(F$35:F1162,F1162,I$35:I1162,"YES")=1),1,"")</f>
        <v/>
      </c>
      <c r="L1162" s="73" t="str">
        <f>IF(G1162="","",VALUE(IFERROR(CHOOSE(MATCH(G1162,{0,1,2,3,4,5},0),2.5,3.5,4.5,5.5,6.5,7.5),"")))</f>
        <v/>
      </c>
      <c r="M1162" s="52">
        <f t="shared" si="56"/>
        <v>1</v>
      </c>
      <c r="N1162" s="52" t="str">
        <f t="shared" si="57"/>
        <v/>
      </c>
      <c r="O1162" s="6"/>
      <c r="P1162" s="6"/>
      <c r="Q1162" s="6"/>
      <c r="R1162" s="6"/>
      <c r="S1162" s="6"/>
      <c r="T1162" s="6"/>
      <c r="U1162" s="6"/>
      <c r="V1162" s="6"/>
      <c r="W1162" s="6"/>
      <c r="X1162" s="6"/>
      <c r="Y1162" s="6"/>
      <c r="Z1162" s="6"/>
      <c r="AA1162" s="6"/>
      <c r="AB1162" s="6"/>
    </row>
    <row r="1163" spans="1:28" ht="13.5" thickBot="1" x14ac:dyDescent="0.25">
      <c r="A1163" s="6" t="str">
        <f t="shared" si="58"/>
        <v xml:space="preserve"> UNIT </v>
      </c>
      <c r="B1163" s="54">
        <v>1129</v>
      </c>
      <c r="C1163" s="53"/>
      <c r="D1163" s="57"/>
      <c r="E1163" s="57"/>
      <c r="F1163" s="57"/>
      <c r="G1163" s="57"/>
      <c r="H1163" s="139"/>
      <c r="I1163" s="57"/>
      <c r="J1163" s="60"/>
      <c r="K1163" s="72" t="str">
        <f>IF(AND(I1163="YES", COUNTIFS(F$35:F1163,F1163,I$35:I1163,"YES")=1),1,"")</f>
        <v/>
      </c>
      <c r="L1163" s="73" t="str">
        <f>IF(G1163="","",VALUE(IFERROR(CHOOSE(MATCH(G1163,{0,1,2,3,4,5},0),2.5,3.5,4.5,5.5,6.5,7.5),"")))</f>
        <v/>
      </c>
      <c r="M1163" s="52">
        <f t="shared" si="56"/>
        <v>1</v>
      </c>
      <c r="N1163" s="52" t="str">
        <f t="shared" si="57"/>
        <v/>
      </c>
      <c r="O1163" s="6"/>
      <c r="P1163" s="6"/>
      <c r="Q1163" s="6"/>
      <c r="R1163" s="6"/>
      <c r="S1163" s="6"/>
      <c r="T1163" s="6"/>
      <c r="U1163" s="6"/>
      <c r="V1163" s="6"/>
      <c r="W1163" s="6"/>
      <c r="X1163" s="6"/>
      <c r="Y1163" s="6"/>
      <c r="Z1163" s="6"/>
      <c r="AA1163" s="6"/>
      <c r="AB1163" s="6"/>
    </row>
    <row r="1164" spans="1:28" ht="13.5" thickBot="1" x14ac:dyDescent="0.25">
      <c r="A1164" s="6" t="str">
        <f t="shared" si="58"/>
        <v xml:space="preserve"> UNIT </v>
      </c>
      <c r="B1164" s="54">
        <v>1130</v>
      </c>
      <c r="C1164" s="53"/>
      <c r="D1164" s="57"/>
      <c r="E1164" s="57"/>
      <c r="F1164" s="57"/>
      <c r="G1164" s="57"/>
      <c r="H1164" s="139"/>
      <c r="I1164" s="57"/>
      <c r="J1164" s="60"/>
      <c r="K1164" s="72" t="str">
        <f>IF(AND(I1164="YES", COUNTIFS(F$35:F1164,F1164,I$35:I1164,"YES")=1),1,"")</f>
        <v/>
      </c>
      <c r="L1164" s="73" t="str">
        <f>IF(G1164="","",VALUE(IFERROR(CHOOSE(MATCH(G1164,{0,1,2,3,4,5},0),2.5,3.5,4.5,5.5,6.5,7.5),"")))</f>
        <v/>
      </c>
      <c r="M1164" s="52">
        <f t="shared" si="56"/>
        <v>1</v>
      </c>
      <c r="N1164" s="52" t="str">
        <f t="shared" si="57"/>
        <v/>
      </c>
      <c r="O1164" s="6"/>
      <c r="P1164" s="6"/>
      <c r="Q1164" s="6"/>
      <c r="R1164" s="6"/>
      <c r="S1164" s="6"/>
      <c r="T1164" s="6"/>
      <c r="U1164" s="6"/>
      <c r="V1164" s="6"/>
      <c r="W1164" s="6"/>
      <c r="X1164" s="6"/>
      <c r="Y1164" s="6"/>
      <c r="Z1164" s="6"/>
      <c r="AA1164" s="6"/>
      <c r="AB1164" s="6"/>
    </row>
    <row r="1165" spans="1:28" ht="13.5" thickBot="1" x14ac:dyDescent="0.25">
      <c r="A1165" s="6" t="str">
        <f t="shared" si="58"/>
        <v xml:space="preserve"> UNIT </v>
      </c>
      <c r="B1165" s="54">
        <v>1131</v>
      </c>
      <c r="C1165" s="53"/>
      <c r="D1165" s="57"/>
      <c r="E1165" s="57"/>
      <c r="F1165" s="57"/>
      <c r="G1165" s="57"/>
      <c r="H1165" s="139"/>
      <c r="I1165" s="57"/>
      <c r="J1165" s="60"/>
      <c r="K1165" s="72" t="str">
        <f>IF(AND(I1165="YES", COUNTIFS(F$35:F1165,F1165,I$35:I1165,"YES")=1),1,"")</f>
        <v/>
      </c>
      <c r="L1165" s="73" t="str">
        <f>IF(G1165="","",VALUE(IFERROR(CHOOSE(MATCH(G1165,{0,1,2,3,4,5},0),2.5,3.5,4.5,5.5,6.5,7.5),"")))</f>
        <v/>
      </c>
      <c r="M1165" s="52">
        <f t="shared" si="56"/>
        <v>1</v>
      </c>
      <c r="N1165" s="52" t="str">
        <f t="shared" si="57"/>
        <v/>
      </c>
      <c r="O1165" s="6"/>
      <c r="P1165" s="6"/>
      <c r="Q1165" s="6"/>
      <c r="R1165" s="6"/>
      <c r="S1165" s="6"/>
      <c r="T1165" s="6"/>
      <c r="U1165" s="6"/>
      <c r="V1165" s="6"/>
      <c r="W1165" s="6"/>
      <c r="X1165" s="6"/>
      <c r="Y1165" s="6"/>
      <c r="Z1165" s="6"/>
      <c r="AA1165" s="6"/>
      <c r="AB1165" s="6"/>
    </row>
    <row r="1166" spans="1:28" ht="13.5" thickBot="1" x14ac:dyDescent="0.25">
      <c r="A1166" s="6" t="str">
        <f t="shared" si="58"/>
        <v xml:space="preserve"> UNIT </v>
      </c>
      <c r="B1166" s="54">
        <v>1132</v>
      </c>
      <c r="C1166" s="53"/>
      <c r="D1166" s="57"/>
      <c r="E1166" s="57"/>
      <c r="F1166" s="57"/>
      <c r="G1166" s="57"/>
      <c r="H1166" s="139"/>
      <c r="I1166" s="57"/>
      <c r="J1166" s="60"/>
      <c r="K1166" s="72" t="str">
        <f>IF(AND(I1166="YES", COUNTIFS(F$35:F1166,F1166,I$35:I1166,"YES")=1),1,"")</f>
        <v/>
      </c>
      <c r="L1166" s="73" t="str">
        <f>IF(G1166="","",VALUE(IFERROR(CHOOSE(MATCH(G1166,{0,1,2,3,4,5},0),2.5,3.5,4.5,5.5,6.5,7.5),"")))</f>
        <v/>
      </c>
      <c r="M1166" s="52">
        <f t="shared" si="56"/>
        <v>1</v>
      </c>
      <c r="N1166" s="52" t="str">
        <f t="shared" si="57"/>
        <v/>
      </c>
      <c r="O1166" s="6"/>
      <c r="P1166" s="6"/>
      <c r="Q1166" s="6"/>
      <c r="R1166" s="6"/>
      <c r="S1166" s="6"/>
      <c r="T1166" s="6"/>
      <c r="U1166" s="6"/>
      <c r="V1166" s="6"/>
      <c r="W1166" s="6"/>
      <c r="X1166" s="6"/>
      <c r="Y1166" s="6"/>
      <c r="Z1166" s="6"/>
      <c r="AA1166" s="6"/>
      <c r="AB1166" s="6"/>
    </row>
    <row r="1167" spans="1:28" ht="13.5" thickBot="1" x14ac:dyDescent="0.25">
      <c r="A1167" s="6" t="str">
        <f t="shared" si="58"/>
        <v xml:space="preserve"> UNIT </v>
      </c>
      <c r="B1167" s="54">
        <v>1133</v>
      </c>
      <c r="C1167" s="53"/>
      <c r="D1167" s="57"/>
      <c r="E1167" s="57"/>
      <c r="F1167" s="57"/>
      <c r="G1167" s="57"/>
      <c r="H1167" s="139"/>
      <c r="I1167" s="57"/>
      <c r="J1167" s="60"/>
      <c r="K1167" s="72" t="str">
        <f>IF(AND(I1167="YES", COUNTIFS(F$35:F1167,F1167,I$35:I1167,"YES")=1),1,"")</f>
        <v/>
      </c>
      <c r="L1167" s="73" t="str">
        <f>IF(G1167="","",VALUE(IFERROR(CHOOSE(MATCH(G1167,{0,1,2,3,4,5},0),2.5,3.5,4.5,5.5,6.5,7.5),"")))</f>
        <v/>
      </c>
      <c r="M1167" s="52">
        <f t="shared" si="56"/>
        <v>1</v>
      </c>
      <c r="N1167" s="52" t="str">
        <f t="shared" si="57"/>
        <v/>
      </c>
      <c r="O1167" s="6"/>
      <c r="P1167" s="6"/>
      <c r="Q1167" s="6"/>
      <c r="R1167" s="6"/>
      <c r="S1167" s="6"/>
      <c r="T1167" s="6"/>
      <c r="U1167" s="6"/>
      <c r="V1167" s="6"/>
      <c r="W1167" s="6"/>
      <c r="X1167" s="6"/>
      <c r="Y1167" s="6"/>
      <c r="Z1167" s="6"/>
      <c r="AA1167" s="6"/>
      <c r="AB1167" s="6"/>
    </row>
    <row r="1168" spans="1:28" ht="13.5" thickBot="1" x14ac:dyDescent="0.25">
      <c r="A1168" s="6" t="str">
        <f t="shared" si="58"/>
        <v xml:space="preserve"> UNIT </v>
      </c>
      <c r="B1168" s="54">
        <v>1134</v>
      </c>
      <c r="C1168" s="53"/>
      <c r="D1168" s="57"/>
      <c r="E1168" s="57"/>
      <c r="F1168" s="57"/>
      <c r="G1168" s="57"/>
      <c r="H1168" s="139"/>
      <c r="I1168" s="57"/>
      <c r="J1168" s="60"/>
      <c r="K1168" s="72" t="str">
        <f>IF(AND(I1168="YES", COUNTIFS(F$35:F1168,F1168,I$35:I1168,"YES")=1),1,"")</f>
        <v/>
      </c>
      <c r="L1168" s="73" t="str">
        <f>IF(G1168="","",VALUE(IFERROR(CHOOSE(MATCH(G1168,{0,1,2,3,4,5},0),2.5,3.5,4.5,5.5,6.5,7.5),"")))</f>
        <v/>
      </c>
      <c r="M1168" s="52">
        <f t="shared" si="56"/>
        <v>1</v>
      </c>
      <c r="N1168" s="52" t="str">
        <f t="shared" si="57"/>
        <v/>
      </c>
      <c r="O1168" s="6"/>
      <c r="P1168" s="6"/>
      <c r="Q1168" s="6"/>
      <c r="R1168" s="6"/>
      <c r="S1168" s="6"/>
      <c r="T1168" s="6"/>
      <c r="U1168" s="6"/>
      <c r="V1168" s="6"/>
      <c r="W1168" s="6"/>
      <c r="X1168" s="6"/>
      <c r="Y1168" s="6"/>
      <c r="Z1168" s="6"/>
      <c r="AA1168" s="6"/>
      <c r="AB1168" s="6"/>
    </row>
    <row r="1169" spans="1:28" ht="13.5" thickBot="1" x14ac:dyDescent="0.25">
      <c r="A1169" s="6" t="str">
        <f t="shared" si="58"/>
        <v xml:space="preserve"> UNIT </v>
      </c>
      <c r="B1169" s="54">
        <v>1135</v>
      </c>
      <c r="C1169" s="53"/>
      <c r="D1169" s="57"/>
      <c r="E1169" s="57"/>
      <c r="F1169" s="57"/>
      <c r="G1169" s="57"/>
      <c r="H1169" s="139"/>
      <c r="I1169" s="57"/>
      <c r="J1169" s="60"/>
      <c r="K1169" s="72" t="str">
        <f>IF(AND(I1169="YES", COUNTIFS(F$35:F1169,F1169,I$35:I1169,"YES")=1),1,"")</f>
        <v/>
      </c>
      <c r="L1169" s="73" t="str">
        <f>IF(G1169="","",VALUE(IFERROR(CHOOSE(MATCH(G1169,{0,1,2,3,4,5},0),2.5,3.5,4.5,5.5,6.5,7.5),"")))</f>
        <v/>
      </c>
      <c r="M1169" s="52">
        <f t="shared" si="56"/>
        <v>1</v>
      </c>
      <c r="N1169" s="52" t="str">
        <f t="shared" si="57"/>
        <v/>
      </c>
      <c r="O1169" s="6"/>
      <c r="P1169" s="6"/>
      <c r="Q1169" s="6"/>
      <c r="R1169" s="6"/>
      <c r="S1169" s="6"/>
      <c r="T1169" s="6"/>
      <c r="U1169" s="6"/>
      <c r="V1169" s="6"/>
      <c r="W1169" s="6"/>
      <c r="X1169" s="6"/>
      <c r="Y1169" s="6"/>
      <c r="Z1169" s="6"/>
      <c r="AA1169" s="6"/>
      <c r="AB1169" s="6"/>
    </row>
    <row r="1170" spans="1:28" ht="13.5" thickBot="1" x14ac:dyDescent="0.25">
      <c r="A1170" s="6" t="str">
        <f t="shared" si="58"/>
        <v xml:space="preserve"> UNIT </v>
      </c>
      <c r="B1170" s="54">
        <v>1136</v>
      </c>
      <c r="C1170" s="53"/>
      <c r="D1170" s="57"/>
      <c r="E1170" s="57"/>
      <c r="F1170" s="57"/>
      <c r="G1170" s="57"/>
      <c r="H1170" s="139"/>
      <c r="I1170" s="57"/>
      <c r="J1170" s="60"/>
      <c r="K1170" s="72" t="str">
        <f>IF(AND(I1170="YES", COUNTIFS(F$35:F1170,F1170,I$35:I1170,"YES")=1),1,"")</f>
        <v/>
      </c>
      <c r="L1170" s="73" t="str">
        <f>IF(G1170="","",VALUE(IFERROR(CHOOSE(MATCH(G1170,{0,1,2,3,4,5},0),2.5,3.5,4.5,5.5,6.5,7.5),"")))</f>
        <v/>
      </c>
      <c r="M1170" s="52">
        <f t="shared" si="56"/>
        <v>1</v>
      </c>
      <c r="N1170" s="52" t="str">
        <f t="shared" si="57"/>
        <v/>
      </c>
      <c r="O1170" s="6"/>
      <c r="P1170" s="6"/>
      <c r="Q1170" s="6"/>
      <c r="R1170" s="6"/>
      <c r="S1170" s="6"/>
      <c r="T1170" s="6"/>
      <c r="U1170" s="6"/>
      <c r="V1170" s="6"/>
      <c r="W1170" s="6"/>
      <c r="X1170" s="6"/>
      <c r="Y1170" s="6"/>
      <c r="Z1170" s="6"/>
      <c r="AA1170" s="6"/>
      <c r="AB1170" s="6"/>
    </row>
    <row r="1171" spans="1:28" ht="13.5" thickBot="1" x14ac:dyDescent="0.25">
      <c r="A1171" s="6" t="str">
        <f t="shared" si="58"/>
        <v xml:space="preserve"> UNIT </v>
      </c>
      <c r="B1171" s="54">
        <v>1137</v>
      </c>
      <c r="C1171" s="53"/>
      <c r="D1171" s="57"/>
      <c r="E1171" s="57"/>
      <c r="F1171" s="57"/>
      <c r="G1171" s="57"/>
      <c r="H1171" s="139"/>
      <c r="I1171" s="57"/>
      <c r="J1171" s="60"/>
      <c r="K1171" s="72" t="str">
        <f>IF(AND(I1171="YES", COUNTIFS(F$35:F1171,F1171,I$35:I1171,"YES")=1),1,"")</f>
        <v/>
      </c>
      <c r="L1171" s="73" t="str">
        <f>IF(G1171="","",VALUE(IFERROR(CHOOSE(MATCH(G1171,{0,1,2,3,4,5},0),2.5,3.5,4.5,5.5,6.5,7.5),"")))</f>
        <v/>
      </c>
      <c r="M1171" s="52">
        <f t="shared" si="56"/>
        <v>1</v>
      </c>
      <c r="N1171" s="52" t="str">
        <f t="shared" si="57"/>
        <v/>
      </c>
      <c r="O1171" s="6"/>
      <c r="P1171" s="6"/>
      <c r="Q1171" s="6"/>
      <c r="R1171" s="6"/>
      <c r="S1171" s="6"/>
      <c r="T1171" s="6"/>
      <c r="U1171" s="6"/>
      <c r="V1171" s="6"/>
      <c r="W1171" s="6"/>
      <c r="X1171" s="6"/>
      <c r="Y1171" s="6"/>
      <c r="Z1171" s="6"/>
      <c r="AA1171" s="6"/>
      <c r="AB1171" s="6"/>
    </row>
    <row r="1172" spans="1:28" ht="13.5" thickBot="1" x14ac:dyDescent="0.25">
      <c r="A1172" s="6" t="str">
        <f t="shared" si="58"/>
        <v xml:space="preserve"> UNIT </v>
      </c>
      <c r="B1172" s="54">
        <v>1138</v>
      </c>
      <c r="C1172" s="53"/>
      <c r="D1172" s="57"/>
      <c r="E1172" s="57"/>
      <c r="F1172" s="57"/>
      <c r="G1172" s="57"/>
      <c r="H1172" s="139"/>
      <c r="I1172" s="57"/>
      <c r="J1172" s="60"/>
      <c r="K1172" s="72" t="str">
        <f>IF(AND(I1172="YES", COUNTIFS(F$35:F1172,F1172,I$35:I1172,"YES")=1),1,"")</f>
        <v/>
      </c>
      <c r="L1172" s="73" t="str">
        <f>IF(G1172="","",VALUE(IFERROR(CHOOSE(MATCH(G1172,{0,1,2,3,4,5},0),2.5,3.5,4.5,5.5,6.5,7.5),"")))</f>
        <v/>
      </c>
      <c r="M1172" s="52">
        <f t="shared" si="56"/>
        <v>1</v>
      </c>
      <c r="N1172" s="52" t="str">
        <f t="shared" si="57"/>
        <v/>
      </c>
      <c r="O1172" s="6"/>
      <c r="P1172" s="6"/>
      <c r="Q1172" s="6"/>
      <c r="R1172" s="6"/>
      <c r="S1172" s="6"/>
      <c r="T1172" s="6"/>
      <c r="U1172" s="6"/>
      <c r="V1172" s="6"/>
      <c r="W1172" s="6"/>
      <c r="X1172" s="6"/>
      <c r="Y1172" s="6"/>
      <c r="Z1172" s="6"/>
      <c r="AA1172" s="6"/>
      <c r="AB1172" s="6"/>
    </row>
    <row r="1173" spans="1:28" ht="13.5" thickBot="1" x14ac:dyDescent="0.25">
      <c r="A1173" s="6" t="str">
        <f t="shared" si="58"/>
        <v xml:space="preserve"> UNIT </v>
      </c>
      <c r="B1173" s="54">
        <v>1139</v>
      </c>
      <c r="C1173" s="53"/>
      <c r="D1173" s="57"/>
      <c r="E1173" s="57"/>
      <c r="F1173" s="57"/>
      <c r="G1173" s="57"/>
      <c r="H1173" s="139"/>
      <c r="I1173" s="57"/>
      <c r="J1173" s="60"/>
      <c r="K1173" s="72" t="str">
        <f>IF(AND(I1173="YES", COUNTIFS(F$35:F1173,F1173,I$35:I1173,"YES")=1),1,"")</f>
        <v/>
      </c>
      <c r="L1173" s="73" t="str">
        <f>IF(G1173="","",VALUE(IFERROR(CHOOSE(MATCH(G1173,{0,1,2,3,4,5},0),2.5,3.5,4.5,5.5,6.5,7.5),"")))</f>
        <v/>
      </c>
      <c r="M1173" s="52">
        <f t="shared" si="56"/>
        <v>1</v>
      </c>
      <c r="N1173" s="52" t="str">
        <f t="shared" si="57"/>
        <v/>
      </c>
      <c r="O1173" s="6"/>
      <c r="P1173" s="6"/>
      <c r="Q1173" s="6"/>
      <c r="R1173" s="6"/>
      <c r="S1173" s="6"/>
      <c r="T1173" s="6"/>
      <c r="U1173" s="6"/>
      <c r="V1173" s="6"/>
      <c r="W1173" s="6"/>
      <c r="X1173" s="6"/>
      <c r="Y1173" s="6"/>
      <c r="Z1173" s="6"/>
      <c r="AA1173" s="6"/>
      <c r="AB1173" s="6"/>
    </row>
    <row r="1174" spans="1:28" ht="13.5" thickBot="1" x14ac:dyDescent="0.25">
      <c r="A1174" s="6" t="str">
        <f t="shared" si="58"/>
        <v xml:space="preserve"> UNIT </v>
      </c>
      <c r="B1174" s="54">
        <v>1140</v>
      </c>
      <c r="C1174" s="53"/>
      <c r="D1174" s="57"/>
      <c r="E1174" s="57"/>
      <c r="F1174" s="57"/>
      <c r="G1174" s="57"/>
      <c r="H1174" s="139"/>
      <c r="I1174" s="57"/>
      <c r="J1174" s="60"/>
      <c r="K1174" s="72" t="str">
        <f>IF(AND(I1174="YES", COUNTIFS(F$35:F1174,F1174,I$35:I1174,"YES")=1),1,"")</f>
        <v/>
      </c>
      <c r="L1174" s="73" t="str">
        <f>IF(G1174="","",VALUE(IFERROR(CHOOSE(MATCH(G1174,{0,1,2,3,4,5},0),2.5,3.5,4.5,5.5,6.5,7.5),"")))</f>
        <v/>
      </c>
      <c r="M1174" s="52">
        <f t="shared" si="56"/>
        <v>1</v>
      </c>
      <c r="N1174" s="52" t="str">
        <f t="shared" si="57"/>
        <v/>
      </c>
      <c r="O1174" s="6"/>
      <c r="P1174" s="6"/>
      <c r="Q1174" s="6"/>
      <c r="R1174" s="6"/>
      <c r="S1174" s="6"/>
      <c r="T1174" s="6"/>
      <c r="U1174" s="6"/>
      <c r="V1174" s="6"/>
      <c r="W1174" s="6"/>
      <c r="X1174" s="6"/>
      <c r="Y1174" s="6"/>
      <c r="Z1174" s="6"/>
      <c r="AA1174" s="6"/>
      <c r="AB1174" s="6"/>
    </row>
    <row r="1175" spans="1:28" ht="13.5" thickBot="1" x14ac:dyDescent="0.25">
      <c r="A1175" s="6" t="str">
        <f t="shared" si="58"/>
        <v xml:space="preserve"> UNIT </v>
      </c>
      <c r="B1175" s="54">
        <v>1141</v>
      </c>
      <c r="C1175" s="53"/>
      <c r="D1175" s="57"/>
      <c r="E1175" s="57"/>
      <c r="F1175" s="57"/>
      <c r="G1175" s="57"/>
      <c r="H1175" s="139"/>
      <c r="I1175" s="57"/>
      <c r="J1175" s="60"/>
      <c r="K1175" s="72" t="str">
        <f>IF(AND(I1175="YES", COUNTIFS(F$35:F1175,F1175,I$35:I1175,"YES")=1),1,"")</f>
        <v/>
      </c>
      <c r="L1175" s="73" t="str">
        <f>IF(G1175="","",VALUE(IFERROR(CHOOSE(MATCH(G1175,{0,1,2,3,4,5},0),2.5,3.5,4.5,5.5,6.5,7.5),"")))</f>
        <v/>
      </c>
      <c r="M1175" s="52">
        <f t="shared" si="56"/>
        <v>1</v>
      </c>
      <c r="N1175" s="52" t="str">
        <f t="shared" si="57"/>
        <v/>
      </c>
      <c r="O1175" s="6"/>
      <c r="P1175" s="6"/>
      <c r="Q1175" s="6"/>
      <c r="R1175" s="6"/>
      <c r="S1175" s="6"/>
      <c r="T1175" s="6"/>
      <c r="U1175" s="6"/>
      <c r="V1175" s="6"/>
      <c r="W1175" s="6"/>
      <c r="X1175" s="6"/>
      <c r="Y1175" s="6"/>
      <c r="Z1175" s="6"/>
      <c r="AA1175" s="6"/>
      <c r="AB1175" s="6"/>
    </row>
    <row r="1176" spans="1:28" ht="13.5" thickBot="1" x14ac:dyDescent="0.25">
      <c r="A1176" s="6" t="str">
        <f t="shared" si="58"/>
        <v xml:space="preserve"> UNIT </v>
      </c>
      <c r="B1176" s="54">
        <v>1142</v>
      </c>
      <c r="C1176" s="53"/>
      <c r="D1176" s="57"/>
      <c r="E1176" s="57"/>
      <c r="F1176" s="57"/>
      <c r="G1176" s="57"/>
      <c r="H1176" s="139"/>
      <c r="I1176" s="57"/>
      <c r="J1176" s="60"/>
      <c r="K1176" s="72" t="str">
        <f>IF(AND(I1176="YES", COUNTIFS(F$35:F1176,F1176,I$35:I1176,"YES")=1),1,"")</f>
        <v/>
      </c>
      <c r="L1176" s="73" t="str">
        <f>IF(G1176="","",VALUE(IFERROR(CHOOSE(MATCH(G1176,{0,1,2,3,4,5},0),2.5,3.5,4.5,5.5,6.5,7.5),"")))</f>
        <v/>
      </c>
      <c r="M1176" s="52">
        <f t="shared" si="56"/>
        <v>1</v>
      </c>
      <c r="N1176" s="52" t="str">
        <f t="shared" si="57"/>
        <v/>
      </c>
      <c r="O1176" s="6"/>
      <c r="P1176" s="6"/>
      <c r="Q1176" s="6"/>
      <c r="R1176" s="6"/>
      <c r="S1176" s="6"/>
      <c r="T1176" s="6"/>
      <c r="U1176" s="6"/>
      <c r="V1176" s="6"/>
      <c r="W1176" s="6"/>
      <c r="X1176" s="6"/>
      <c r="Y1176" s="6"/>
      <c r="Z1176" s="6"/>
      <c r="AA1176" s="6"/>
      <c r="AB1176" s="6"/>
    </row>
    <row r="1177" spans="1:28" ht="13.5" thickBot="1" x14ac:dyDescent="0.25">
      <c r="A1177" s="6" t="str">
        <f t="shared" si="58"/>
        <v xml:space="preserve"> UNIT </v>
      </c>
      <c r="B1177" s="54">
        <v>1143</v>
      </c>
      <c r="C1177" s="53"/>
      <c r="D1177" s="57"/>
      <c r="E1177" s="57"/>
      <c r="F1177" s="57"/>
      <c r="G1177" s="57"/>
      <c r="H1177" s="139"/>
      <c r="I1177" s="57"/>
      <c r="J1177" s="60"/>
      <c r="K1177" s="72" t="str">
        <f>IF(AND(I1177="YES", COUNTIFS(F$35:F1177,F1177,I$35:I1177,"YES")=1),1,"")</f>
        <v/>
      </c>
      <c r="L1177" s="73" t="str">
        <f>IF(G1177="","",VALUE(IFERROR(CHOOSE(MATCH(G1177,{0,1,2,3,4,5},0),2.5,3.5,4.5,5.5,6.5,7.5),"")))</f>
        <v/>
      </c>
      <c r="M1177" s="52">
        <f t="shared" si="56"/>
        <v>1</v>
      </c>
      <c r="N1177" s="52" t="str">
        <f t="shared" si="57"/>
        <v/>
      </c>
      <c r="O1177" s="6"/>
      <c r="P1177" s="6"/>
      <c r="Q1177" s="6"/>
      <c r="R1177" s="6"/>
      <c r="S1177" s="6"/>
      <c r="T1177" s="6"/>
      <c r="U1177" s="6"/>
      <c r="V1177" s="6"/>
      <c r="W1177" s="6"/>
      <c r="X1177" s="6"/>
      <c r="Y1177" s="6"/>
      <c r="Z1177" s="6"/>
      <c r="AA1177" s="6"/>
      <c r="AB1177" s="6"/>
    </row>
    <row r="1178" spans="1:28" ht="13.5" thickBot="1" x14ac:dyDescent="0.25">
      <c r="A1178" s="6" t="str">
        <f t="shared" si="58"/>
        <v xml:space="preserve"> UNIT </v>
      </c>
      <c r="B1178" s="54">
        <v>1144</v>
      </c>
      <c r="C1178" s="53"/>
      <c r="D1178" s="57"/>
      <c r="E1178" s="57"/>
      <c r="F1178" s="57"/>
      <c r="G1178" s="57"/>
      <c r="H1178" s="139"/>
      <c r="I1178" s="57"/>
      <c r="J1178" s="60"/>
      <c r="K1178" s="72" t="str">
        <f>IF(AND(I1178="YES", COUNTIFS(F$35:F1178,F1178,I$35:I1178,"YES")=1),1,"")</f>
        <v/>
      </c>
      <c r="L1178" s="73" t="str">
        <f>IF(G1178="","",VALUE(IFERROR(CHOOSE(MATCH(G1178,{0,1,2,3,4,5},0),2.5,3.5,4.5,5.5,6.5,7.5),"")))</f>
        <v/>
      </c>
      <c r="M1178" s="52">
        <f t="shared" si="56"/>
        <v>1</v>
      </c>
      <c r="N1178" s="52" t="str">
        <f t="shared" si="57"/>
        <v/>
      </c>
      <c r="O1178" s="6"/>
      <c r="P1178" s="6"/>
      <c r="Q1178" s="6"/>
      <c r="R1178" s="6"/>
      <c r="S1178" s="6"/>
      <c r="T1178" s="6"/>
      <c r="U1178" s="6"/>
      <c r="V1178" s="6"/>
      <c r="W1178" s="6"/>
      <c r="X1178" s="6"/>
      <c r="Y1178" s="6"/>
      <c r="Z1178" s="6"/>
      <c r="AA1178" s="6"/>
      <c r="AB1178" s="6"/>
    </row>
    <row r="1179" spans="1:28" ht="13.5" thickBot="1" x14ac:dyDescent="0.25">
      <c r="A1179" s="6" t="str">
        <f t="shared" si="58"/>
        <v xml:space="preserve"> UNIT </v>
      </c>
      <c r="B1179" s="54">
        <v>1145</v>
      </c>
      <c r="C1179" s="53"/>
      <c r="D1179" s="57"/>
      <c r="E1179" s="57"/>
      <c r="F1179" s="57"/>
      <c r="G1179" s="57"/>
      <c r="H1179" s="139"/>
      <c r="I1179" s="57"/>
      <c r="J1179" s="60"/>
      <c r="K1179" s="72" t="str">
        <f>IF(AND(I1179="YES", COUNTIFS(F$35:F1179,F1179,I$35:I1179,"YES")=1),1,"")</f>
        <v/>
      </c>
      <c r="L1179" s="73" t="str">
        <f>IF(G1179="","",VALUE(IFERROR(CHOOSE(MATCH(G1179,{0,1,2,3,4,5},0),2.5,3.5,4.5,5.5,6.5,7.5),"")))</f>
        <v/>
      </c>
      <c r="M1179" s="52">
        <f t="shared" si="56"/>
        <v>1</v>
      </c>
      <c r="N1179" s="52" t="str">
        <f t="shared" si="57"/>
        <v/>
      </c>
      <c r="O1179" s="6"/>
      <c r="P1179" s="6"/>
      <c r="Q1179" s="6"/>
      <c r="R1179" s="6"/>
      <c r="S1179" s="6"/>
      <c r="T1179" s="6"/>
      <c r="U1179" s="6"/>
      <c r="V1179" s="6"/>
      <c r="W1179" s="6"/>
      <c r="X1179" s="6"/>
      <c r="Y1179" s="6"/>
      <c r="Z1179" s="6"/>
      <c r="AA1179" s="6"/>
      <c r="AB1179" s="6"/>
    </row>
    <row r="1180" spans="1:28" ht="13.5" thickBot="1" x14ac:dyDescent="0.25">
      <c r="A1180" s="6" t="str">
        <f t="shared" si="58"/>
        <v xml:space="preserve"> UNIT </v>
      </c>
      <c r="B1180" s="54">
        <v>1146</v>
      </c>
      <c r="C1180" s="53"/>
      <c r="D1180" s="57"/>
      <c r="E1180" s="57"/>
      <c r="F1180" s="57"/>
      <c r="G1180" s="57"/>
      <c r="H1180" s="139"/>
      <c r="I1180" s="57"/>
      <c r="J1180" s="60"/>
      <c r="K1180" s="72" t="str">
        <f>IF(AND(I1180="YES", COUNTIFS(F$35:F1180,F1180,I$35:I1180,"YES")=1),1,"")</f>
        <v/>
      </c>
      <c r="L1180" s="73" t="str">
        <f>IF(G1180="","",VALUE(IFERROR(CHOOSE(MATCH(G1180,{0,1,2,3,4,5},0),2.5,3.5,4.5,5.5,6.5,7.5),"")))</f>
        <v/>
      </c>
      <c r="M1180" s="52">
        <f t="shared" si="56"/>
        <v>1</v>
      </c>
      <c r="N1180" s="52" t="str">
        <f t="shared" si="57"/>
        <v/>
      </c>
      <c r="O1180" s="6"/>
      <c r="P1180" s="6"/>
      <c r="Q1180" s="6"/>
      <c r="R1180" s="6"/>
      <c r="S1180" s="6"/>
      <c r="T1180" s="6"/>
      <c r="U1180" s="6"/>
      <c r="V1180" s="6"/>
      <c r="W1180" s="6"/>
      <c r="X1180" s="6"/>
      <c r="Y1180" s="6"/>
      <c r="Z1180" s="6"/>
      <c r="AA1180" s="6"/>
      <c r="AB1180" s="6"/>
    </row>
    <row r="1181" spans="1:28" ht="13.5" thickBot="1" x14ac:dyDescent="0.25">
      <c r="A1181" s="6" t="str">
        <f t="shared" si="58"/>
        <v xml:space="preserve"> UNIT </v>
      </c>
      <c r="B1181" s="54">
        <v>1147</v>
      </c>
      <c r="C1181" s="53"/>
      <c r="D1181" s="57"/>
      <c r="E1181" s="57"/>
      <c r="F1181" s="57"/>
      <c r="G1181" s="57"/>
      <c r="H1181" s="139"/>
      <c r="I1181" s="57"/>
      <c r="J1181" s="60"/>
      <c r="K1181" s="72" t="str">
        <f>IF(AND(I1181="YES", COUNTIFS(F$35:F1181,F1181,I$35:I1181,"YES")=1),1,"")</f>
        <v/>
      </c>
      <c r="L1181" s="73" t="str">
        <f>IF(G1181="","",VALUE(IFERROR(CHOOSE(MATCH(G1181,{0,1,2,3,4,5},0),2.5,3.5,4.5,5.5,6.5,7.5),"")))</f>
        <v/>
      </c>
      <c r="M1181" s="52">
        <f t="shared" si="56"/>
        <v>1</v>
      </c>
      <c r="N1181" s="52" t="str">
        <f t="shared" si="57"/>
        <v/>
      </c>
      <c r="O1181" s="6"/>
      <c r="P1181" s="6"/>
      <c r="Q1181" s="6"/>
      <c r="R1181" s="6"/>
      <c r="S1181" s="6"/>
      <c r="T1181" s="6"/>
      <c r="U1181" s="6"/>
      <c r="V1181" s="6"/>
      <c r="W1181" s="6"/>
      <c r="X1181" s="6"/>
      <c r="Y1181" s="6"/>
      <c r="Z1181" s="6"/>
      <c r="AA1181" s="6"/>
      <c r="AB1181" s="6"/>
    </row>
    <row r="1182" spans="1:28" ht="13.5" thickBot="1" x14ac:dyDescent="0.25">
      <c r="A1182" s="6" t="str">
        <f t="shared" si="58"/>
        <v xml:space="preserve"> UNIT </v>
      </c>
      <c r="B1182" s="54">
        <v>1148</v>
      </c>
      <c r="C1182" s="53"/>
      <c r="D1182" s="57"/>
      <c r="E1182" s="57"/>
      <c r="F1182" s="57"/>
      <c r="G1182" s="57"/>
      <c r="H1182" s="139"/>
      <c r="I1182" s="57"/>
      <c r="J1182" s="60"/>
      <c r="K1182" s="72" t="str">
        <f>IF(AND(I1182="YES", COUNTIFS(F$35:F1182,F1182,I$35:I1182,"YES")=1),1,"")</f>
        <v/>
      </c>
      <c r="L1182" s="73" t="str">
        <f>IF(G1182="","",VALUE(IFERROR(CHOOSE(MATCH(G1182,{0,1,2,3,4,5},0),2.5,3.5,4.5,5.5,6.5,7.5),"")))</f>
        <v/>
      </c>
      <c r="M1182" s="52">
        <f t="shared" si="56"/>
        <v>1</v>
      </c>
      <c r="N1182" s="52" t="str">
        <f t="shared" si="57"/>
        <v/>
      </c>
      <c r="O1182" s="6"/>
      <c r="P1182" s="6"/>
      <c r="Q1182" s="6"/>
      <c r="R1182" s="6"/>
      <c r="S1182" s="6"/>
      <c r="T1182" s="6"/>
      <c r="U1182" s="6"/>
      <c r="V1182" s="6"/>
      <c r="W1182" s="6"/>
      <c r="X1182" s="6"/>
      <c r="Y1182" s="6"/>
      <c r="Z1182" s="6"/>
      <c r="AA1182" s="6"/>
      <c r="AB1182" s="6"/>
    </row>
    <row r="1183" spans="1:28" ht="13.5" thickBot="1" x14ac:dyDescent="0.25">
      <c r="A1183" s="6" t="str">
        <f t="shared" si="58"/>
        <v xml:space="preserve"> UNIT </v>
      </c>
      <c r="B1183" s="54">
        <v>1149</v>
      </c>
      <c r="C1183" s="53"/>
      <c r="D1183" s="57"/>
      <c r="E1183" s="57"/>
      <c r="F1183" s="57"/>
      <c r="G1183" s="57"/>
      <c r="H1183" s="139"/>
      <c r="I1183" s="57"/>
      <c r="J1183" s="60"/>
      <c r="K1183" s="72" t="str">
        <f>IF(AND(I1183="YES", COUNTIFS(F$35:F1183,F1183,I$35:I1183,"YES")=1),1,"")</f>
        <v/>
      </c>
      <c r="L1183" s="73" t="str">
        <f>IF(G1183="","",VALUE(IFERROR(CHOOSE(MATCH(G1183,{0,1,2,3,4,5},0),2.5,3.5,4.5,5.5,6.5,7.5),"")))</f>
        <v/>
      </c>
      <c r="M1183" s="52">
        <f t="shared" si="56"/>
        <v>1</v>
      </c>
      <c r="N1183" s="52" t="str">
        <f t="shared" si="57"/>
        <v/>
      </c>
      <c r="O1183" s="6"/>
      <c r="P1183" s="6"/>
      <c r="Q1183" s="6"/>
      <c r="R1183" s="6"/>
      <c r="S1183" s="6"/>
      <c r="T1183" s="6"/>
      <c r="U1183" s="6"/>
      <c r="V1183" s="6"/>
      <c r="W1183" s="6"/>
      <c r="X1183" s="6"/>
      <c r="Y1183" s="6"/>
      <c r="Z1183" s="6"/>
      <c r="AA1183" s="6"/>
      <c r="AB1183" s="6"/>
    </row>
    <row r="1184" spans="1:28" ht="13.5" thickBot="1" x14ac:dyDescent="0.25">
      <c r="A1184" s="6" t="str">
        <f t="shared" si="58"/>
        <v xml:space="preserve"> UNIT </v>
      </c>
      <c r="B1184" s="54">
        <v>1150</v>
      </c>
      <c r="C1184" s="53"/>
      <c r="D1184" s="57"/>
      <c r="E1184" s="57"/>
      <c r="F1184" s="57"/>
      <c r="G1184" s="57"/>
      <c r="H1184" s="139"/>
      <c r="I1184" s="57"/>
      <c r="J1184" s="60"/>
      <c r="K1184" s="72" t="str">
        <f>IF(AND(I1184="YES", COUNTIFS(F$35:F1184,F1184,I$35:I1184,"YES")=1),1,"")</f>
        <v/>
      </c>
      <c r="L1184" s="73" t="str">
        <f>IF(G1184="","",VALUE(IFERROR(CHOOSE(MATCH(G1184,{0,1,2,3,4,5},0),2.5,3.5,4.5,5.5,6.5,7.5),"")))</f>
        <v/>
      </c>
      <c r="M1184" s="52">
        <f t="shared" si="56"/>
        <v>1</v>
      </c>
      <c r="N1184" s="52" t="str">
        <f t="shared" si="57"/>
        <v/>
      </c>
      <c r="O1184" s="6"/>
      <c r="P1184" s="6"/>
      <c r="Q1184" s="6"/>
      <c r="R1184" s="6"/>
      <c r="S1184" s="6"/>
      <c r="T1184" s="6"/>
      <c r="U1184" s="6"/>
      <c r="V1184" s="6"/>
      <c r="W1184" s="6"/>
      <c r="X1184" s="6"/>
      <c r="Y1184" s="6"/>
      <c r="Z1184" s="6"/>
      <c r="AA1184" s="6"/>
      <c r="AB1184" s="6"/>
    </row>
    <row r="1185" spans="1:28" ht="13.5" thickBot="1" x14ac:dyDescent="0.25">
      <c r="A1185" s="6" t="str">
        <f t="shared" si="58"/>
        <v xml:space="preserve"> UNIT </v>
      </c>
      <c r="B1185" s="54">
        <v>1151</v>
      </c>
      <c r="C1185" s="53"/>
      <c r="D1185" s="57"/>
      <c r="E1185" s="57"/>
      <c r="F1185" s="57"/>
      <c r="G1185" s="57"/>
      <c r="H1185" s="139"/>
      <c r="I1185" s="57"/>
      <c r="J1185" s="60"/>
      <c r="K1185" s="72" t="str">
        <f>IF(AND(I1185="YES", COUNTIFS(F$35:F1185,F1185,I$35:I1185,"YES")=1),1,"")</f>
        <v/>
      </c>
      <c r="L1185" s="73" t="str">
        <f>IF(G1185="","",VALUE(IFERROR(CHOOSE(MATCH(G1185,{0,1,2,3,4,5},0),2.5,3.5,4.5,5.5,6.5,7.5),"")))</f>
        <v/>
      </c>
      <c r="M1185" s="52">
        <f t="shared" si="56"/>
        <v>1</v>
      </c>
      <c r="N1185" s="52" t="str">
        <f t="shared" si="57"/>
        <v/>
      </c>
      <c r="O1185" s="6"/>
      <c r="P1185" s="6"/>
      <c r="Q1185" s="6"/>
      <c r="R1185" s="6"/>
      <c r="S1185" s="6"/>
      <c r="T1185" s="6"/>
      <c r="U1185" s="6"/>
      <c r="V1185" s="6"/>
      <c r="W1185" s="6"/>
      <c r="X1185" s="6"/>
      <c r="Y1185" s="6"/>
      <c r="Z1185" s="6"/>
      <c r="AA1185" s="6"/>
      <c r="AB1185" s="6"/>
    </row>
    <row r="1186" spans="1:28" ht="13.5" thickBot="1" x14ac:dyDescent="0.25">
      <c r="A1186" s="6" t="str">
        <f t="shared" si="58"/>
        <v xml:space="preserve"> UNIT </v>
      </c>
      <c r="B1186" s="54">
        <v>1152</v>
      </c>
      <c r="C1186" s="53"/>
      <c r="D1186" s="57"/>
      <c r="E1186" s="57"/>
      <c r="F1186" s="57"/>
      <c r="G1186" s="57"/>
      <c r="H1186" s="139"/>
      <c r="I1186" s="57"/>
      <c r="J1186" s="60"/>
      <c r="K1186" s="72" t="str">
        <f>IF(AND(I1186="YES", COUNTIFS(F$35:F1186,F1186,I$35:I1186,"YES")=1),1,"")</f>
        <v/>
      </c>
      <c r="L1186" s="73" t="str">
        <f>IF(G1186="","",VALUE(IFERROR(CHOOSE(MATCH(G1186,{0,1,2,3,4,5},0),2.5,3.5,4.5,5.5,6.5,7.5),"")))</f>
        <v/>
      </c>
      <c r="M1186" s="52">
        <f t="shared" si="56"/>
        <v>1</v>
      </c>
      <c r="N1186" s="52" t="str">
        <f t="shared" si="57"/>
        <v/>
      </c>
      <c r="O1186" s="6"/>
      <c r="P1186" s="6"/>
      <c r="Q1186" s="6"/>
      <c r="R1186" s="6"/>
      <c r="S1186" s="6"/>
      <c r="T1186" s="6"/>
      <c r="U1186" s="6"/>
      <c r="V1186" s="6"/>
      <c r="W1186" s="6"/>
      <c r="X1186" s="6"/>
      <c r="Y1186" s="6"/>
      <c r="Z1186" s="6"/>
      <c r="AA1186" s="6"/>
      <c r="AB1186" s="6"/>
    </row>
    <row r="1187" spans="1:28" ht="13.5" thickBot="1" x14ac:dyDescent="0.25">
      <c r="A1187" s="6" t="str">
        <f t="shared" si="58"/>
        <v xml:space="preserve"> UNIT </v>
      </c>
      <c r="B1187" s="54">
        <v>1153</v>
      </c>
      <c r="C1187" s="53"/>
      <c r="D1187" s="57"/>
      <c r="E1187" s="57"/>
      <c r="F1187" s="57"/>
      <c r="G1187" s="57"/>
      <c r="H1187" s="139"/>
      <c r="I1187" s="57"/>
      <c r="J1187" s="60"/>
      <c r="K1187" s="72" t="str">
        <f>IF(AND(I1187="YES", COUNTIFS(F$35:F1187,F1187,I$35:I1187,"YES")=1),1,"")</f>
        <v/>
      </c>
      <c r="L1187" s="73" t="str">
        <f>IF(G1187="","",VALUE(IFERROR(CHOOSE(MATCH(G1187,{0,1,2,3,4,5},0),2.5,3.5,4.5,5.5,6.5,7.5),"")))</f>
        <v/>
      </c>
      <c r="M1187" s="52">
        <f t="shared" ref="M1187:M1250" si="59">IF(COUNTIF($F$35:$F$1534,F1187)&gt;1,0,1)</f>
        <v>1</v>
      </c>
      <c r="N1187" s="52" t="str">
        <f t="shared" ref="N1187:N1250" si="60">IFERROR(1/IF(LEN(F1187)&gt;0,COUNTIF($F$35:$F$1534,F1187),0),"")</f>
        <v/>
      </c>
      <c r="O1187" s="6"/>
      <c r="P1187" s="6"/>
      <c r="Q1187" s="6"/>
      <c r="R1187" s="6"/>
      <c r="S1187" s="6"/>
      <c r="T1187" s="6"/>
      <c r="U1187" s="6"/>
      <c r="V1187" s="6"/>
      <c r="W1187" s="6"/>
      <c r="X1187" s="6"/>
      <c r="Y1187" s="6"/>
      <c r="Z1187" s="6"/>
      <c r="AA1187" s="6"/>
      <c r="AB1187" s="6"/>
    </row>
    <row r="1188" spans="1:28" ht="13.5" thickBot="1" x14ac:dyDescent="0.25">
      <c r="A1188" s="6" t="str">
        <f t="shared" si="58"/>
        <v xml:space="preserve"> UNIT </v>
      </c>
      <c r="B1188" s="54">
        <v>1154</v>
      </c>
      <c r="C1188" s="53"/>
      <c r="D1188" s="57"/>
      <c r="E1188" s="57"/>
      <c r="F1188" s="57"/>
      <c r="G1188" s="57"/>
      <c r="H1188" s="139"/>
      <c r="I1188" s="57"/>
      <c r="J1188" s="60"/>
      <c r="K1188" s="72" t="str">
        <f>IF(AND(I1188="YES", COUNTIFS(F$35:F1188,F1188,I$35:I1188,"YES")=1),1,"")</f>
        <v/>
      </c>
      <c r="L1188" s="73" t="str">
        <f>IF(G1188="","",VALUE(IFERROR(CHOOSE(MATCH(G1188,{0,1,2,3,4,5},0),2.5,3.5,4.5,5.5,6.5,7.5),"")))</f>
        <v/>
      </c>
      <c r="M1188" s="52">
        <f t="shared" si="59"/>
        <v>1</v>
      </c>
      <c r="N1188" s="52" t="str">
        <f t="shared" si="60"/>
        <v/>
      </c>
      <c r="O1188" s="6"/>
      <c r="P1188" s="6"/>
      <c r="Q1188" s="6"/>
      <c r="R1188" s="6"/>
      <c r="S1188" s="6"/>
      <c r="T1188" s="6"/>
      <c r="U1188" s="6"/>
      <c r="V1188" s="6"/>
      <c r="W1188" s="6"/>
      <c r="X1188" s="6"/>
      <c r="Y1188" s="6"/>
      <c r="Z1188" s="6"/>
      <c r="AA1188" s="6"/>
      <c r="AB1188" s="6"/>
    </row>
    <row r="1189" spans="1:28" ht="13.5" thickBot="1" x14ac:dyDescent="0.25">
      <c r="A1189" s="6" t="str">
        <f t="shared" ref="A1189:A1252" si="61">C1187&amp;" "&amp;"UNIT"&amp;" "&amp;F1187</f>
        <v xml:space="preserve"> UNIT </v>
      </c>
      <c r="B1189" s="54">
        <v>1155</v>
      </c>
      <c r="C1189" s="53"/>
      <c r="D1189" s="57"/>
      <c r="E1189" s="57"/>
      <c r="F1189" s="57"/>
      <c r="G1189" s="57"/>
      <c r="H1189" s="139"/>
      <c r="I1189" s="57"/>
      <c r="J1189" s="60"/>
      <c r="K1189" s="72" t="str">
        <f>IF(AND(I1189="YES", COUNTIFS(F$35:F1189,F1189,I$35:I1189,"YES")=1),1,"")</f>
        <v/>
      </c>
      <c r="L1189" s="73" t="str">
        <f>IF(G1189="","",VALUE(IFERROR(CHOOSE(MATCH(G1189,{0,1,2,3,4,5},0),2.5,3.5,4.5,5.5,6.5,7.5),"")))</f>
        <v/>
      </c>
      <c r="M1189" s="52">
        <f t="shared" si="59"/>
        <v>1</v>
      </c>
      <c r="N1189" s="52" t="str">
        <f t="shared" si="60"/>
        <v/>
      </c>
      <c r="O1189" s="6"/>
      <c r="P1189" s="6"/>
      <c r="Q1189" s="6"/>
      <c r="R1189" s="6"/>
      <c r="S1189" s="6"/>
      <c r="T1189" s="6"/>
      <c r="U1189" s="6"/>
      <c r="V1189" s="6"/>
      <c r="W1189" s="6"/>
      <c r="X1189" s="6"/>
      <c r="Y1189" s="6"/>
      <c r="Z1189" s="6"/>
      <c r="AA1189" s="6"/>
      <c r="AB1189" s="6"/>
    </row>
    <row r="1190" spans="1:28" ht="13.5" thickBot="1" x14ac:dyDescent="0.25">
      <c r="A1190" s="6" t="str">
        <f t="shared" si="61"/>
        <v xml:space="preserve"> UNIT </v>
      </c>
      <c r="B1190" s="54">
        <v>1156</v>
      </c>
      <c r="C1190" s="53"/>
      <c r="D1190" s="57"/>
      <c r="E1190" s="57"/>
      <c r="F1190" s="57"/>
      <c r="G1190" s="57"/>
      <c r="H1190" s="139"/>
      <c r="I1190" s="57"/>
      <c r="J1190" s="60"/>
      <c r="K1190" s="72" t="str">
        <f>IF(AND(I1190="YES", COUNTIFS(F$35:F1190,F1190,I$35:I1190,"YES")=1),1,"")</f>
        <v/>
      </c>
      <c r="L1190" s="73" t="str">
        <f>IF(G1190="","",VALUE(IFERROR(CHOOSE(MATCH(G1190,{0,1,2,3,4,5},0),2.5,3.5,4.5,5.5,6.5,7.5),"")))</f>
        <v/>
      </c>
      <c r="M1190" s="52">
        <f t="shared" si="59"/>
        <v>1</v>
      </c>
      <c r="N1190" s="52" t="str">
        <f t="shared" si="60"/>
        <v/>
      </c>
      <c r="O1190" s="6"/>
      <c r="P1190" s="6"/>
      <c r="Q1190" s="6"/>
      <c r="R1190" s="6"/>
      <c r="S1190" s="6"/>
      <c r="T1190" s="6"/>
      <c r="U1190" s="6"/>
      <c r="V1190" s="6"/>
      <c r="W1190" s="6"/>
      <c r="X1190" s="6"/>
      <c r="Y1190" s="6"/>
      <c r="Z1190" s="6"/>
      <c r="AA1190" s="6"/>
      <c r="AB1190" s="6"/>
    </row>
    <row r="1191" spans="1:28" ht="13.5" thickBot="1" x14ac:dyDescent="0.25">
      <c r="A1191" s="6" t="str">
        <f t="shared" si="61"/>
        <v xml:space="preserve"> UNIT </v>
      </c>
      <c r="B1191" s="54">
        <v>1157</v>
      </c>
      <c r="C1191" s="53"/>
      <c r="D1191" s="57"/>
      <c r="E1191" s="57"/>
      <c r="F1191" s="57"/>
      <c r="G1191" s="57"/>
      <c r="H1191" s="139"/>
      <c r="I1191" s="57"/>
      <c r="J1191" s="60"/>
      <c r="K1191" s="72" t="str">
        <f>IF(AND(I1191="YES", COUNTIFS(F$35:F1191,F1191,I$35:I1191,"YES")=1),1,"")</f>
        <v/>
      </c>
      <c r="L1191" s="73" t="str">
        <f>IF(G1191="","",VALUE(IFERROR(CHOOSE(MATCH(G1191,{0,1,2,3,4,5},0),2.5,3.5,4.5,5.5,6.5,7.5),"")))</f>
        <v/>
      </c>
      <c r="M1191" s="52">
        <f t="shared" si="59"/>
        <v>1</v>
      </c>
      <c r="N1191" s="52" t="str">
        <f t="shared" si="60"/>
        <v/>
      </c>
      <c r="O1191" s="6"/>
      <c r="P1191" s="6"/>
      <c r="Q1191" s="6"/>
      <c r="R1191" s="6"/>
      <c r="S1191" s="6"/>
      <c r="T1191" s="6"/>
      <c r="U1191" s="6"/>
      <c r="V1191" s="6"/>
      <c r="W1191" s="6"/>
      <c r="X1191" s="6"/>
      <c r="Y1191" s="6"/>
      <c r="Z1191" s="6"/>
      <c r="AA1191" s="6"/>
      <c r="AB1191" s="6"/>
    </row>
    <row r="1192" spans="1:28" ht="13.5" thickBot="1" x14ac:dyDescent="0.25">
      <c r="A1192" s="6" t="str">
        <f t="shared" si="61"/>
        <v xml:space="preserve"> UNIT </v>
      </c>
      <c r="B1192" s="54">
        <v>1158</v>
      </c>
      <c r="C1192" s="53"/>
      <c r="D1192" s="57"/>
      <c r="E1192" s="57"/>
      <c r="F1192" s="57"/>
      <c r="G1192" s="57"/>
      <c r="H1192" s="139"/>
      <c r="I1192" s="57"/>
      <c r="J1192" s="60"/>
      <c r="K1192" s="72" t="str">
        <f>IF(AND(I1192="YES", COUNTIFS(F$35:F1192,F1192,I$35:I1192,"YES")=1),1,"")</f>
        <v/>
      </c>
      <c r="L1192" s="73" t="str">
        <f>IF(G1192="","",VALUE(IFERROR(CHOOSE(MATCH(G1192,{0,1,2,3,4,5},0),2.5,3.5,4.5,5.5,6.5,7.5),"")))</f>
        <v/>
      </c>
      <c r="M1192" s="52">
        <f t="shared" si="59"/>
        <v>1</v>
      </c>
      <c r="N1192" s="52" t="str">
        <f t="shared" si="60"/>
        <v/>
      </c>
      <c r="O1192" s="6"/>
      <c r="P1192" s="6"/>
      <c r="Q1192" s="6"/>
      <c r="R1192" s="6"/>
      <c r="S1192" s="6"/>
      <c r="T1192" s="6"/>
      <c r="U1192" s="6"/>
      <c r="V1192" s="6"/>
      <c r="W1192" s="6"/>
      <c r="X1192" s="6"/>
      <c r="Y1192" s="6"/>
      <c r="Z1192" s="6"/>
      <c r="AA1192" s="6"/>
      <c r="AB1192" s="6"/>
    </row>
    <row r="1193" spans="1:28" ht="13.5" thickBot="1" x14ac:dyDescent="0.25">
      <c r="A1193" s="6" t="str">
        <f t="shared" si="61"/>
        <v xml:space="preserve"> UNIT </v>
      </c>
      <c r="B1193" s="54">
        <v>1159</v>
      </c>
      <c r="C1193" s="53"/>
      <c r="D1193" s="57"/>
      <c r="E1193" s="57"/>
      <c r="F1193" s="57"/>
      <c r="G1193" s="57"/>
      <c r="H1193" s="139"/>
      <c r="I1193" s="57"/>
      <c r="J1193" s="60"/>
      <c r="K1193" s="72" t="str">
        <f>IF(AND(I1193="YES", COUNTIFS(F$35:F1193,F1193,I$35:I1193,"YES")=1),1,"")</f>
        <v/>
      </c>
      <c r="L1193" s="73" t="str">
        <f>IF(G1193="","",VALUE(IFERROR(CHOOSE(MATCH(G1193,{0,1,2,3,4,5},0),2.5,3.5,4.5,5.5,6.5,7.5),"")))</f>
        <v/>
      </c>
      <c r="M1193" s="52">
        <f t="shared" si="59"/>
        <v>1</v>
      </c>
      <c r="N1193" s="52" t="str">
        <f t="shared" si="60"/>
        <v/>
      </c>
      <c r="O1193" s="6"/>
      <c r="P1193" s="6"/>
      <c r="Q1193" s="6"/>
      <c r="R1193" s="6"/>
      <c r="S1193" s="6"/>
      <c r="T1193" s="6"/>
      <c r="U1193" s="6"/>
      <c r="V1193" s="6"/>
      <c r="W1193" s="6"/>
      <c r="X1193" s="6"/>
      <c r="Y1193" s="6"/>
      <c r="Z1193" s="6"/>
      <c r="AA1193" s="6"/>
      <c r="AB1193" s="6"/>
    </row>
    <row r="1194" spans="1:28" ht="13.5" thickBot="1" x14ac:dyDescent="0.25">
      <c r="A1194" s="6" t="str">
        <f t="shared" si="61"/>
        <v xml:space="preserve"> UNIT </v>
      </c>
      <c r="B1194" s="54">
        <v>1160</v>
      </c>
      <c r="C1194" s="53"/>
      <c r="D1194" s="57"/>
      <c r="E1194" s="57"/>
      <c r="F1194" s="57"/>
      <c r="G1194" s="57"/>
      <c r="H1194" s="139"/>
      <c r="I1194" s="57"/>
      <c r="J1194" s="60"/>
      <c r="K1194" s="72" t="str">
        <f>IF(AND(I1194="YES", COUNTIFS(F$35:F1194,F1194,I$35:I1194,"YES")=1),1,"")</f>
        <v/>
      </c>
      <c r="L1194" s="73" t="str">
        <f>IF(G1194="","",VALUE(IFERROR(CHOOSE(MATCH(G1194,{0,1,2,3,4,5},0),2.5,3.5,4.5,5.5,6.5,7.5),"")))</f>
        <v/>
      </c>
      <c r="M1194" s="52">
        <f t="shared" si="59"/>
        <v>1</v>
      </c>
      <c r="N1194" s="52" t="str">
        <f t="shared" si="60"/>
        <v/>
      </c>
      <c r="O1194" s="6"/>
      <c r="P1194" s="6"/>
      <c r="Q1194" s="6"/>
      <c r="R1194" s="6"/>
      <c r="S1194" s="6"/>
      <c r="T1194" s="6"/>
      <c r="U1194" s="6"/>
      <c r="V1194" s="6"/>
      <c r="W1194" s="6"/>
      <c r="X1194" s="6"/>
      <c r="Y1194" s="6"/>
      <c r="Z1194" s="6"/>
      <c r="AA1194" s="6"/>
      <c r="AB1194" s="6"/>
    </row>
    <row r="1195" spans="1:28" ht="13.5" thickBot="1" x14ac:dyDescent="0.25">
      <c r="A1195" s="6" t="str">
        <f t="shared" si="61"/>
        <v xml:space="preserve"> UNIT </v>
      </c>
      <c r="B1195" s="54">
        <v>1161</v>
      </c>
      <c r="C1195" s="53"/>
      <c r="D1195" s="57"/>
      <c r="E1195" s="57"/>
      <c r="F1195" s="57"/>
      <c r="G1195" s="57"/>
      <c r="H1195" s="139"/>
      <c r="I1195" s="57"/>
      <c r="J1195" s="60"/>
      <c r="K1195" s="72" t="str">
        <f>IF(AND(I1195="YES", COUNTIFS(F$35:F1195,F1195,I$35:I1195,"YES")=1),1,"")</f>
        <v/>
      </c>
      <c r="L1195" s="73" t="str">
        <f>IF(G1195="","",VALUE(IFERROR(CHOOSE(MATCH(G1195,{0,1,2,3,4,5},0),2.5,3.5,4.5,5.5,6.5,7.5),"")))</f>
        <v/>
      </c>
      <c r="M1195" s="52">
        <f t="shared" si="59"/>
        <v>1</v>
      </c>
      <c r="N1195" s="52" t="str">
        <f t="shared" si="60"/>
        <v/>
      </c>
      <c r="O1195" s="6"/>
      <c r="P1195" s="6"/>
      <c r="Q1195" s="6"/>
      <c r="R1195" s="6"/>
      <c r="S1195" s="6"/>
      <c r="T1195" s="6"/>
      <c r="U1195" s="6"/>
      <c r="V1195" s="6"/>
      <c r="W1195" s="6"/>
      <c r="X1195" s="6"/>
      <c r="Y1195" s="6"/>
      <c r="Z1195" s="6"/>
      <c r="AA1195" s="6"/>
      <c r="AB1195" s="6"/>
    </row>
    <row r="1196" spans="1:28" ht="13.5" thickBot="1" x14ac:dyDescent="0.25">
      <c r="A1196" s="6" t="str">
        <f t="shared" si="61"/>
        <v xml:space="preserve"> UNIT </v>
      </c>
      <c r="B1196" s="54">
        <v>1162</v>
      </c>
      <c r="C1196" s="53"/>
      <c r="D1196" s="57"/>
      <c r="E1196" s="57"/>
      <c r="F1196" s="57"/>
      <c r="G1196" s="57"/>
      <c r="H1196" s="139"/>
      <c r="I1196" s="57"/>
      <c r="J1196" s="60"/>
      <c r="K1196" s="72" t="str">
        <f>IF(AND(I1196="YES", COUNTIFS(F$35:F1196,F1196,I$35:I1196,"YES")=1),1,"")</f>
        <v/>
      </c>
      <c r="L1196" s="73" t="str">
        <f>IF(G1196="","",VALUE(IFERROR(CHOOSE(MATCH(G1196,{0,1,2,3,4,5},0),2.5,3.5,4.5,5.5,6.5,7.5),"")))</f>
        <v/>
      </c>
      <c r="M1196" s="52">
        <f t="shared" si="59"/>
        <v>1</v>
      </c>
      <c r="N1196" s="52" t="str">
        <f t="shared" si="60"/>
        <v/>
      </c>
      <c r="O1196" s="6"/>
      <c r="P1196" s="6"/>
      <c r="Q1196" s="6"/>
      <c r="R1196" s="6"/>
      <c r="S1196" s="6"/>
      <c r="T1196" s="6"/>
      <c r="U1196" s="6"/>
      <c r="V1196" s="6"/>
      <c r="W1196" s="6"/>
      <c r="X1196" s="6"/>
      <c r="Y1196" s="6"/>
      <c r="Z1196" s="6"/>
      <c r="AA1196" s="6"/>
      <c r="AB1196" s="6"/>
    </row>
    <row r="1197" spans="1:28" ht="13.5" thickBot="1" x14ac:dyDescent="0.25">
      <c r="A1197" s="6" t="str">
        <f t="shared" si="61"/>
        <v xml:space="preserve"> UNIT </v>
      </c>
      <c r="B1197" s="54">
        <v>1163</v>
      </c>
      <c r="C1197" s="53"/>
      <c r="D1197" s="57"/>
      <c r="E1197" s="57"/>
      <c r="F1197" s="57"/>
      <c r="G1197" s="57"/>
      <c r="H1197" s="139"/>
      <c r="I1197" s="57"/>
      <c r="J1197" s="60"/>
      <c r="K1197" s="72" t="str">
        <f>IF(AND(I1197="YES", COUNTIFS(F$35:F1197,F1197,I$35:I1197,"YES")=1),1,"")</f>
        <v/>
      </c>
      <c r="L1197" s="73" t="str">
        <f>IF(G1197="","",VALUE(IFERROR(CHOOSE(MATCH(G1197,{0,1,2,3,4,5},0),2.5,3.5,4.5,5.5,6.5,7.5),"")))</f>
        <v/>
      </c>
      <c r="M1197" s="52">
        <f t="shared" si="59"/>
        <v>1</v>
      </c>
      <c r="N1197" s="52" t="str">
        <f t="shared" si="60"/>
        <v/>
      </c>
      <c r="O1197" s="6"/>
      <c r="P1197" s="6"/>
      <c r="Q1197" s="6"/>
      <c r="R1197" s="6"/>
      <c r="S1197" s="6"/>
      <c r="T1197" s="6"/>
      <c r="U1197" s="6"/>
      <c r="V1197" s="6"/>
      <c r="W1197" s="6"/>
      <c r="X1197" s="6"/>
      <c r="Y1197" s="6"/>
      <c r="Z1197" s="6"/>
      <c r="AA1197" s="6"/>
      <c r="AB1197" s="6"/>
    </row>
    <row r="1198" spans="1:28" ht="13.5" thickBot="1" x14ac:dyDescent="0.25">
      <c r="A1198" s="6" t="str">
        <f t="shared" si="61"/>
        <v xml:space="preserve"> UNIT </v>
      </c>
      <c r="B1198" s="54">
        <v>1164</v>
      </c>
      <c r="C1198" s="53"/>
      <c r="D1198" s="57"/>
      <c r="E1198" s="57"/>
      <c r="F1198" s="57"/>
      <c r="G1198" s="57"/>
      <c r="H1198" s="139"/>
      <c r="I1198" s="57"/>
      <c r="J1198" s="60"/>
      <c r="K1198" s="72" t="str">
        <f>IF(AND(I1198="YES", COUNTIFS(F$35:F1198,F1198,I$35:I1198,"YES")=1),1,"")</f>
        <v/>
      </c>
      <c r="L1198" s="73" t="str">
        <f>IF(G1198="","",VALUE(IFERROR(CHOOSE(MATCH(G1198,{0,1,2,3,4,5},0),2.5,3.5,4.5,5.5,6.5,7.5),"")))</f>
        <v/>
      </c>
      <c r="M1198" s="52">
        <f t="shared" si="59"/>
        <v>1</v>
      </c>
      <c r="N1198" s="52" t="str">
        <f t="shared" si="60"/>
        <v/>
      </c>
      <c r="O1198" s="6"/>
      <c r="P1198" s="6"/>
      <c r="Q1198" s="6"/>
      <c r="R1198" s="6"/>
      <c r="S1198" s="6"/>
      <c r="T1198" s="6"/>
      <c r="U1198" s="6"/>
      <c r="V1198" s="6"/>
      <c r="W1198" s="6"/>
      <c r="X1198" s="6"/>
      <c r="Y1198" s="6"/>
      <c r="Z1198" s="6"/>
      <c r="AA1198" s="6"/>
      <c r="AB1198" s="6"/>
    </row>
    <row r="1199" spans="1:28" ht="13.5" thickBot="1" x14ac:dyDescent="0.25">
      <c r="A1199" s="6" t="str">
        <f t="shared" si="61"/>
        <v xml:space="preserve"> UNIT </v>
      </c>
      <c r="B1199" s="54">
        <v>1165</v>
      </c>
      <c r="C1199" s="53"/>
      <c r="D1199" s="57"/>
      <c r="E1199" s="57"/>
      <c r="F1199" s="57"/>
      <c r="G1199" s="57"/>
      <c r="H1199" s="139"/>
      <c r="I1199" s="57"/>
      <c r="J1199" s="60"/>
      <c r="K1199" s="72" t="str">
        <f>IF(AND(I1199="YES", COUNTIFS(F$35:F1199,F1199,I$35:I1199,"YES")=1),1,"")</f>
        <v/>
      </c>
      <c r="L1199" s="73" t="str">
        <f>IF(G1199="","",VALUE(IFERROR(CHOOSE(MATCH(G1199,{0,1,2,3,4,5},0),2.5,3.5,4.5,5.5,6.5,7.5),"")))</f>
        <v/>
      </c>
      <c r="M1199" s="52">
        <f t="shared" si="59"/>
        <v>1</v>
      </c>
      <c r="N1199" s="52" t="str">
        <f t="shared" si="60"/>
        <v/>
      </c>
      <c r="O1199" s="6"/>
      <c r="P1199" s="6"/>
      <c r="Q1199" s="6"/>
      <c r="R1199" s="6"/>
      <c r="S1199" s="6"/>
      <c r="T1199" s="6"/>
      <c r="U1199" s="6"/>
      <c r="V1199" s="6"/>
      <c r="W1199" s="6"/>
      <c r="X1199" s="6"/>
      <c r="Y1199" s="6"/>
      <c r="Z1199" s="6"/>
      <c r="AA1199" s="6"/>
      <c r="AB1199" s="6"/>
    </row>
    <row r="1200" spans="1:28" ht="13.5" thickBot="1" x14ac:dyDescent="0.25">
      <c r="A1200" s="6" t="str">
        <f t="shared" si="61"/>
        <v xml:space="preserve"> UNIT </v>
      </c>
      <c r="B1200" s="54">
        <v>1166</v>
      </c>
      <c r="C1200" s="53"/>
      <c r="D1200" s="57"/>
      <c r="E1200" s="57"/>
      <c r="F1200" s="57"/>
      <c r="G1200" s="57"/>
      <c r="H1200" s="139"/>
      <c r="I1200" s="57"/>
      <c r="J1200" s="60"/>
      <c r="K1200" s="72" t="str">
        <f>IF(AND(I1200="YES", COUNTIFS(F$35:F1200,F1200,I$35:I1200,"YES")=1),1,"")</f>
        <v/>
      </c>
      <c r="L1200" s="73" t="str">
        <f>IF(G1200="","",VALUE(IFERROR(CHOOSE(MATCH(G1200,{0,1,2,3,4,5},0),2.5,3.5,4.5,5.5,6.5,7.5),"")))</f>
        <v/>
      </c>
      <c r="M1200" s="52">
        <f t="shared" si="59"/>
        <v>1</v>
      </c>
      <c r="N1200" s="52" t="str">
        <f t="shared" si="60"/>
        <v/>
      </c>
      <c r="O1200" s="6"/>
      <c r="P1200" s="6"/>
      <c r="Q1200" s="6"/>
      <c r="R1200" s="6"/>
      <c r="S1200" s="6"/>
      <c r="T1200" s="6"/>
      <c r="U1200" s="6"/>
      <c r="V1200" s="6"/>
      <c r="W1200" s="6"/>
      <c r="X1200" s="6"/>
      <c r="Y1200" s="6"/>
      <c r="Z1200" s="6"/>
      <c r="AA1200" s="6"/>
      <c r="AB1200" s="6"/>
    </row>
    <row r="1201" spans="1:28" ht="13.5" thickBot="1" x14ac:dyDescent="0.25">
      <c r="A1201" s="6" t="str">
        <f t="shared" si="61"/>
        <v xml:space="preserve"> UNIT </v>
      </c>
      <c r="B1201" s="54">
        <v>1167</v>
      </c>
      <c r="C1201" s="53"/>
      <c r="D1201" s="57"/>
      <c r="E1201" s="57"/>
      <c r="F1201" s="57"/>
      <c r="G1201" s="57"/>
      <c r="H1201" s="139"/>
      <c r="I1201" s="57"/>
      <c r="J1201" s="60"/>
      <c r="K1201" s="72" t="str">
        <f>IF(AND(I1201="YES", COUNTIFS(F$35:F1201,F1201,I$35:I1201,"YES")=1),1,"")</f>
        <v/>
      </c>
      <c r="L1201" s="73" t="str">
        <f>IF(G1201="","",VALUE(IFERROR(CHOOSE(MATCH(G1201,{0,1,2,3,4,5},0),2.5,3.5,4.5,5.5,6.5,7.5),"")))</f>
        <v/>
      </c>
      <c r="M1201" s="52">
        <f t="shared" si="59"/>
        <v>1</v>
      </c>
      <c r="N1201" s="52" t="str">
        <f t="shared" si="60"/>
        <v/>
      </c>
      <c r="O1201" s="6"/>
      <c r="P1201" s="6"/>
      <c r="Q1201" s="6"/>
      <c r="R1201" s="6"/>
      <c r="S1201" s="6"/>
      <c r="T1201" s="6"/>
      <c r="U1201" s="6"/>
      <c r="V1201" s="6"/>
      <c r="W1201" s="6"/>
      <c r="X1201" s="6"/>
      <c r="Y1201" s="6"/>
      <c r="Z1201" s="6"/>
      <c r="AA1201" s="6"/>
      <c r="AB1201" s="6"/>
    </row>
    <row r="1202" spans="1:28" ht="13.5" thickBot="1" x14ac:dyDescent="0.25">
      <c r="A1202" s="6" t="str">
        <f t="shared" si="61"/>
        <v xml:space="preserve"> UNIT </v>
      </c>
      <c r="B1202" s="54">
        <v>1168</v>
      </c>
      <c r="C1202" s="53"/>
      <c r="D1202" s="57"/>
      <c r="E1202" s="57"/>
      <c r="F1202" s="57"/>
      <c r="G1202" s="57"/>
      <c r="H1202" s="139"/>
      <c r="I1202" s="57"/>
      <c r="J1202" s="60"/>
      <c r="K1202" s="72" t="str">
        <f>IF(AND(I1202="YES", COUNTIFS(F$35:F1202,F1202,I$35:I1202,"YES")=1),1,"")</f>
        <v/>
      </c>
      <c r="L1202" s="73" t="str">
        <f>IF(G1202="","",VALUE(IFERROR(CHOOSE(MATCH(G1202,{0,1,2,3,4,5},0),2.5,3.5,4.5,5.5,6.5,7.5),"")))</f>
        <v/>
      </c>
      <c r="M1202" s="52">
        <f t="shared" si="59"/>
        <v>1</v>
      </c>
      <c r="N1202" s="52" t="str">
        <f t="shared" si="60"/>
        <v/>
      </c>
      <c r="O1202" s="6"/>
      <c r="P1202" s="6"/>
      <c r="Q1202" s="6"/>
      <c r="R1202" s="6"/>
      <c r="S1202" s="6"/>
      <c r="T1202" s="6"/>
      <c r="U1202" s="6"/>
      <c r="V1202" s="6"/>
      <c r="W1202" s="6"/>
      <c r="X1202" s="6"/>
      <c r="Y1202" s="6"/>
      <c r="Z1202" s="6"/>
      <c r="AA1202" s="6"/>
      <c r="AB1202" s="6"/>
    </row>
    <row r="1203" spans="1:28" ht="13.5" thickBot="1" x14ac:dyDescent="0.25">
      <c r="A1203" s="6" t="str">
        <f t="shared" si="61"/>
        <v xml:space="preserve"> UNIT </v>
      </c>
      <c r="B1203" s="54">
        <v>1169</v>
      </c>
      <c r="C1203" s="53"/>
      <c r="D1203" s="57"/>
      <c r="E1203" s="57"/>
      <c r="F1203" s="57"/>
      <c r="G1203" s="57"/>
      <c r="H1203" s="139"/>
      <c r="I1203" s="57"/>
      <c r="J1203" s="60"/>
      <c r="K1203" s="72" t="str">
        <f>IF(AND(I1203="YES", COUNTIFS(F$35:F1203,F1203,I$35:I1203,"YES")=1),1,"")</f>
        <v/>
      </c>
      <c r="L1203" s="73" t="str">
        <f>IF(G1203="","",VALUE(IFERROR(CHOOSE(MATCH(G1203,{0,1,2,3,4,5},0),2.5,3.5,4.5,5.5,6.5,7.5),"")))</f>
        <v/>
      </c>
      <c r="M1203" s="52">
        <f t="shared" si="59"/>
        <v>1</v>
      </c>
      <c r="N1203" s="52" t="str">
        <f t="shared" si="60"/>
        <v/>
      </c>
      <c r="O1203" s="6"/>
      <c r="P1203" s="6"/>
      <c r="Q1203" s="6"/>
      <c r="R1203" s="6"/>
      <c r="S1203" s="6"/>
      <c r="T1203" s="6"/>
      <c r="U1203" s="6"/>
      <c r="V1203" s="6"/>
      <c r="W1203" s="6"/>
      <c r="X1203" s="6"/>
      <c r="Y1203" s="6"/>
      <c r="Z1203" s="6"/>
      <c r="AA1203" s="6"/>
      <c r="AB1203" s="6"/>
    </row>
    <row r="1204" spans="1:28" ht="13.5" thickBot="1" x14ac:dyDescent="0.25">
      <c r="A1204" s="6" t="str">
        <f t="shared" si="61"/>
        <v xml:space="preserve"> UNIT </v>
      </c>
      <c r="B1204" s="54">
        <v>1170</v>
      </c>
      <c r="C1204" s="53"/>
      <c r="D1204" s="57"/>
      <c r="E1204" s="57"/>
      <c r="F1204" s="57"/>
      <c r="G1204" s="57"/>
      <c r="H1204" s="139"/>
      <c r="I1204" s="57"/>
      <c r="J1204" s="60"/>
      <c r="K1204" s="72" t="str">
        <f>IF(AND(I1204="YES", COUNTIFS(F$35:F1204,F1204,I$35:I1204,"YES")=1),1,"")</f>
        <v/>
      </c>
      <c r="L1204" s="73" t="str">
        <f>IF(G1204="","",VALUE(IFERROR(CHOOSE(MATCH(G1204,{0,1,2,3,4,5},0),2.5,3.5,4.5,5.5,6.5,7.5),"")))</f>
        <v/>
      </c>
      <c r="M1204" s="52">
        <f t="shared" si="59"/>
        <v>1</v>
      </c>
      <c r="N1204" s="52" t="str">
        <f t="shared" si="60"/>
        <v/>
      </c>
      <c r="O1204" s="6"/>
      <c r="P1204" s="6"/>
      <c r="Q1204" s="6"/>
      <c r="R1204" s="6"/>
      <c r="S1204" s="6"/>
      <c r="T1204" s="6"/>
      <c r="U1204" s="6"/>
      <c r="V1204" s="6"/>
      <c r="W1204" s="6"/>
      <c r="X1204" s="6"/>
      <c r="Y1204" s="6"/>
      <c r="Z1204" s="6"/>
      <c r="AA1204" s="6"/>
      <c r="AB1204" s="6"/>
    </row>
    <row r="1205" spans="1:28" ht="13.5" thickBot="1" x14ac:dyDescent="0.25">
      <c r="A1205" s="6" t="str">
        <f t="shared" si="61"/>
        <v xml:space="preserve"> UNIT </v>
      </c>
      <c r="B1205" s="54">
        <v>1171</v>
      </c>
      <c r="C1205" s="53"/>
      <c r="D1205" s="57"/>
      <c r="E1205" s="57"/>
      <c r="F1205" s="57"/>
      <c r="G1205" s="57"/>
      <c r="H1205" s="139"/>
      <c r="I1205" s="57"/>
      <c r="J1205" s="60"/>
      <c r="K1205" s="72" t="str">
        <f>IF(AND(I1205="YES", COUNTIFS(F$35:F1205,F1205,I$35:I1205,"YES")=1),1,"")</f>
        <v/>
      </c>
      <c r="L1205" s="73" t="str">
        <f>IF(G1205="","",VALUE(IFERROR(CHOOSE(MATCH(G1205,{0,1,2,3,4,5},0),2.5,3.5,4.5,5.5,6.5,7.5),"")))</f>
        <v/>
      </c>
      <c r="M1205" s="52">
        <f t="shared" si="59"/>
        <v>1</v>
      </c>
      <c r="N1205" s="52" t="str">
        <f t="shared" si="60"/>
        <v/>
      </c>
      <c r="O1205" s="6"/>
      <c r="P1205" s="6"/>
      <c r="Q1205" s="6"/>
      <c r="R1205" s="6"/>
      <c r="S1205" s="6"/>
      <c r="T1205" s="6"/>
      <c r="U1205" s="6"/>
      <c r="V1205" s="6"/>
      <c r="W1205" s="6"/>
      <c r="X1205" s="6"/>
      <c r="Y1205" s="6"/>
      <c r="Z1205" s="6"/>
      <c r="AA1205" s="6"/>
      <c r="AB1205" s="6"/>
    </row>
    <row r="1206" spans="1:28" ht="13.5" thickBot="1" x14ac:dyDescent="0.25">
      <c r="A1206" s="6" t="str">
        <f t="shared" si="61"/>
        <v xml:space="preserve"> UNIT </v>
      </c>
      <c r="B1206" s="54">
        <v>1172</v>
      </c>
      <c r="C1206" s="53"/>
      <c r="D1206" s="57"/>
      <c r="E1206" s="57"/>
      <c r="F1206" s="57"/>
      <c r="G1206" s="57"/>
      <c r="H1206" s="139"/>
      <c r="I1206" s="57"/>
      <c r="J1206" s="60"/>
      <c r="K1206" s="72" t="str">
        <f>IF(AND(I1206="YES", COUNTIFS(F$35:F1206,F1206,I$35:I1206,"YES")=1),1,"")</f>
        <v/>
      </c>
      <c r="L1206" s="73" t="str">
        <f>IF(G1206="","",VALUE(IFERROR(CHOOSE(MATCH(G1206,{0,1,2,3,4,5},0),2.5,3.5,4.5,5.5,6.5,7.5),"")))</f>
        <v/>
      </c>
      <c r="M1206" s="52">
        <f t="shared" si="59"/>
        <v>1</v>
      </c>
      <c r="N1206" s="52" t="str">
        <f t="shared" si="60"/>
        <v/>
      </c>
      <c r="O1206" s="6"/>
      <c r="P1206" s="6"/>
      <c r="Q1206" s="6"/>
      <c r="R1206" s="6"/>
      <c r="S1206" s="6"/>
      <c r="T1206" s="6"/>
      <c r="U1206" s="6"/>
      <c r="V1206" s="6"/>
      <c r="W1206" s="6"/>
      <c r="X1206" s="6"/>
      <c r="Y1206" s="6"/>
      <c r="Z1206" s="6"/>
      <c r="AA1206" s="6"/>
      <c r="AB1206" s="6"/>
    </row>
    <row r="1207" spans="1:28" ht="13.5" thickBot="1" x14ac:dyDescent="0.25">
      <c r="A1207" s="6" t="str">
        <f t="shared" si="61"/>
        <v xml:space="preserve"> UNIT </v>
      </c>
      <c r="B1207" s="54">
        <v>1173</v>
      </c>
      <c r="C1207" s="53"/>
      <c r="D1207" s="57"/>
      <c r="E1207" s="57"/>
      <c r="F1207" s="57"/>
      <c r="G1207" s="57"/>
      <c r="H1207" s="139"/>
      <c r="I1207" s="57"/>
      <c r="J1207" s="60"/>
      <c r="K1207" s="72" t="str">
        <f>IF(AND(I1207="YES", COUNTIFS(F$35:F1207,F1207,I$35:I1207,"YES")=1),1,"")</f>
        <v/>
      </c>
      <c r="L1207" s="73" t="str">
        <f>IF(G1207="","",VALUE(IFERROR(CHOOSE(MATCH(G1207,{0,1,2,3,4,5},0),2.5,3.5,4.5,5.5,6.5,7.5),"")))</f>
        <v/>
      </c>
      <c r="M1207" s="52">
        <f t="shared" si="59"/>
        <v>1</v>
      </c>
      <c r="N1207" s="52" t="str">
        <f t="shared" si="60"/>
        <v/>
      </c>
      <c r="O1207" s="6"/>
      <c r="P1207" s="6"/>
      <c r="Q1207" s="6"/>
      <c r="R1207" s="6"/>
      <c r="S1207" s="6"/>
      <c r="T1207" s="6"/>
      <c r="U1207" s="6"/>
      <c r="V1207" s="6"/>
      <c r="W1207" s="6"/>
      <c r="X1207" s="6"/>
      <c r="Y1207" s="6"/>
      <c r="Z1207" s="6"/>
      <c r="AA1207" s="6"/>
      <c r="AB1207" s="6"/>
    </row>
    <row r="1208" spans="1:28" ht="13.5" thickBot="1" x14ac:dyDescent="0.25">
      <c r="A1208" s="6" t="str">
        <f t="shared" si="61"/>
        <v xml:space="preserve"> UNIT </v>
      </c>
      <c r="B1208" s="54">
        <v>1174</v>
      </c>
      <c r="C1208" s="53"/>
      <c r="D1208" s="57"/>
      <c r="E1208" s="57"/>
      <c r="F1208" s="57"/>
      <c r="G1208" s="57"/>
      <c r="H1208" s="139"/>
      <c r="I1208" s="57"/>
      <c r="J1208" s="60"/>
      <c r="K1208" s="72" t="str">
        <f>IF(AND(I1208="YES", COUNTIFS(F$35:F1208,F1208,I$35:I1208,"YES")=1),1,"")</f>
        <v/>
      </c>
      <c r="L1208" s="73" t="str">
        <f>IF(G1208="","",VALUE(IFERROR(CHOOSE(MATCH(G1208,{0,1,2,3,4,5},0),2.5,3.5,4.5,5.5,6.5,7.5),"")))</f>
        <v/>
      </c>
      <c r="M1208" s="52">
        <f t="shared" si="59"/>
        <v>1</v>
      </c>
      <c r="N1208" s="52" t="str">
        <f t="shared" si="60"/>
        <v/>
      </c>
      <c r="O1208" s="6"/>
      <c r="P1208" s="6"/>
      <c r="Q1208" s="6"/>
      <c r="R1208" s="6"/>
      <c r="S1208" s="6"/>
      <c r="T1208" s="6"/>
      <c r="U1208" s="6"/>
      <c r="V1208" s="6"/>
      <c r="W1208" s="6"/>
      <c r="X1208" s="6"/>
      <c r="Y1208" s="6"/>
      <c r="Z1208" s="6"/>
      <c r="AA1208" s="6"/>
      <c r="AB1208" s="6"/>
    </row>
    <row r="1209" spans="1:28" ht="13.5" thickBot="1" x14ac:dyDescent="0.25">
      <c r="A1209" s="6" t="str">
        <f t="shared" si="61"/>
        <v xml:space="preserve"> UNIT </v>
      </c>
      <c r="B1209" s="54">
        <v>1175</v>
      </c>
      <c r="C1209" s="53"/>
      <c r="D1209" s="57"/>
      <c r="E1209" s="57"/>
      <c r="F1209" s="57"/>
      <c r="G1209" s="57"/>
      <c r="H1209" s="139"/>
      <c r="I1209" s="57"/>
      <c r="J1209" s="60"/>
      <c r="K1209" s="72" t="str">
        <f>IF(AND(I1209="YES", COUNTIFS(F$35:F1209,F1209,I$35:I1209,"YES")=1),1,"")</f>
        <v/>
      </c>
      <c r="L1209" s="73" t="str">
        <f>IF(G1209="","",VALUE(IFERROR(CHOOSE(MATCH(G1209,{0,1,2,3,4,5},0),2.5,3.5,4.5,5.5,6.5,7.5),"")))</f>
        <v/>
      </c>
      <c r="M1209" s="52">
        <f t="shared" si="59"/>
        <v>1</v>
      </c>
      <c r="N1209" s="52" t="str">
        <f t="shared" si="60"/>
        <v/>
      </c>
      <c r="O1209" s="6"/>
      <c r="P1209" s="6"/>
      <c r="Q1209" s="6"/>
      <c r="R1209" s="6"/>
      <c r="S1209" s="6"/>
      <c r="T1209" s="6"/>
      <c r="U1209" s="6"/>
      <c r="V1209" s="6"/>
      <c r="W1209" s="6"/>
      <c r="X1209" s="6"/>
      <c r="Y1209" s="6"/>
      <c r="Z1209" s="6"/>
      <c r="AA1209" s="6"/>
      <c r="AB1209" s="6"/>
    </row>
    <row r="1210" spans="1:28" ht="13.5" thickBot="1" x14ac:dyDescent="0.25">
      <c r="A1210" s="6" t="str">
        <f t="shared" si="61"/>
        <v xml:space="preserve"> UNIT </v>
      </c>
      <c r="B1210" s="54">
        <v>1176</v>
      </c>
      <c r="C1210" s="53"/>
      <c r="D1210" s="57"/>
      <c r="E1210" s="57"/>
      <c r="F1210" s="57"/>
      <c r="G1210" s="57"/>
      <c r="H1210" s="139"/>
      <c r="I1210" s="57"/>
      <c r="J1210" s="60"/>
      <c r="K1210" s="72" t="str">
        <f>IF(AND(I1210="YES", COUNTIFS(F$35:F1210,F1210,I$35:I1210,"YES")=1),1,"")</f>
        <v/>
      </c>
      <c r="L1210" s="73" t="str">
        <f>IF(G1210="","",VALUE(IFERROR(CHOOSE(MATCH(G1210,{0,1,2,3,4,5},0),2.5,3.5,4.5,5.5,6.5,7.5),"")))</f>
        <v/>
      </c>
      <c r="M1210" s="52">
        <f t="shared" si="59"/>
        <v>1</v>
      </c>
      <c r="N1210" s="52" t="str">
        <f t="shared" si="60"/>
        <v/>
      </c>
      <c r="O1210" s="6"/>
      <c r="P1210" s="6"/>
      <c r="Q1210" s="6"/>
      <c r="R1210" s="6"/>
      <c r="S1210" s="6"/>
      <c r="T1210" s="6"/>
      <c r="U1210" s="6"/>
      <c r="V1210" s="6"/>
      <c r="W1210" s="6"/>
      <c r="X1210" s="6"/>
      <c r="Y1210" s="6"/>
      <c r="Z1210" s="6"/>
      <c r="AA1210" s="6"/>
      <c r="AB1210" s="6"/>
    </row>
    <row r="1211" spans="1:28" ht="13.5" thickBot="1" x14ac:dyDescent="0.25">
      <c r="A1211" s="6" t="str">
        <f t="shared" si="61"/>
        <v xml:space="preserve"> UNIT </v>
      </c>
      <c r="B1211" s="54">
        <v>1177</v>
      </c>
      <c r="C1211" s="53"/>
      <c r="D1211" s="57"/>
      <c r="E1211" s="57"/>
      <c r="F1211" s="57"/>
      <c r="G1211" s="57"/>
      <c r="H1211" s="139"/>
      <c r="I1211" s="57"/>
      <c r="J1211" s="60"/>
      <c r="K1211" s="72" t="str">
        <f>IF(AND(I1211="YES", COUNTIFS(F$35:F1211,F1211,I$35:I1211,"YES")=1),1,"")</f>
        <v/>
      </c>
      <c r="L1211" s="73" t="str">
        <f>IF(G1211="","",VALUE(IFERROR(CHOOSE(MATCH(G1211,{0,1,2,3,4,5},0),2.5,3.5,4.5,5.5,6.5,7.5),"")))</f>
        <v/>
      </c>
      <c r="M1211" s="52">
        <f t="shared" si="59"/>
        <v>1</v>
      </c>
      <c r="N1211" s="52" t="str">
        <f t="shared" si="60"/>
        <v/>
      </c>
      <c r="O1211" s="6"/>
      <c r="P1211" s="6"/>
      <c r="Q1211" s="6"/>
      <c r="R1211" s="6"/>
      <c r="S1211" s="6"/>
      <c r="T1211" s="6"/>
      <c r="U1211" s="6"/>
      <c r="V1211" s="6"/>
      <c r="W1211" s="6"/>
      <c r="X1211" s="6"/>
      <c r="Y1211" s="6"/>
      <c r="Z1211" s="6"/>
      <c r="AA1211" s="6"/>
      <c r="AB1211" s="6"/>
    </row>
    <row r="1212" spans="1:28" ht="13.5" thickBot="1" x14ac:dyDescent="0.25">
      <c r="A1212" s="6" t="str">
        <f t="shared" si="61"/>
        <v xml:space="preserve"> UNIT </v>
      </c>
      <c r="B1212" s="54">
        <v>1178</v>
      </c>
      <c r="C1212" s="53"/>
      <c r="D1212" s="57"/>
      <c r="E1212" s="57"/>
      <c r="F1212" s="57"/>
      <c r="G1212" s="57"/>
      <c r="H1212" s="139"/>
      <c r="I1212" s="57"/>
      <c r="J1212" s="60"/>
      <c r="K1212" s="72" t="str">
        <f>IF(AND(I1212="YES", COUNTIFS(F$35:F1212,F1212,I$35:I1212,"YES")=1),1,"")</f>
        <v/>
      </c>
      <c r="L1212" s="73" t="str">
        <f>IF(G1212="","",VALUE(IFERROR(CHOOSE(MATCH(G1212,{0,1,2,3,4,5},0),2.5,3.5,4.5,5.5,6.5,7.5),"")))</f>
        <v/>
      </c>
      <c r="M1212" s="52">
        <f t="shared" si="59"/>
        <v>1</v>
      </c>
      <c r="N1212" s="52" t="str">
        <f t="shared" si="60"/>
        <v/>
      </c>
      <c r="O1212" s="6"/>
      <c r="P1212" s="6"/>
      <c r="Q1212" s="6"/>
      <c r="R1212" s="6"/>
      <c r="S1212" s="6"/>
      <c r="T1212" s="6"/>
      <c r="U1212" s="6"/>
      <c r="V1212" s="6"/>
      <c r="W1212" s="6"/>
      <c r="X1212" s="6"/>
      <c r="Y1212" s="6"/>
      <c r="Z1212" s="6"/>
      <c r="AA1212" s="6"/>
      <c r="AB1212" s="6"/>
    </row>
    <row r="1213" spans="1:28" ht="13.5" thickBot="1" x14ac:dyDescent="0.25">
      <c r="A1213" s="6" t="str">
        <f t="shared" si="61"/>
        <v xml:space="preserve"> UNIT </v>
      </c>
      <c r="B1213" s="54">
        <v>1179</v>
      </c>
      <c r="C1213" s="53"/>
      <c r="D1213" s="57"/>
      <c r="E1213" s="57"/>
      <c r="F1213" s="57"/>
      <c r="G1213" s="57"/>
      <c r="H1213" s="139"/>
      <c r="I1213" s="57"/>
      <c r="J1213" s="60"/>
      <c r="K1213" s="72" t="str">
        <f>IF(AND(I1213="YES", COUNTIFS(F$35:F1213,F1213,I$35:I1213,"YES")=1),1,"")</f>
        <v/>
      </c>
      <c r="L1213" s="73" t="str">
        <f>IF(G1213="","",VALUE(IFERROR(CHOOSE(MATCH(G1213,{0,1,2,3,4,5},0),2.5,3.5,4.5,5.5,6.5,7.5),"")))</f>
        <v/>
      </c>
      <c r="M1213" s="52">
        <f t="shared" si="59"/>
        <v>1</v>
      </c>
      <c r="N1213" s="52" t="str">
        <f t="shared" si="60"/>
        <v/>
      </c>
      <c r="O1213" s="6"/>
      <c r="P1213" s="6"/>
      <c r="Q1213" s="6"/>
      <c r="R1213" s="6"/>
      <c r="S1213" s="6"/>
      <c r="T1213" s="6"/>
      <c r="U1213" s="6"/>
      <c r="V1213" s="6"/>
      <c r="W1213" s="6"/>
      <c r="X1213" s="6"/>
      <c r="Y1213" s="6"/>
      <c r="Z1213" s="6"/>
      <c r="AA1213" s="6"/>
      <c r="AB1213" s="6"/>
    </row>
    <row r="1214" spans="1:28" ht="13.5" thickBot="1" x14ac:dyDescent="0.25">
      <c r="A1214" s="6" t="str">
        <f t="shared" si="61"/>
        <v xml:space="preserve"> UNIT </v>
      </c>
      <c r="B1214" s="54">
        <v>1180</v>
      </c>
      <c r="C1214" s="53"/>
      <c r="D1214" s="57"/>
      <c r="E1214" s="57"/>
      <c r="F1214" s="57"/>
      <c r="G1214" s="57"/>
      <c r="H1214" s="139"/>
      <c r="I1214" s="57"/>
      <c r="J1214" s="60"/>
      <c r="K1214" s="72" t="str">
        <f>IF(AND(I1214="YES", COUNTIFS(F$35:F1214,F1214,I$35:I1214,"YES")=1),1,"")</f>
        <v/>
      </c>
      <c r="L1214" s="73" t="str">
        <f>IF(G1214="","",VALUE(IFERROR(CHOOSE(MATCH(G1214,{0,1,2,3,4,5},0),2.5,3.5,4.5,5.5,6.5,7.5),"")))</f>
        <v/>
      </c>
      <c r="M1214" s="52">
        <f t="shared" si="59"/>
        <v>1</v>
      </c>
      <c r="N1214" s="52" t="str">
        <f t="shared" si="60"/>
        <v/>
      </c>
      <c r="O1214" s="6"/>
      <c r="P1214" s="6"/>
      <c r="Q1214" s="6"/>
      <c r="R1214" s="6"/>
      <c r="S1214" s="6"/>
      <c r="T1214" s="6"/>
      <c r="U1214" s="6"/>
      <c r="V1214" s="6"/>
      <c r="W1214" s="6"/>
      <c r="X1214" s="6"/>
      <c r="Y1214" s="6"/>
      <c r="Z1214" s="6"/>
      <c r="AA1214" s="6"/>
      <c r="AB1214" s="6"/>
    </row>
    <row r="1215" spans="1:28" ht="13.5" thickBot="1" x14ac:dyDescent="0.25">
      <c r="A1215" s="6" t="str">
        <f t="shared" si="61"/>
        <v xml:space="preserve"> UNIT </v>
      </c>
      <c r="B1215" s="54">
        <v>1181</v>
      </c>
      <c r="C1215" s="53"/>
      <c r="D1215" s="57"/>
      <c r="E1215" s="57"/>
      <c r="F1215" s="57"/>
      <c r="G1215" s="57"/>
      <c r="H1215" s="139"/>
      <c r="I1215" s="57"/>
      <c r="J1215" s="60"/>
      <c r="K1215" s="72" t="str">
        <f>IF(AND(I1215="YES", COUNTIFS(F$35:F1215,F1215,I$35:I1215,"YES")=1),1,"")</f>
        <v/>
      </c>
      <c r="L1215" s="73" t="str">
        <f>IF(G1215="","",VALUE(IFERROR(CHOOSE(MATCH(G1215,{0,1,2,3,4,5},0),2.5,3.5,4.5,5.5,6.5,7.5),"")))</f>
        <v/>
      </c>
      <c r="M1215" s="52">
        <f t="shared" si="59"/>
        <v>1</v>
      </c>
      <c r="N1215" s="52" t="str">
        <f t="shared" si="60"/>
        <v/>
      </c>
      <c r="O1215" s="6"/>
      <c r="P1215" s="6"/>
      <c r="Q1215" s="6"/>
      <c r="R1215" s="6"/>
      <c r="S1215" s="6"/>
      <c r="T1215" s="6"/>
      <c r="U1215" s="6"/>
      <c r="V1215" s="6"/>
      <c r="W1215" s="6"/>
      <c r="X1215" s="6"/>
      <c r="Y1215" s="6"/>
      <c r="Z1215" s="6"/>
      <c r="AA1215" s="6"/>
      <c r="AB1215" s="6"/>
    </row>
    <row r="1216" spans="1:28" ht="13.5" thickBot="1" x14ac:dyDescent="0.25">
      <c r="A1216" s="6" t="str">
        <f t="shared" si="61"/>
        <v xml:space="preserve"> UNIT </v>
      </c>
      <c r="B1216" s="54">
        <v>1182</v>
      </c>
      <c r="C1216" s="53"/>
      <c r="D1216" s="57"/>
      <c r="E1216" s="57"/>
      <c r="F1216" s="57"/>
      <c r="G1216" s="57"/>
      <c r="H1216" s="139"/>
      <c r="I1216" s="57"/>
      <c r="J1216" s="60"/>
      <c r="K1216" s="72" t="str">
        <f>IF(AND(I1216="YES", COUNTIFS(F$35:F1216,F1216,I$35:I1216,"YES")=1),1,"")</f>
        <v/>
      </c>
      <c r="L1216" s="73" t="str">
        <f>IF(G1216="","",VALUE(IFERROR(CHOOSE(MATCH(G1216,{0,1,2,3,4,5},0),2.5,3.5,4.5,5.5,6.5,7.5),"")))</f>
        <v/>
      </c>
      <c r="M1216" s="52">
        <f t="shared" si="59"/>
        <v>1</v>
      </c>
      <c r="N1216" s="52" t="str">
        <f t="shared" si="60"/>
        <v/>
      </c>
      <c r="O1216" s="6"/>
      <c r="P1216" s="6"/>
      <c r="Q1216" s="6"/>
      <c r="R1216" s="6"/>
      <c r="S1216" s="6"/>
      <c r="T1216" s="6"/>
      <c r="U1216" s="6"/>
      <c r="V1216" s="6"/>
      <c r="W1216" s="6"/>
      <c r="X1216" s="6"/>
      <c r="Y1216" s="6"/>
      <c r="Z1216" s="6"/>
      <c r="AA1216" s="6"/>
      <c r="AB1216" s="6"/>
    </row>
    <row r="1217" spans="1:28" ht="13.5" thickBot="1" x14ac:dyDescent="0.25">
      <c r="A1217" s="6" t="str">
        <f t="shared" si="61"/>
        <v xml:space="preserve"> UNIT </v>
      </c>
      <c r="B1217" s="54">
        <v>1183</v>
      </c>
      <c r="C1217" s="53"/>
      <c r="D1217" s="57"/>
      <c r="E1217" s="57"/>
      <c r="F1217" s="57"/>
      <c r="G1217" s="57"/>
      <c r="H1217" s="139"/>
      <c r="I1217" s="57"/>
      <c r="J1217" s="60"/>
      <c r="K1217" s="72" t="str">
        <f>IF(AND(I1217="YES", COUNTIFS(F$35:F1217,F1217,I$35:I1217,"YES")=1),1,"")</f>
        <v/>
      </c>
      <c r="L1217" s="73" t="str">
        <f>IF(G1217="","",VALUE(IFERROR(CHOOSE(MATCH(G1217,{0,1,2,3,4,5},0),2.5,3.5,4.5,5.5,6.5,7.5),"")))</f>
        <v/>
      </c>
      <c r="M1217" s="52">
        <f t="shared" si="59"/>
        <v>1</v>
      </c>
      <c r="N1217" s="52" t="str">
        <f t="shared" si="60"/>
        <v/>
      </c>
      <c r="O1217" s="6"/>
      <c r="P1217" s="6"/>
      <c r="Q1217" s="6"/>
      <c r="R1217" s="6"/>
      <c r="S1217" s="6"/>
      <c r="T1217" s="6"/>
      <c r="U1217" s="6"/>
      <c r="V1217" s="6"/>
      <c r="W1217" s="6"/>
      <c r="X1217" s="6"/>
      <c r="Y1217" s="6"/>
      <c r="Z1217" s="6"/>
      <c r="AA1217" s="6"/>
      <c r="AB1217" s="6"/>
    </row>
    <row r="1218" spans="1:28" ht="13.5" thickBot="1" x14ac:dyDescent="0.25">
      <c r="A1218" s="6" t="str">
        <f t="shared" si="61"/>
        <v xml:space="preserve"> UNIT </v>
      </c>
      <c r="B1218" s="54">
        <v>1184</v>
      </c>
      <c r="C1218" s="53"/>
      <c r="D1218" s="57"/>
      <c r="E1218" s="57"/>
      <c r="F1218" s="57"/>
      <c r="G1218" s="57"/>
      <c r="H1218" s="139"/>
      <c r="I1218" s="57"/>
      <c r="J1218" s="60"/>
      <c r="K1218" s="72" t="str">
        <f>IF(AND(I1218="YES", COUNTIFS(F$35:F1218,F1218,I$35:I1218,"YES")=1),1,"")</f>
        <v/>
      </c>
      <c r="L1218" s="73" t="str">
        <f>IF(G1218="","",VALUE(IFERROR(CHOOSE(MATCH(G1218,{0,1,2,3,4,5},0),2.5,3.5,4.5,5.5,6.5,7.5),"")))</f>
        <v/>
      </c>
      <c r="M1218" s="52">
        <f t="shared" si="59"/>
        <v>1</v>
      </c>
      <c r="N1218" s="52" t="str">
        <f t="shared" si="60"/>
        <v/>
      </c>
      <c r="O1218" s="6"/>
      <c r="P1218" s="6"/>
      <c r="Q1218" s="6"/>
      <c r="R1218" s="6"/>
      <c r="S1218" s="6"/>
      <c r="T1218" s="6"/>
      <c r="U1218" s="6"/>
      <c r="V1218" s="6"/>
      <c r="W1218" s="6"/>
      <c r="X1218" s="6"/>
      <c r="Y1218" s="6"/>
      <c r="Z1218" s="6"/>
      <c r="AA1218" s="6"/>
      <c r="AB1218" s="6"/>
    </row>
    <row r="1219" spans="1:28" ht="13.5" thickBot="1" x14ac:dyDescent="0.25">
      <c r="A1219" s="6" t="str">
        <f t="shared" si="61"/>
        <v xml:space="preserve"> UNIT </v>
      </c>
      <c r="B1219" s="54">
        <v>1185</v>
      </c>
      <c r="C1219" s="53"/>
      <c r="D1219" s="57"/>
      <c r="E1219" s="57"/>
      <c r="F1219" s="57"/>
      <c r="G1219" s="57"/>
      <c r="H1219" s="139"/>
      <c r="I1219" s="57"/>
      <c r="J1219" s="60"/>
      <c r="K1219" s="72" t="str">
        <f>IF(AND(I1219="YES", COUNTIFS(F$35:F1219,F1219,I$35:I1219,"YES")=1),1,"")</f>
        <v/>
      </c>
      <c r="L1219" s="73" t="str">
        <f>IF(G1219="","",VALUE(IFERROR(CHOOSE(MATCH(G1219,{0,1,2,3,4,5},0),2.5,3.5,4.5,5.5,6.5,7.5),"")))</f>
        <v/>
      </c>
      <c r="M1219" s="52">
        <f t="shared" si="59"/>
        <v>1</v>
      </c>
      <c r="N1219" s="52" t="str">
        <f t="shared" si="60"/>
        <v/>
      </c>
      <c r="O1219" s="6"/>
      <c r="P1219" s="6"/>
      <c r="Q1219" s="6"/>
      <c r="R1219" s="6"/>
      <c r="S1219" s="6"/>
      <c r="T1219" s="6"/>
      <c r="U1219" s="6"/>
      <c r="V1219" s="6"/>
      <c r="W1219" s="6"/>
      <c r="X1219" s="6"/>
      <c r="Y1219" s="6"/>
      <c r="Z1219" s="6"/>
      <c r="AA1219" s="6"/>
      <c r="AB1219" s="6"/>
    </row>
    <row r="1220" spans="1:28" ht="13.5" thickBot="1" x14ac:dyDescent="0.25">
      <c r="A1220" s="6" t="str">
        <f t="shared" si="61"/>
        <v xml:space="preserve"> UNIT </v>
      </c>
      <c r="B1220" s="54">
        <v>1186</v>
      </c>
      <c r="C1220" s="53"/>
      <c r="D1220" s="57"/>
      <c r="E1220" s="57"/>
      <c r="F1220" s="57"/>
      <c r="G1220" s="57"/>
      <c r="H1220" s="139"/>
      <c r="I1220" s="57"/>
      <c r="J1220" s="60"/>
      <c r="K1220" s="72" t="str">
        <f>IF(AND(I1220="YES", COUNTIFS(F$35:F1220,F1220,I$35:I1220,"YES")=1),1,"")</f>
        <v/>
      </c>
      <c r="L1220" s="73" t="str">
        <f>IF(G1220="","",VALUE(IFERROR(CHOOSE(MATCH(G1220,{0,1,2,3,4,5},0),2.5,3.5,4.5,5.5,6.5,7.5),"")))</f>
        <v/>
      </c>
      <c r="M1220" s="52">
        <f t="shared" si="59"/>
        <v>1</v>
      </c>
      <c r="N1220" s="52" t="str">
        <f t="shared" si="60"/>
        <v/>
      </c>
      <c r="O1220" s="6"/>
      <c r="P1220" s="6"/>
      <c r="Q1220" s="6"/>
      <c r="R1220" s="6"/>
      <c r="S1220" s="6"/>
      <c r="T1220" s="6"/>
      <c r="U1220" s="6"/>
      <c r="V1220" s="6"/>
      <c r="W1220" s="6"/>
      <c r="X1220" s="6"/>
      <c r="Y1220" s="6"/>
      <c r="Z1220" s="6"/>
      <c r="AA1220" s="6"/>
      <c r="AB1220" s="6"/>
    </row>
    <row r="1221" spans="1:28" ht="13.5" thickBot="1" x14ac:dyDescent="0.25">
      <c r="A1221" s="6" t="str">
        <f t="shared" si="61"/>
        <v xml:space="preserve"> UNIT </v>
      </c>
      <c r="B1221" s="54">
        <v>1187</v>
      </c>
      <c r="C1221" s="53"/>
      <c r="D1221" s="57"/>
      <c r="E1221" s="57"/>
      <c r="F1221" s="57"/>
      <c r="G1221" s="57"/>
      <c r="H1221" s="139"/>
      <c r="I1221" s="57"/>
      <c r="J1221" s="60"/>
      <c r="K1221" s="72" t="str">
        <f>IF(AND(I1221="YES", COUNTIFS(F$35:F1221,F1221,I$35:I1221,"YES")=1),1,"")</f>
        <v/>
      </c>
      <c r="L1221" s="73" t="str">
        <f>IF(G1221="","",VALUE(IFERROR(CHOOSE(MATCH(G1221,{0,1,2,3,4,5},0),2.5,3.5,4.5,5.5,6.5,7.5),"")))</f>
        <v/>
      </c>
      <c r="M1221" s="52">
        <f t="shared" si="59"/>
        <v>1</v>
      </c>
      <c r="N1221" s="52" t="str">
        <f t="shared" si="60"/>
        <v/>
      </c>
      <c r="O1221" s="6"/>
      <c r="P1221" s="6"/>
      <c r="Q1221" s="6"/>
      <c r="R1221" s="6"/>
      <c r="S1221" s="6"/>
      <c r="T1221" s="6"/>
      <c r="U1221" s="6"/>
      <c r="V1221" s="6"/>
      <c r="W1221" s="6"/>
      <c r="X1221" s="6"/>
      <c r="Y1221" s="6"/>
      <c r="Z1221" s="6"/>
      <c r="AA1221" s="6"/>
      <c r="AB1221" s="6"/>
    </row>
    <row r="1222" spans="1:28" ht="13.5" thickBot="1" x14ac:dyDescent="0.25">
      <c r="A1222" s="6" t="str">
        <f t="shared" si="61"/>
        <v xml:space="preserve"> UNIT </v>
      </c>
      <c r="B1222" s="54">
        <v>1188</v>
      </c>
      <c r="C1222" s="53"/>
      <c r="D1222" s="57"/>
      <c r="E1222" s="57"/>
      <c r="F1222" s="57"/>
      <c r="G1222" s="57"/>
      <c r="H1222" s="139"/>
      <c r="I1222" s="57"/>
      <c r="J1222" s="60"/>
      <c r="K1222" s="72" t="str">
        <f>IF(AND(I1222="YES", COUNTIFS(F$35:F1222,F1222,I$35:I1222,"YES")=1),1,"")</f>
        <v/>
      </c>
      <c r="L1222" s="73" t="str">
        <f>IF(G1222="","",VALUE(IFERROR(CHOOSE(MATCH(G1222,{0,1,2,3,4,5},0),2.5,3.5,4.5,5.5,6.5,7.5),"")))</f>
        <v/>
      </c>
      <c r="M1222" s="52">
        <f t="shared" si="59"/>
        <v>1</v>
      </c>
      <c r="N1222" s="52" t="str">
        <f t="shared" si="60"/>
        <v/>
      </c>
      <c r="O1222" s="6"/>
      <c r="P1222" s="6"/>
      <c r="Q1222" s="6"/>
      <c r="R1222" s="6"/>
      <c r="S1222" s="6"/>
      <c r="T1222" s="6"/>
      <c r="U1222" s="6"/>
      <c r="V1222" s="6"/>
      <c r="W1222" s="6"/>
      <c r="X1222" s="6"/>
      <c r="Y1222" s="6"/>
      <c r="Z1222" s="6"/>
      <c r="AA1222" s="6"/>
      <c r="AB1222" s="6"/>
    </row>
    <row r="1223" spans="1:28" ht="13.5" thickBot="1" x14ac:dyDescent="0.25">
      <c r="A1223" s="6" t="str">
        <f t="shared" si="61"/>
        <v xml:space="preserve"> UNIT </v>
      </c>
      <c r="B1223" s="54">
        <v>1189</v>
      </c>
      <c r="C1223" s="53"/>
      <c r="D1223" s="57"/>
      <c r="E1223" s="57"/>
      <c r="F1223" s="57"/>
      <c r="G1223" s="57"/>
      <c r="H1223" s="139"/>
      <c r="I1223" s="57"/>
      <c r="J1223" s="60"/>
      <c r="K1223" s="72" t="str">
        <f>IF(AND(I1223="YES", COUNTIFS(F$35:F1223,F1223,I$35:I1223,"YES")=1),1,"")</f>
        <v/>
      </c>
      <c r="L1223" s="73" t="str">
        <f>IF(G1223="","",VALUE(IFERROR(CHOOSE(MATCH(G1223,{0,1,2,3,4,5},0),2.5,3.5,4.5,5.5,6.5,7.5),"")))</f>
        <v/>
      </c>
      <c r="M1223" s="52">
        <f t="shared" si="59"/>
        <v>1</v>
      </c>
      <c r="N1223" s="52" t="str">
        <f t="shared" si="60"/>
        <v/>
      </c>
      <c r="O1223" s="6"/>
      <c r="P1223" s="6"/>
      <c r="Q1223" s="6"/>
      <c r="R1223" s="6"/>
      <c r="S1223" s="6"/>
      <c r="T1223" s="6"/>
      <c r="U1223" s="6"/>
      <c r="V1223" s="6"/>
      <c r="W1223" s="6"/>
      <c r="X1223" s="6"/>
      <c r="Y1223" s="6"/>
      <c r="Z1223" s="6"/>
      <c r="AA1223" s="6"/>
      <c r="AB1223" s="6"/>
    </row>
    <row r="1224" spans="1:28" ht="13.5" thickBot="1" x14ac:dyDescent="0.25">
      <c r="A1224" s="6" t="str">
        <f t="shared" si="61"/>
        <v xml:space="preserve"> UNIT </v>
      </c>
      <c r="B1224" s="54">
        <v>1190</v>
      </c>
      <c r="C1224" s="53"/>
      <c r="D1224" s="57"/>
      <c r="E1224" s="57"/>
      <c r="F1224" s="57"/>
      <c r="G1224" s="57"/>
      <c r="H1224" s="139"/>
      <c r="I1224" s="57"/>
      <c r="J1224" s="60"/>
      <c r="K1224" s="72" t="str">
        <f>IF(AND(I1224="YES", COUNTIFS(F$35:F1224,F1224,I$35:I1224,"YES")=1),1,"")</f>
        <v/>
      </c>
      <c r="L1224" s="73" t="str">
        <f>IF(G1224="","",VALUE(IFERROR(CHOOSE(MATCH(G1224,{0,1,2,3,4,5},0),2.5,3.5,4.5,5.5,6.5,7.5),"")))</f>
        <v/>
      </c>
      <c r="M1224" s="52">
        <f t="shared" si="59"/>
        <v>1</v>
      </c>
      <c r="N1224" s="52" t="str">
        <f t="shared" si="60"/>
        <v/>
      </c>
      <c r="O1224" s="6"/>
      <c r="P1224" s="6"/>
      <c r="Q1224" s="6"/>
      <c r="R1224" s="6"/>
      <c r="S1224" s="6"/>
      <c r="T1224" s="6"/>
      <c r="U1224" s="6"/>
      <c r="V1224" s="6"/>
      <c r="W1224" s="6"/>
      <c r="X1224" s="6"/>
      <c r="Y1224" s="6"/>
      <c r="Z1224" s="6"/>
      <c r="AA1224" s="6"/>
      <c r="AB1224" s="6"/>
    </row>
    <row r="1225" spans="1:28" ht="13.5" thickBot="1" x14ac:dyDescent="0.25">
      <c r="A1225" s="6" t="str">
        <f t="shared" si="61"/>
        <v xml:space="preserve"> UNIT </v>
      </c>
      <c r="B1225" s="54">
        <v>1191</v>
      </c>
      <c r="C1225" s="53"/>
      <c r="D1225" s="57"/>
      <c r="E1225" s="57"/>
      <c r="F1225" s="57"/>
      <c r="G1225" s="57"/>
      <c r="H1225" s="139"/>
      <c r="I1225" s="57"/>
      <c r="J1225" s="60"/>
      <c r="K1225" s="72" t="str">
        <f>IF(AND(I1225="YES", COUNTIFS(F$35:F1225,F1225,I$35:I1225,"YES")=1),1,"")</f>
        <v/>
      </c>
      <c r="L1225" s="73" t="str">
        <f>IF(G1225="","",VALUE(IFERROR(CHOOSE(MATCH(G1225,{0,1,2,3,4,5},0),2.5,3.5,4.5,5.5,6.5,7.5),"")))</f>
        <v/>
      </c>
      <c r="M1225" s="52">
        <f t="shared" si="59"/>
        <v>1</v>
      </c>
      <c r="N1225" s="52" t="str">
        <f t="shared" si="60"/>
        <v/>
      </c>
      <c r="O1225" s="6"/>
      <c r="P1225" s="6"/>
      <c r="Q1225" s="6"/>
      <c r="R1225" s="6"/>
      <c r="S1225" s="6"/>
      <c r="T1225" s="6"/>
      <c r="U1225" s="6"/>
      <c r="V1225" s="6"/>
      <c r="W1225" s="6"/>
      <c r="X1225" s="6"/>
      <c r="Y1225" s="6"/>
      <c r="Z1225" s="6"/>
      <c r="AA1225" s="6"/>
      <c r="AB1225" s="6"/>
    </row>
    <row r="1226" spans="1:28" ht="13.5" thickBot="1" x14ac:dyDescent="0.25">
      <c r="A1226" s="6" t="str">
        <f t="shared" si="61"/>
        <v xml:space="preserve"> UNIT </v>
      </c>
      <c r="B1226" s="54">
        <v>1192</v>
      </c>
      <c r="C1226" s="53"/>
      <c r="D1226" s="57"/>
      <c r="E1226" s="57"/>
      <c r="F1226" s="57"/>
      <c r="G1226" s="57"/>
      <c r="H1226" s="139"/>
      <c r="I1226" s="57"/>
      <c r="J1226" s="60"/>
      <c r="K1226" s="72" t="str">
        <f>IF(AND(I1226="YES", COUNTIFS(F$35:F1226,F1226,I$35:I1226,"YES")=1),1,"")</f>
        <v/>
      </c>
      <c r="L1226" s="73" t="str">
        <f>IF(G1226="","",VALUE(IFERROR(CHOOSE(MATCH(G1226,{0,1,2,3,4,5},0),2.5,3.5,4.5,5.5,6.5,7.5),"")))</f>
        <v/>
      </c>
      <c r="M1226" s="52">
        <f t="shared" si="59"/>
        <v>1</v>
      </c>
      <c r="N1226" s="52" t="str">
        <f t="shared" si="60"/>
        <v/>
      </c>
      <c r="O1226" s="6"/>
      <c r="P1226" s="6"/>
      <c r="Q1226" s="6"/>
      <c r="R1226" s="6"/>
      <c r="S1226" s="6"/>
      <c r="T1226" s="6"/>
      <c r="U1226" s="6"/>
      <c r="V1226" s="6"/>
      <c r="W1226" s="6"/>
      <c r="X1226" s="6"/>
      <c r="Y1226" s="6"/>
      <c r="Z1226" s="6"/>
      <c r="AA1226" s="6"/>
      <c r="AB1226" s="6"/>
    </row>
    <row r="1227" spans="1:28" ht="13.5" thickBot="1" x14ac:dyDescent="0.25">
      <c r="A1227" s="6" t="str">
        <f t="shared" si="61"/>
        <v xml:space="preserve"> UNIT </v>
      </c>
      <c r="B1227" s="54">
        <v>1193</v>
      </c>
      <c r="C1227" s="53"/>
      <c r="D1227" s="57"/>
      <c r="E1227" s="57"/>
      <c r="F1227" s="57"/>
      <c r="G1227" s="57"/>
      <c r="H1227" s="139"/>
      <c r="I1227" s="57"/>
      <c r="J1227" s="60"/>
      <c r="K1227" s="72" t="str">
        <f>IF(AND(I1227="YES", COUNTIFS(F$35:F1227,F1227,I$35:I1227,"YES")=1),1,"")</f>
        <v/>
      </c>
      <c r="L1227" s="73" t="str">
        <f>IF(G1227="","",VALUE(IFERROR(CHOOSE(MATCH(G1227,{0,1,2,3,4,5},0),2.5,3.5,4.5,5.5,6.5,7.5),"")))</f>
        <v/>
      </c>
      <c r="M1227" s="52">
        <f t="shared" si="59"/>
        <v>1</v>
      </c>
      <c r="N1227" s="52" t="str">
        <f t="shared" si="60"/>
        <v/>
      </c>
      <c r="O1227" s="6"/>
      <c r="P1227" s="6"/>
      <c r="Q1227" s="6"/>
      <c r="R1227" s="6"/>
      <c r="S1227" s="6"/>
      <c r="T1227" s="6"/>
      <c r="U1227" s="6"/>
      <c r="V1227" s="6"/>
      <c r="W1227" s="6"/>
      <c r="X1227" s="6"/>
      <c r="Y1227" s="6"/>
      <c r="Z1227" s="6"/>
      <c r="AA1227" s="6"/>
      <c r="AB1227" s="6"/>
    </row>
    <row r="1228" spans="1:28" ht="13.5" thickBot="1" x14ac:dyDescent="0.25">
      <c r="A1228" s="6" t="str">
        <f t="shared" si="61"/>
        <v xml:space="preserve"> UNIT </v>
      </c>
      <c r="B1228" s="54">
        <v>1194</v>
      </c>
      <c r="C1228" s="53"/>
      <c r="D1228" s="57"/>
      <c r="E1228" s="57"/>
      <c r="F1228" s="57"/>
      <c r="G1228" s="57"/>
      <c r="H1228" s="139"/>
      <c r="I1228" s="57"/>
      <c r="J1228" s="60"/>
      <c r="K1228" s="72" t="str">
        <f>IF(AND(I1228="YES", COUNTIFS(F$35:F1228,F1228,I$35:I1228,"YES")=1),1,"")</f>
        <v/>
      </c>
      <c r="L1228" s="73" t="str">
        <f>IF(G1228="","",VALUE(IFERROR(CHOOSE(MATCH(G1228,{0,1,2,3,4,5},0),2.5,3.5,4.5,5.5,6.5,7.5),"")))</f>
        <v/>
      </c>
      <c r="M1228" s="52">
        <f t="shared" si="59"/>
        <v>1</v>
      </c>
      <c r="N1228" s="52" t="str">
        <f t="shared" si="60"/>
        <v/>
      </c>
      <c r="O1228" s="6"/>
      <c r="P1228" s="6"/>
      <c r="Q1228" s="6"/>
      <c r="R1228" s="6"/>
      <c r="S1228" s="6"/>
      <c r="T1228" s="6"/>
      <c r="U1228" s="6"/>
      <c r="V1228" s="6"/>
      <c r="W1228" s="6"/>
      <c r="X1228" s="6"/>
      <c r="Y1228" s="6"/>
      <c r="Z1228" s="6"/>
      <c r="AA1228" s="6"/>
      <c r="AB1228" s="6"/>
    </row>
    <row r="1229" spans="1:28" ht="13.5" thickBot="1" x14ac:dyDescent="0.25">
      <c r="A1229" s="6" t="str">
        <f t="shared" si="61"/>
        <v xml:space="preserve"> UNIT </v>
      </c>
      <c r="B1229" s="54">
        <v>1195</v>
      </c>
      <c r="C1229" s="53"/>
      <c r="D1229" s="57"/>
      <c r="E1229" s="57"/>
      <c r="F1229" s="57"/>
      <c r="G1229" s="57"/>
      <c r="H1229" s="139"/>
      <c r="I1229" s="57"/>
      <c r="J1229" s="60"/>
      <c r="K1229" s="72" t="str">
        <f>IF(AND(I1229="YES", COUNTIFS(F$35:F1229,F1229,I$35:I1229,"YES")=1),1,"")</f>
        <v/>
      </c>
      <c r="L1229" s="73" t="str">
        <f>IF(G1229="","",VALUE(IFERROR(CHOOSE(MATCH(G1229,{0,1,2,3,4,5},0),2.5,3.5,4.5,5.5,6.5,7.5),"")))</f>
        <v/>
      </c>
      <c r="M1229" s="52">
        <f t="shared" si="59"/>
        <v>1</v>
      </c>
      <c r="N1229" s="52" t="str">
        <f t="shared" si="60"/>
        <v/>
      </c>
      <c r="O1229" s="6"/>
      <c r="P1229" s="6"/>
      <c r="Q1229" s="6"/>
      <c r="R1229" s="6"/>
      <c r="S1229" s="6"/>
      <c r="T1229" s="6"/>
      <c r="U1229" s="6"/>
      <c r="V1229" s="6"/>
      <c r="W1229" s="6"/>
      <c r="X1229" s="6"/>
      <c r="Y1229" s="6"/>
      <c r="Z1229" s="6"/>
      <c r="AA1229" s="6"/>
      <c r="AB1229" s="6"/>
    </row>
    <row r="1230" spans="1:28" ht="13.5" thickBot="1" x14ac:dyDescent="0.25">
      <c r="A1230" s="6" t="str">
        <f t="shared" si="61"/>
        <v xml:space="preserve"> UNIT </v>
      </c>
      <c r="B1230" s="54">
        <v>1196</v>
      </c>
      <c r="C1230" s="53"/>
      <c r="D1230" s="57"/>
      <c r="E1230" s="57"/>
      <c r="F1230" s="57"/>
      <c r="G1230" s="57"/>
      <c r="H1230" s="139"/>
      <c r="I1230" s="57"/>
      <c r="J1230" s="60"/>
      <c r="K1230" s="72" t="str">
        <f>IF(AND(I1230="YES", COUNTIFS(F$35:F1230,F1230,I$35:I1230,"YES")=1),1,"")</f>
        <v/>
      </c>
      <c r="L1230" s="73" t="str">
        <f>IF(G1230="","",VALUE(IFERROR(CHOOSE(MATCH(G1230,{0,1,2,3,4,5},0),2.5,3.5,4.5,5.5,6.5,7.5),"")))</f>
        <v/>
      </c>
      <c r="M1230" s="52">
        <f t="shared" si="59"/>
        <v>1</v>
      </c>
      <c r="N1230" s="52" t="str">
        <f t="shared" si="60"/>
        <v/>
      </c>
      <c r="O1230" s="6"/>
      <c r="P1230" s="6"/>
      <c r="Q1230" s="6"/>
      <c r="R1230" s="6"/>
      <c r="S1230" s="6"/>
      <c r="T1230" s="6"/>
      <c r="U1230" s="6"/>
      <c r="V1230" s="6"/>
      <c r="W1230" s="6"/>
      <c r="X1230" s="6"/>
      <c r="Y1230" s="6"/>
      <c r="Z1230" s="6"/>
      <c r="AA1230" s="6"/>
      <c r="AB1230" s="6"/>
    </row>
    <row r="1231" spans="1:28" ht="13.5" thickBot="1" x14ac:dyDescent="0.25">
      <c r="A1231" s="6" t="str">
        <f t="shared" si="61"/>
        <v xml:space="preserve"> UNIT </v>
      </c>
      <c r="B1231" s="54">
        <v>1197</v>
      </c>
      <c r="C1231" s="53"/>
      <c r="D1231" s="57"/>
      <c r="E1231" s="57"/>
      <c r="F1231" s="57"/>
      <c r="G1231" s="57"/>
      <c r="H1231" s="139"/>
      <c r="I1231" s="57"/>
      <c r="J1231" s="60"/>
      <c r="K1231" s="72" t="str">
        <f>IF(AND(I1231="YES", COUNTIFS(F$35:F1231,F1231,I$35:I1231,"YES")=1),1,"")</f>
        <v/>
      </c>
      <c r="L1231" s="73" t="str">
        <f>IF(G1231="","",VALUE(IFERROR(CHOOSE(MATCH(G1231,{0,1,2,3,4,5},0),2.5,3.5,4.5,5.5,6.5,7.5),"")))</f>
        <v/>
      </c>
      <c r="M1231" s="52">
        <f t="shared" si="59"/>
        <v>1</v>
      </c>
      <c r="N1231" s="52" t="str">
        <f t="shared" si="60"/>
        <v/>
      </c>
      <c r="O1231" s="6"/>
      <c r="P1231" s="6"/>
      <c r="Q1231" s="6"/>
      <c r="R1231" s="6"/>
      <c r="S1231" s="6"/>
      <c r="T1231" s="6"/>
      <c r="U1231" s="6"/>
      <c r="V1231" s="6"/>
      <c r="W1231" s="6"/>
      <c r="X1231" s="6"/>
      <c r="Y1231" s="6"/>
      <c r="Z1231" s="6"/>
      <c r="AA1231" s="6"/>
      <c r="AB1231" s="6"/>
    </row>
    <row r="1232" spans="1:28" ht="13.5" thickBot="1" x14ac:dyDescent="0.25">
      <c r="A1232" s="6" t="str">
        <f t="shared" si="61"/>
        <v xml:space="preserve"> UNIT </v>
      </c>
      <c r="B1232" s="54">
        <v>1198</v>
      </c>
      <c r="C1232" s="53"/>
      <c r="D1232" s="57"/>
      <c r="E1232" s="57"/>
      <c r="F1232" s="57"/>
      <c r="G1232" s="57"/>
      <c r="H1232" s="139"/>
      <c r="I1232" s="57"/>
      <c r="J1232" s="60"/>
      <c r="K1232" s="72" t="str">
        <f>IF(AND(I1232="YES", COUNTIFS(F$35:F1232,F1232,I$35:I1232,"YES")=1),1,"")</f>
        <v/>
      </c>
      <c r="L1232" s="73" t="str">
        <f>IF(G1232="","",VALUE(IFERROR(CHOOSE(MATCH(G1232,{0,1,2,3,4,5},0),2.5,3.5,4.5,5.5,6.5,7.5),"")))</f>
        <v/>
      </c>
      <c r="M1232" s="52">
        <f t="shared" si="59"/>
        <v>1</v>
      </c>
      <c r="N1232" s="52" t="str">
        <f t="shared" si="60"/>
        <v/>
      </c>
      <c r="O1232" s="6"/>
      <c r="P1232" s="6"/>
      <c r="Q1232" s="6"/>
      <c r="R1232" s="6"/>
      <c r="S1232" s="6"/>
      <c r="T1232" s="6"/>
      <c r="U1232" s="6"/>
      <c r="V1232" s="6"/>
      <c r="W1232" s="6"/>
      <c r="X1232" s="6"/>
      <c r="Y1232" s="6"/>
      <c r="Z1232" s="6"/>
      <c r="AA1232" s="6"/>
      <c r="AB1232" s="6"/>
    </row>
    <row r="1233" spans="1:28" ht="13.5" thickBot="1" x14ac:dyDescent="0.25">
      <c r="A1233" s="6" t="str">
        <f t="shared" si="61"/>
        <v xml:space="preserve"> UNIT </v>
      </c>
      <c r="B1233" s="54">
        <v>1199</v>
      </c>
      <c r="C1233" s="53"/>
      <c r="D1233" s="57"/>
      <c r="E1233" s="57"/>
      <c r="F1233" s="57"/>
      <c r="G1233" s="57"/>
      <c r="H1233" s="139"/>
      <c r="I1233" s="57"/>
      <c r="J1233" s="60"/>
      <c r="K1233" s="72" t="str">
        <f>IF(AND(I1233="YES", COUNTIFS(F$35:F1233,F1233,I$35:I1233,"YES")=1),1,"")</f>
        <v/>
      </c>
      <c r="L1233" s="73" t="str">
        <f>IF(G1233="","",VALUE(IFERROR(CHOOSE(MATCH(G1233,{0,1,2,3,4,5},0),2.5,3.5,4.5,5.5,6.5,7.5),"")))</f>
        <v/>
      </c>
      <c r="M1233" s="52">
        <f t="shared" si="59"/>
        <v>1</v>
      </c>
      <c r="N1233" s="52" t="str">
        <f t="shared" si="60"/>
        <v/>
      </c>
      <c r="O1233" s="6"/>
      <c r="P1233" s="6"/>
      <c r="Q1233" s="6"/>
      <c r="R1233" s="6"/>
      <c r="S1233" s="6"/>
      <c r="T1233" s="6"/>
      <c r="U1233" s="6"/>
      <c r="V1233" s="6"/>
      <c r="W1233" s="6"/>
      <c r="X1233" s="6"/>
      <c r="Y1233" s="6"/>
      <c r="Z1233" s="6"/>
      <c r="AA1233" s="6"/>
      <c r="AB1233" s="6"/>
    </row>
    <row r="1234" spans="1:28" ht="13.5" thickBot="1" x14ac:dyDescent="0.25">
      <c r="A1234" s="6" t="str">
        <f t="shared" si="61"/>
        <v xml:space="preserve"> UNIT </v>
      </c>
      <c r="B1234" s="54">
        <v>1200</v>
      </c>
      <c r="C1234" s="53"/>
      <c r="D1234" s="57"/>
      <c r="E1234" s="57"/>
      <c r="F1234" s="57"/>
      <c r="G1234" s="57"/>
      <c r="H1234" s="139"/>
      <c r="I1234" s="57"/>
      <c r="J1234" s="60"/>
      <c r="K1234" s="72" t="str">
        <f>IF(AND(I1234="YES", COUNTIFS(F$35:F1234,F1234,I$35:I1234,"YES")=1),1,"")</f>
        <v/>
      </c>
      <c r="L1234" s="73" t="str">
        <f>IF(G1234="","",VALUE(IFERROR(CHOOSE(MATCH(G1234,{0,1,2,3,4,5},0),2.5,3.5,4.5,5.5,6.5,7.5),"")))</f>
        <v/>
      </c>
      <c r="M1234" s="52">
        <f t="shared" si="59"/>
        <v>1</v>
      </c>
      <c r="N1234" s="52" t="str">
        <f t="shared" si="60"/>
        <v/>
      </c>
      <c r="O1234" s="6"/>
      <c r="P1234" s="6"/>
      <c r="Q1234" s="6"/>
      <c r="R1234" s="6"/>
      <c r="S1234" s="6"/>
      <c r="T1234" s="6"/>
      <c r="U1234" s="6"/>
      <c r="V1234" s="6"/>
      <c r="W1234" s="6"/>
      <c r="X1234" s="6"/>
      <c r="Y1234" s="6"/>
      <c r="Z1234" s="6"/>
      <c r="AA1234" s="6"/>
      <c r="AB1234" s="6"/>
    </row>
    <row r="1235" spans="1:28" ht="13.5" thickBot="1" x14ac:dyDescent="0.25">
      <c r="A1235" s="6" t="str">
        <f t="shared" si="61"/>
        <v xml:space="preserve"> UNIT </v>
      </c>
      <c r="B1235" s="54">
        <v>1201</v>
      </c>
      <c r="C1235" s="53"/>
      <c r="D1235" s="57"/>
      <c r="E1235" s="57"/>
      <c r="F1235" s="57"/>
      <c r="G1235" s="57"/>
      <c r="H1235" s="139"/>
      <c r="I1235" s="57"/>
      <c r="J1235" s="60"/>
      <c r="K1235" s="72" t="str">
        <f>IF(AND(I1235="YES", COUNTIFS(F$35:F1235,F1235,I$35:I1235,"YES")=1),1,"")</f>
        <v/>
      </c>
      <c r="L1235" s="73" t="str">
        <f>IF(G1235="","",VALUE(IFERROR(CHOOSE(MATCH(G1235,{0,1,2,3,4,5},0),2.5,3.5,4.5,5.5,6.5,7.5),"")))</f>
        <v/>
      </c>
      <c r="M1235" s="52">
        <f t="shared" si="59"/>
        <v>1</v>
      </c>
      <c r="N1235" s="52" t="str">
        <f t="shared" si="60"/>
        <v/>
      </c>
      <c r="O1235" s="6"/>
      <c r="P1235" s="6"/>
      <c r="Q1235" s="6"/>
      <c r="R1235" s="6"/>
      <c r="S1235" s="6"/>
      <c r="T1235" s="6"/>
      <c r="U1235" s="6"/>
      <c r="V1235" s="6"/>
      <c r="W1235" s="6"/>
      <c r="X1235" s="6"/>
      <c r="Y1235" s="6"/>
      <c r="Z1235" s="6"/>
      <c r="AA1235" s="6"/>
      <c r="AB1235" s="6"/>
    </row>
    <row r="1236" spans="1:28" ht="13.5" thickBot="1" x14ac:dyDescent="0.25">
      <c r="A1236" s="6" t="str">
        <f t="shared" si="61"/>
        <v xml:space="preserve"> UNIT </v>
      </c>
      <c r="B1236" s="54">
        <v>1202</v>
      </c>
      <c r="C1236" s="53"/>
      <c r="D1236" s="57"/>
      <c r="E1236" s="57"/>
      <c r="F1236" s="57"/>
      <c r="G1236" s="57"/>
      <c r="H1236" s="139"/>
      <c r="I1236" s="57"/>
      <c r="J1236" s="60"/>
      <c r="K1236" s="72" t="str">
        <f>IF(AND(I1236="YES", COUNTIFS(F$35:F1236,F1236,I$35:I1236,"YES")=1),1,"")</f>
        <v/>
      </c>
      <c r="L1236" s="73" t="str">
        <f>IF(G1236="","",VALUE(IFERROR(CHOOSE(MATCH(G1236,{0,1,2,3,4,5},0),2.5,3.5,4.5,5.5,6.5,7.5),"")))</f>
        <v/>
      </c>
      <c r="M1236" s="52">
        <f t="shared" si="59"/>
        <v>1</v>
      </c>
      <c r="N1236" s="52" t="str">
        <f t="shared" si="60"/>
        <v/>
      </c>
      <c r="O1236" s="6"/>
      <c r="P1236" s="6"/>
      <c r="Q1236" s="6"/>
      <c r="R1236" s="6"/>
      <c r="S1236" s="6"/>
      <c r="T1236" s="6"/>
      <c r="U1236" s="6"/>
      <c r="V1236" s="6"/>
      <c r="W1236" s="6"/>
      <c r="X1236" s="6"/>
      <c r="Y1236" s="6"/>
      <c r="Z1236" s="6"/>
      <c r="AA1236" s="6"/>
      <c r="AB1236" s="6"/>
    </row>
    <row r="1237" spans="1:28" ht="13.5" thickBot="1" x14ac:dyDescent="0.25">
      <c r="A1237" s="6" t="str">
        <f t="shared" si="61"/>
        <v xml:space="preserve"> UNIT </v>
      </c>
      <c r="B1237" s="54">
        <v>1203</v>
      </c>
      <c r="C1237" s="53"/>
      <c r="D1237" s="57"/>
      <c r="E1237" s="57"/>
      <c r="F1237" s="57"/>
      <c r="G1237" s="57"/>
      <c r="H1237" s="139"/>
      <c r="I1237" s="57"/>
      <c r="J1237" s="60"/>
      <c r="K1237" s="72" t="str">
        <f>IF(AND(I1237="YES", COUNTIFS(F$35:F1237,F1237,I$35:I1237,"YES")=1),1,"")</f>
        <v/>
      </c>
      <c r="L1237" s="73" t="str">
        <f>IF(G1237="","",VALUE(IFERROR(CHOOSE(MATCH(G1237,{0,1,2,3,4,5},0),2.5,3.5,4.5,5.5,6.5,7.5),"")))</f>
        <v/>
      </c>
      <c r="M1237" s="52">
        <f t="shared" si="59"/>
        <v>1</v>
      </c>
      <c r="N1237" s="52" t="str">
        <f t="shared" si="60"/>
        <v/>
      </c>
      <c r="O1237" s="6"/>
      <c r="P1237" s="6"/>
      <c r="Q1237" s="6"/>
      <c r="R1237" s="6"/>
      <c r="S1237" s="6"/>
      <c r="T1237" s="6"/>
      <c r="U1237" s="6"/>
      <c r="V1237" s="6"/>
      <c r="W1237" s="6"/>
      <c r="X1237" s="6"/>
      <c r="Y1237" s="6"/>
      <c r="Z1237" s="6"/>
      <c r="AA1237" s="6"/>
      <c r="AB1237" s="6"/>
    </row>
    <row r="1238" spans="1:28" ht="13.5" thickBot="1" x14ac:dyDescent="0.25">
      <c r="A1238" s="6" t="str">
        <f t="shared" si="61"/>
        <v xml:space="preserve"> UNIT </v>
      </c>
      <c r="B1238" s="54">
        <v>1204</v>
      </c>
      <c r="C1238" s="53"/>
      <c r="D1238" s="57"/>
      <c r="E1238" s="57"/>
      <c r="F1238" s="57"/>
      <c r="G1238" s="57"/>
      <c r="H1238" s="139"/>
      <c r="I1238" s="57"/>
      <c r="J1238" s="60"/>
      <c r="K1238" s="72" t="str">
        <f>IF(AND(I1238="YES", COUNTIFS(F$35:F1238,F1238,I$35:I1238,"YES")=1),1,"")</f>
        <v/>
      </c>
      <c r="L1238" s="73" t="str">
        <f>IF(G1238="","",VALUE(IFERROR(CHOOSE(MATCH(G1238,{0,1,2,3,4,5},0),2.5,3.5,4.5,5.5,6.5,7.5),"")))</f>
        <v/>
      </c>
      <c r="M1238" s="52">
        <f t="shared" si="59"/>
        <v>1</v>
      </c>
      <c r="N1238" s="52" t="str">
        <f t="shared" si="60"/>
        <v/>
      </c>
      <c r="O1238" s="6"/>
      <c r="P1238" s="6"/>
      <c r="Q1238" s="6"/>
      <c r="R1238" s="6"/>
      <c r="S1238" s="6"/>
      <c r="T1238" s="6"/>
      <c r="U1238" s="6"/>
      <c r="V1238" s="6"/>
      <c r="W1238" s="6"/>
      <c r="X1238" s="6"/>
      <c r="Y1238" s="6"/>
      <c r="Z1238" s="6"/>
      <c r="AA1238" s="6"/>
      <c r="AB1238" s="6"/>
    </row>
    <row r="1239" spans="1:28" ht="13.5" thickBot="1" x14ac:dyDescent="0.25">
      <c r="A1239" s="6" t="str">
        <f t="shared" si="61"/>
        <v xml:space="preserve"> UNIT </v>
      </c>
      <c r="B1239" s="54">
        <v>1205</v>
      </c>
      <c r="C1239" s="53"/>
      <c r="D1239" s="57"/>
      <c r="E1239" s="57"/>
      <c r="F1239" s="57"/>
      <c r="G1239" s="57"/>
      <c r="H1239" s="139"/>
      <c r="I1239" s="57"/>
      <c r="J1239" s="60"/>
      <c r="K1239" s="72" t="str">
        <f>IF(AND(I1239="YES", COUNTIFS(F$35:F1239,F1239,I$35:I1239,"YES")=1),1,"")</f>
        <v/>
      </c>
      <c r="L1239" s="73" t="str">
        <f>IF(G1239="","",VALUE(IFERROR(CHOOSE(MATCH(G1239,{0,1,2,3,4,5},0),2.5,3.5,4.5,5.5,6.5,7.5),"")))</f>
        <v/>
      </c>
      <c r="M1239" s="52">
        <f t="shared" si="59"/>
        <v>1</v>
      </c>
      <c r="N1239" s="52" t="str">
        <f t="shared" si="60"/>
        <v/>
      </c>
      <c r="O1239" s="6"/>
      <c r="P1239" s="6"/>
      <c r="Q1239" s="6"/>
      <c r="R1239" s="6"/>
      <c r="S1239" s="6"/>
      <c r="T1239" s="6"/>
      <c r="U1239" s="6"/>
      <c r="V1239" s="6"/>
      <c r="W1239" s="6"/>
      <c r="X1239" s="6"/>
      <c r="Y1239" s="6"/>
      <c r="Z1239" s="6"/>
      <c r="AA1239" s="6"/>
      <c r="AB1239" s="6"/>
    </row>
    <row r="1240" spans="1:28" ht="13.5" thickBot="1" x14ac:dyDescent="0.25">
      <c r="A1240" s="6" t="str">
        <f t="shared" si="61"/>
        <v xml:space="preserve"> UNIT </v>
      </c>
      <c r="B1240" s="54">
        <v>1206</v>
      </c>
      <c r="C1240" s="53"/>
      <c r="D1240" s="57"/>
      <c r="E1240" s="57"/>
      <c r="F1240" s="57"/>
      <c r="G1240" s="57"/>
      <c r="H1240" s="139"/>
      <c r="I1240" s="57"/>
      <c r="J1240" s="60"/>
      <c r="K1240" s="72" t="str">
        <f>IF(AND(I1240="YES", COUNTIFS(F$35:F1240,F1240,I$35:I1240,"YES")=1),1,"")</f>
        <v/>
      </c>
      <c r="L1240" s="73" t="str">
        <f>IF(G1240="","",VALUE(IFERROR(CHOOSE(MATCH(G1240,{0,1,2,3,4,5},0),2.5,3.5,4.5,5.5,6.5,7.5),"")))</f>
        <v/>
      </c>
      <c r="M1240" s="52">
        <f t="shared" si="59"/>
        <v>1</v>
      </c>
      <c r="N1240" s="52" t="str">
        <f t="shared" si="60"/>
        <v/>
      </c>
      <c r="O1240" s="6"/>
      <c r="P1240" s="6"/>
      <c r="Q1240" s="6"/>
      <c r="R1240" s="6"/>
      <c r="S1240" s="6"/>
      <c r="T1240" s="6"/>
      <c r="U1240" s="6"/>
      <c r="V1240" s="6"/>
      <c r="W1240" s="6"/>
      <c r="X1240" s="6"/>
      <c r="Y1240" s="6"/>
      <c r="Z1240" s="6"/>
      <c r="AA1240" s="6"/>
      <c r="AB1240" s="6"/>
    </row>
    <row r="1241" spans="1:28" ht="13.5" thickBot="1" x14ac:dyDescent="0.25">
      <c r="A1241" s="6" t="str">
        <f t="shared" si="61"/>
        <v xml:space="preserve"> UNIT </v>
      </c>
      <c r="B1241" s="54">
        <v>1207</v>
      </c>
      <c r="C1241" s="53"/>
      <c r="D1241" s="57"/>
      <c r="E1241" s="57"/>
      <c r="F1241" s="57"/>
      <c r="G1241" s="57"/>
      <c r="H1241" s="139"/>
      <c r="I1241" s="57"/>
      <c r="J1241" s="60"/>
      <c r="K1241" s="72" t="str">
        <f>IF(AND(I1241="YES", COUNTIFS(F$35:F1241,F1241,I$35:I1241,"YES")=1),1,"")</f>
        <v/>
      </c>
      <c r="L1241" s="73" t="str">
        <f>IF(G1241="","",VALUE(IFERROR(CHOOSE(MATCH(G1241,{0,1,2,3,4,5},0),2.5,3.5,4.5,5.5,6.5,7.5),"")))</f>
        <v/>
      </c>
      <c r="M1241" s="52">
        <f t="shared" si="59"/>
        <v>1</v>
      </c>
      <c r="N1241" s="52" t="str">
        <f t="shared" si="60"/>
        <v/>
      </c>
      <c r="O1241" s="6"/>
      <c r="P1241" s="6"/>
      <c r="Q1241" s="6"/>
      <c r="R1241" s="6"/>
      <c r="S1241" s="6"/>
      <c r="T1241" s="6"/>
      <c r="U1241" s="6"/>
      <c r="V1241" s="6"/>
      <c r="W1241" s="6"/>
      <c r="X1241" s="6"/>
      <c r="Y1241" s="6"/>
      <c r="Z1241" s="6"/>
      <c r="AA1241" s="6"/>
      <c r="AB1241" s="6"/>
    </row>
    <row r="1242" spans="1:28" ht="13.5" thickBot="1" x14ac:dyDescent="0.25">
      <c r="A1242" s="6" t="str">
        <f t="shared" si="61"/>
        <v xml:space="preserve"> UNIT </v>
      </c>
      <c r="B1242" s="54">
        <v>1208</v>
      </c>
      <c r="C1242" s="53"/>
      <c r="D1242" s="57"/>
      <c r="E1242" s="57"/>
      <c r="F1242" s="57"/>
      <c r="G1242" s="57"/>
      <c r="H1242" s="139"/>
      <c r="I1242" s="57"/>
      <c r="J1242" s="60"/>
      <c r="K1242" s="72" t="str">
        <f>IF(AND(I1242="YES", COUNTIFS(F$35:F1242,F1242,I$35:I1242,"YES")=1),1,"")</f>
        <v/>
      </c>
      <c r="L1242" s="73" t="str">
        <f>IF(G1242="","",VALUE(IFERROR(CHOOSE(MATCH(G1242,{0,1,2,3,4,5},0),2.5,3.5,4.5,5.5,6.5,7.5),"")))</f>
        <v/>
      </c>
      <c r="M1242" s="52">
        <f t="shared" si="59"/>
        <v>1</v>
      </c>
      <c r="N1242" s="52" t="str">
        <f t="shared" si="60"/>
        <v/>
      </c>
      <c r="O1242" s="6"/>
      <c r="P1242" s="6"/>
      <c r="Q1242" s="6"/>
      <c r="R1242" s="6"/>
      <c r="S1242" s="6"/>
      <c r="T1242" s="6"/>
      <c r="U1242" s="6"/>
      <c r="V1242" s="6"/>
      <c r="W1242" s="6"/>
      <c r="X1242" s="6"/>
      <c r="Y1242" s="6"/>
      <c r="Z1242" s="6"/>
      <c r="AA1242" s="6"/>
      <c r="AB1242" s="6"/>
    </row>
    <row r="1243" spans="1:28" ht="13.5" thickBot="1" x14ac:dyDescent="0.25">
      <c r="A1243" s="6" t="str">
        <f t="shared" si="61"/>
        <v xml:space="preserve"> UNIT </v>
      </c>
      <c r="B1243" s="54">
        <v>1209</v>
      </c>
      <c r="C1243" s="53"/>
      <c r="D1243" s="57"/>
      <c r="E1243" s="57"/>
      <c r="F1243" s="57"/>
      <c r="G1243" s="57"/>
      <c r="H1243" s="139"/>
      <c r="I1243" s="57"/>
      <c r="J1243" s="60"/>
      <c r="K1243" s="72" t="str">
        <f>IF(AND(I1243="YES", COUNTIFS(F$35:F1243,F1243,I$35:I1243,"YES")=1),1,"")</f>
        <v/>
      </c>
      <c r="L1243" s="73" t="str">
        <f>IF(G1243="","",VALUE(IFERROR(CHOOSE(MATCH(G1243,{0,1,2,3,4,5},0),2.5,3.5,4.5,5.5,6.5,7.5),"")))</f>
        <v/>
      </c>
      <c r="M1243" s="52">
        <f t="shared" si="59"/>
        <v>1</v>
      </c>
      <c r="N1243" s="52" t="str">
        <f t="shared" si="60"/>
        <v/>
      </c>
      <c r="O1243" s="6"/>
      <c r="P1243" s="6"/>
      <c r="Q1243" s="6"/>
      <c r="R1243" s="6"/>
      <c r="S1243" s="6"/>
      <c r="T1243" s="6"/>
      <c r="U1243" s="6"/>
      <c r="V1243" s="6"/>
      <c r="W1243" s="6"/>
      <c r="X1243" s="6"/>
      <c r="Y1243" s="6"/>
      <c r="Z1243" s="6"/>
      <c r="AA1243" s="6"/>
      <c r="AB1243" s="6"/>
    </row>
    <row r="1244" spans="1:28" ht="13.5" thickBot="1" x14ac:dyDescent="0.25">
      <c r="A1244" s="6" t="str">
        <f t="shared" si="61"/>
        <v xml:space="preserve"> UNIT </v>
      </c>
      <c r="B1244" s="54">
        <v>1210</v>
      </c>
      <c r="C1244" s="53"/>
      <c r="D1244" s="57"/>
      <c r="E1244" s="57"/>
      <c r="F1244" s="57"/>
      <c r="G1244" s="57"/>
      <c r="H1244" s="139"/>
      <c r="I1244" s="57"/>
      <c r="J1244" s="60"/>
      <c r="K1244" s="72" t="str">
        <f>IF(AND(I1244="YES", COUNTIFS(F$35:F1244,F1244,I$35:I1244,"YES")=1),1,"")</f>
        <v/>
      </c>
      <c r="L1244" s="73" t="str">
        <f>IF(G1244="","",VALUE(IFERROR(CHOOSE(MATCH(G1244,{0,1,2,3,4,5},0),2.5,3.5,4.5,5.5,6.5,7.5),"")))</f>
        <v/>
      </c>
      <c r="M1244" s="52">
        <f t="shared" si="59"/>
        <v>1</v>
      </c>
      <c r="N1244" s="52" t="str">
        <f t="shared" si="60"/>
        <v/>
      </c>
      <c r="O1244" s="6"/>
      <c r="P1244" s="6"/>
      <c r="Q1244" s="6"/>
      <c r="R1244" s="6"/>
      <c r="S1244" s="6"/>
      <c r="T1244" s="6"/>
      <c r="U1244" s="6"/>
      <c r="V1244" s="6"/>
      <c r="W1244" s="6"/>
      <c r="X1244" s="6"/>
      <c r="Y1244" s="6"/>
      <c r="Z1244" s="6"/>
      <c r="AA1244" s="6"/>
      <c r="AB1244" s="6"/>
    </row>
    <row r="1245" spans="1:28" ht="13.5" thickBot="1" x14ac:dyDescent="0.25">
      <c r="A1245" s="6" t="str">
        <f t="shared" si="61"/>
        <v xml:space="preserve"> UNIT </v>
      </c>
      <c r="B1245" s="54">
        <v>1211</v>
      </c>
      <c r="C1245" s="53"/>
      <c r="D1245" s="57"/>
      <c r="E1245" s="57"/>
      <c r="F1245" s="57"/>
      <c r="G1245" s="57"/>
      <c r="H1245" s="139"/>
      <c r="I1245" s="57"/>
      <c r="J1245" s="60"/>
      <c r="K1245" s="72" t="str">
        <f>IF(AND(I1245="YES", COUNTIFS(F$35:F1245,F1245,I$35:I1245,"YES")=1),1,"")</f>
        <v/>
      </c>
      <c r="L1245" s="73" t="str">
        <f>IF(G1245="","",VALUE(IFERROR(CHOOSE(MATCH(G1245,{0,1,2,3,4,5},0),2.5,3.5,4.5,5.5,6.5,7.5),"")))</f>
        <v/>
      </c>
      <c r="M1245" s="52">
        <f t="shared" si="59"/>
        <v>1</v>
      </c>
      <c r="N1245" s="52" t="str">
        <f t="shared" si="60"/>
        <v/>
      </c>
      <c r="O1245" s="6"/>
      <c r="P1245" s="6"/>
      <c r="Q1245" s="6"/>
      <c r="R1245" s="6"/>
      <c r="S1245" s="6"/>
      <c r="T1245" s="6"/>
      <c r="U1245" s="6"/>
      <c r="V1245" s="6"/>
      <c r="W1245" s="6"/>
      <c r="X1245" s="6"/>
      <c r="Y1245" s="6"/>
      <c r="Z1245" s="6"/>
      <c r="AA1245" s="6"/>
      <c r="AB1245" s="6"/>
    </row>
    <row r="1246" spans="1:28" ht="13.5" thickBot="1" x14ac:dyDescent="0.25">
      <c r="A1246" s="6" t="str">
        <f t="shared" si="61"/>
        <v xml:space="preserve"> UNIT </v>
      </c>
      <c r="B1246" s="54">
        <v>1212</v>
      </c>
      <c r="C1246" s="53"/>
      <c r="D1246" s="57"/>
      <c r="E1246" s="57"/>
      <c r="F1246" s="57"/>
      <c r="G1246" s="57"/>
      <c r="H1246" s="139"/>
      <c r="I1246" s="57"/>
      <c r="J1246" s="60"/>
      <c r="K1246" s="72" t="str">
        <f>IF(AND(I1246="YES", COUNTIFS(F$35:F1246,F1246,I$35:I1246,"YES")=1),1,"")</f>
        <v/>
      </c>
      <c r="L1246" s="73" t="str">
        <f>IF(G1246="","",VALUE(IFERROR(CHOOSE(MATCH(G1246,{0,1,2,3,4,5},0),2.5,3.5,4.5,5.5,6.5,7.5),"")))</f>
        <v/>
      </c>
      <c r="M1246" s="52">
        <f t="shared" si="59"/>
        <v>1</v>
      </c>
      <c r="N1246" s="52" t="str">
        <f t="shared" si="60"/>
        <v/>
      </c>
      <c r="O1246" s="6"/>
      <c r="P1246" s="6"/>
      <c r="Q1246" s="6"/>
      <c r="R1246" s="6"/>
      <c r="S1246" s="6"/>
      <c r="T1246" s="6"/>
      <c r="U1246" s="6"/>
      <c r="V1246" s="6"/>
      <c r="W1246" s="6"/>
      <c r="X1246" s="6"/>
      <c r="Y1246" s="6"/>
      <c r="Z1246" s="6"/>
      <c r="AA1246" s="6"/>
      <c r="AB1246" s="6"/>
    </row>
    <row r="1247" spans="1:28" ht="13.5" thickBot="1" x14ac:dyDescent="0.25">
      <c r="A1247" s="6" t="str">
        <f t="shared" si="61"/>
        <v xml:space="preserve"> UNIT </v>
      </c>
      <c r="B1247" s="54">
        <v>1213</v>
      </c>
      <c r="C1247" s="53"/>
      <c r="D1247" s="57"/>
      <c r="E1247" s="57"/>
      <c r="F1247" s="57"/>
      <c r="G1247" s="57"/>
      <c r="H1247" s="139"/>
      <c r="I1247" s="57"/>
      <c r="J1247" s="60"/>
      <c r="K1247" s="72" t="str">
        <f>IF(AND(I1247="YES", COUNTIFS(F$35:F1247,F1247,I$35:I1247,"YES")=1),1,"")</f>
        <v/>
      </c>
      <c r="L1247" s="73" t="str">
        <f>IF(G1247="","",VALUE(IFERROR(CHOOSE(MATCH(G1247,{0,1,2,3,4,5},0),2.5,3.5,4.5,5.5,6.5,7.5),"")))</f>
        <v/>
      </c>
      <c r="M1247" s="52">
        <f t="shared" si="59"/>
        <v>1</v>
      </c>
      <c r="N1247" s="52" t="str">
        <f t="shared" si="60"/>
        <v/>
      </c>
      <c r="O1247" s="6"/>
      <c r="P1247" s="6"/>
      <c r="Q1247" s="6"/>
      <c r="R1247" s="6"/>
      <c r="S1247" s="6"/>
      <c r="T1247" s="6"/>
      <c r="U1247" s="6"/>
      <c r="V1247" s="6"/>
      <c r="W1247" s="6"/>
      <c r="X1247" s="6"/>
      <c r="Y1247" s="6"/>
      <c r="Z1247" s="6"/>
      <c r="AA1247" s="6"/>
      <c r="AB1247" s="6"/>
    </row>
    <row r="1248" spans="1:28" ht="13.5" thickBot="1" x14ac:dyDescent="0.25">
      <c r="A1248" s="6" t="str">
        <f t="shared" si="61"/>
        <v xml:space="preserve"> UNIT </v>
      </c>
      <c r="B1248" s="54">
        <v>1214</v>
      </c>
      <c r="C1248" s="53"/>
      <c r="D1248" s="57"/>
      <c r="E1248" s="57"/>
      <c r="F1248" s="57"/>
      <c r="G1248" s="57"/>
      <c r="H1248" s="139"/>
      <c r="I1248" s="57"/>
      <c r="J1248" s="60"/>
      <c r="K1248" s="72" t="str">
        <f>IF(AND(I1248="YES", COUNTIFS(F$35:F1248,F1248,I$35:I1248,"YES")=1),1,"")</f>
        <v/>
      </c>
      <c r="L1248" s="73" t="str">
        <f>IF(G1248="","",VALUE(IFERROR(CHOOSE(MATCH(G1248,{0,1,2,3,4,5},0),2.5,3.5,4.5,5.5,6.5,7.5),"")))</f>
        <v/>
      </c>
      <c r="M1248" s="52">
        <f t="shared" si="59"/>
        <v>1</v>
      </c>
      <c r="N1248" s="52" t="str">
        <f t="shared" si="60"/>
        <v/>
      </c>
      <c r="O1248" s="6"/>
      <c r="P1248" s="6"/>
      <c r="Q1248" s="6"/>
      <c r="R1248" s="6"/>
      <c r="S1248" s="6"/>
      <c r="T1248" s="6"/>
      <c r="U1248" s="6"/>
      <c r="V1248" s="6"/>
      <c r="W1248" s="6"/>
      <c r="X1248" s="6"/>
      <c r="Y1248" s="6"/>
      <c r="Z1248" s="6"/>
      <c r="AA1248" s="6"/>
      <c r="AB1248" s="6"/>
    </row>
    <row r="1249" spans="1:28" ht="13.5" thickBot="1" x14ac:dyDescent="0.25">
      <c r="A1249" s="6" t="str">
        <f t="shared" si="61"/>
        <v xml:space="preserve"> UNIT </v>
      </c>
      <c r="B1249" s="54">
        <v>1215</v>
      </c>
      <c r="C1249" s="53"/>
      <c r="D1249" s="57"/>
      <c r="E1249" s="57"/>
      <c r="F1249" s="57"/>
      <c r="G1249" s="57"/>
      <c r="H1249" s="139"/>
      <c r="I1249" s="57"/>
      <c r="J1249" s="60"/>
      <c r="K1249" s="72" t="str">
        <f>IF(AND(I1249="YES", COUNTIFS(F$35:F1249,F1249,I$35:I1249,"YES")=1),1,"")</f>
        <v/>
      </c>
      <c r="L1249" s="73" t="str">
        <f>IF(G1249="","",VALUE(IFERROR(CHOOSE(MATCH(G1249,{0,1,2,3,4,5},0),2.5,3.5,4.5,5.5,6.5,7.5),"")))</f>
        <v/>
      </c>
      <c r="M1249" s="52">
        <f t="shared" si="59"/>
        <v>1</v>
      </c>
      <c r="N1249" s="52" t="str">
        <f t="shared" si="60"/>
        <v/>
      </c>
      <c r="O1249" s="6"/>
      <c r="P1249" s="6"/>
      <c r="Q1249" s="6"/>
      <c r="R1249" s="6"/>
      <c r="S1249" s="6"/>
      <c r="T1249" s="6"/>
      <c r="U1249" s="6"/>
      <c r="V1249" s="6"/>
      <c r="W1249" s="6"/>
      <c r="X1249" s="6"/>
      <c r="Y1249" s="6"/>
      <c r="Z1249" s="6"/>
      <c r="AA1249" s="6"/>
      <c r="AB1249" s="6"/>
    </row>
    <row r="1250" spans="1:28" ht="13.5" thickBot="1" x14ac:dyDescent="0.25">
      <c r="A1250" s="6" t="str">
        <f t="shared" si="61"/>
        <v xml:space="preserve"> UNIT </v>
      </c>
      <c r="B1250" s="54">
        <v>1216</v>
      </c>
      <c r="C1250" s="53"/>
      <c r="D1250" s="57"/>
      <c r="E1250" s="57"/>
      <c r="F1250" s="57"/>
      <c r="G1250" s="57"/>
      <c r="H1250" s="139"/>
      <c r="I1250" s="57"/>
      <c r="J1250" s="60"/>
      <c r="K1250" s="72" t="str">
        <f>IF(AND(I1250="YES", COUNTIFS(F$35:F1250,F1250,I$35:I1250,"YES")=1),1,"")</f>
        <v/>
      </c>
      <c r="L1250" s="73" t="str">
        <f>IF(G1250="","",VALUE(IFERROR(CHOOSE(MATCH(G1250,{0,1,2,3,4,5},0),2.5,3.5,4.5,5.5,6.5,7.5),"")))</f>
        <v/>
      </c>
      <c r="M1250" s="52">
        <f t="shared" si="59"/>
        <v>1</v>
      </c>
      <c r="N1250" s="52" t="str">
        <f t="shared" si="60"/>
        <v/>
      </c>
      <c r="O1250" s="6"/>
      <c r="P1250" s="6"/>
      <c r="Q1250" s="6"/>
      <c r="R1250" s="6"/>
      <c r="S1250" s="6"/>
      <c r="T1250" s="6"/>
      <c r="U1250" s="6"/>
      <c r="V1250" s="6"/>
      <c r="W1250" s="6"/>
      <c r="X1250" s="6"/>
      <c r="Y1250" s="6"/>
      <c r="Z1250" s="6"/>
      <c r="AA1250" s="6"/>
      <c r="AB1250" s="6"/>
    </row>
    <row r="1251" spans="1:28" ht="13.5" thickBot="1" x14ac:dyDescent="0.25">
      <c r="A1251" s="6" t="str">
        <f t="shared" si="61"/>
        <v xml:space="preserve"> UNIT </v>
      </c>
      <c r="B1251" s="54">
        <v>1217</v>
      </c>
      <c r="C1251" s="53"/>
      <c r="D1251" s="57"/>
      <c r="E1251" s="57"/>
      <c r="F1251" s="57"/>
      <c r="G1251" s="57"/>
      <c r="H1251" s="139"/>
      <c r="I1251" s="57"/>
      <c r="J1251" s="60"/>
      <c r="K1251" s="72" t="str">
        <f>IF(AND(I1251="YES", COUNTIFS(F$35:F1251,F1251,I$35:I1251,"YES")=1),1,"")</f>
        <v/>
      </c>
      <c r="L1251" s="73" t="str">
        <f>IF(G1251="","",VALUE(IFERROR(CHOOSE(MATCH(G1251,{0,1,2,3,4,5},0),2.5,3.5,4.5,5.5,6.5,7.5),"")))</f>
        <v/>
      </c>
      <c r="M1251" s="52">
        <f t="shared" ref="M1251:M1314" si="62">IF(COUNTIF($F$35:$F$1534,F1251)&gt;1,0,1)</f>
        <v>1</v>
      </c>
      <c r="N1251" s="52" t="str">
        <f t="shared" ref="N1251:N1314" si="63">IFERROR(1/IF(LEN(F1251)&gt;0,COUNTIF($F$35:$F$1534,F1251),0),"")</f>
        <v/>
      </c>
      <c r="O1251" s="6"/>
      <c r="P1251" s="6"/>
      <c r="Q1251" s="6"/>
      <c r="R1251" s="6"/>
      <c r="S1251" s="6"/>
      <c r="T1251" s="6"/>
      <c r="U1251" s="6"/>
      <c r="V1251" s="6"/>
      <c r="W1251" s="6"/>
      <c r="X1251" s="6"/>
      <c r="Y1251" s="6"/>
      <c r="Z1251" s="6"/>
      <c r="AA1251" s="6"/>
      <c r="AB1251" s="6"/>
    </row>
    <row r="1252" spans="1:28" ht="13.5" thickBot="1" x14ac:dyDescent="0.25">
      <c r="A1252" s="6" t="str">
        <f t="shared" si="61"/>
        <v xml:space="preserve"> UNIT </v>
      </c>
      <c r="B1252" s="54">
        <v>1218</v>
      </c>
      <c r="C1252" s="53"/>
      <c r="D1252" s="57"/>
      <c r="E1252" s="57"/>
      <c r="F1252" s="57"/>
      <c r="G1252" s="57"/>
      <c r="H1252" s="139"/>
      <c r="I1252" s="57"/>
      <c r="J1252" s="60"/>
      <c r="K1252" s="72" t="str">
        <f>IF(AND(I1252="YES", COUNTIFS(F$35:F1252,F1252,I$35:I1252,"YES")=1),1,"")</f>
        <v/>
      </c>
      <c r="L1252" s="73" t="str">
        <f>IF(G1252="","",VALUE(IFERROR(CHOOSE(MATCH(G1252,{0,1,2,3,4,5},0),2.5,3.5,4.5,5.5,6.5,7.5),"")))</f>
        <v/>
      </c>
      <c r="M1252" s="52">
        <f t="shared" si="62"/>
        <v>1</v>
      </c>
      <c r="N1252" s="52" t="str">
        <f t="shared" si="63"/>
        <v/>
      </c>
      <c r="O1252" s="6"/>
      <c r="P1252" s="6"/>
      <c r="Q1252" s="6"/>
      <c r="R1252" s="6"/>
      <c r="S1252" s="6"/>
      <c r="T1252" s="6"/>
      <c r="U1252" s="6"/>
      <c r="V1252" s="6"/>
      <c r="W1252" s="6"/>
      <c r="X1252" s="6"/>
      <c r="Y1252" s="6"/>
      <c r="Z1252" s="6"/>
      <c r="AA1252" s="6"/>
      <c r="AB1252" s="6"/>
    </row>
    <row r="1253" spans="1:28" ht="13.5" thickBot="1" x14ac:dyDescent="0.25">
      <c r="A1253" s="6" t="str">
        <f t="shared" ref="A1253:A1316" si="64">C1251&amp;" "&amp;"UNIT"&amp;" "&amp;F1251</f>
        <v xml:space="preserve"> UNIT </v>
      </c>
      <c r="B1253" s="54">
        <v>1219</v>
      </c>
      <c r="C1253" s="53"/>
      <c r="D1253" s="57"/>
      <c r="E1253" s="57"/>
      <c r="F1253" s="57"/>
      <c r="G1253" s="57"/>
      <c r="H1253" s="139"/>
      <c r="I1253" s="57"/>
      <c r="J1253" s="60"/>
      <c r="K1253" s="72" t="str">
        <f>IF(AND(I1253="YES", COUNTIFS(F$35:F1253,F1253,I$35:I1253,"YES")=1),1,"")</f>
        <v/>
      </c>
      <c r="L1253" s="73" t="str">
        <f>IF(G1253="","",VALUE(IFERROR(CHOOSE(MATCH(G1253,{0,1,2,3,4,5},0),2.5,3.5,4.5,5.5,6.5,7.5),"")))</f>
        <v/>
      </c>
      <c r="M1253" s="52">
        <f t="shared" si="62"/>
        <v>1</v>
      </c>
      <c r="N1253" s="52" t="str">
        <f t="shared" si="63"/>
        <v/>
      </c>
      <c r="O1253" s="6"/>
      <c r="P1253" s="6"/>
      <c r="Q1253" s="6"/>
      <c r="R1253" s="6"/>
      <c r="S1253" s="6"/>
      <c r="T1253" s="6"/>
      <c r="U1253" s="6"/>
      <c r="V1253" s="6"/>
      <c r="W1253" s="6"/>
      <c r="X1253" s="6"/>
      <c r="Y1253" s="6"/>
      <c r="Z1253" s="6"/>
      <c r="AA1253" s="6"/>
      <c r="AB1253" s="6"/>
    </row>
    <row r="1254" spans="1:28" ht="13.5" thickBot="1" x14ac:dyDescent="0.25">
      <c r="A1254" s="6" t="str">
        <f t="shared" si="64"/>
        <v xml:space="preserve"> UNIT </v>
      </c>
      <c r="B1254" s="54">
        <v>1220</v>
      </c>
      <c r="C1254" s="53"/>
      <c r="D1254" s="57"/>
      <c r="E1254" s="57"/>
      <c r="F1254" s="57"/>
      <c r="G1254" s="57"/>
      <c r="H1254" s="139"/>
      <c r="I1254" s="57"/>
      <c r="J1254" s="60"/>
      <c r="K1254" s="72" t="str">
        <f>IF(AND(I1254="YES", COUNTIFS(F$35:F1254,F1254,I$35:I1254,"YES")=1),1,"")</f>
        <v/>
      </c>
      <c r="L1254" s="73" t="str">
        <f>IF(G1254="","",VALUE(IFERROR(CHOOSE(MATCH(G1254,{0,1,2,3,4,5},0),2.5,3.5,4.5,5.5,6.5,7.5),"")))</f>
        <v/>
      </c>
      <c r="M1254" s="52">
        <f t="shared" si="62"/>
        <v>1</v>
      </c>
      <c r="N1254" s="52" t="str">
        <f t="shared" si="63"/>
        <v/>
      </c>
      <c r="O1254" s="6"/>
      <c r="P1254" s="6"/>
      <c r="Q1254" s="6"/>
      <c r="R1254" s="6"/>
      <c r="S1254" s="6"/>
      <c r="T1254" s="6"/>
      <c r="U1254" s="6"/>
      <c r="V1254" s="6"/>
      <c r="W1254" s="6"/>
      <c r="X1254" s="6"/>
      <c r="Y1254" s="6"/>
      <c r="Z1254" s="6"/>
      <c r="AA1254" s="6"/>
      <c r="AB1254" s="6"/>
    </row>
    <row r="1255" spans="1:28" ht="13.5" thickBot="1" x14ac:dyDescent="0.25">
      <c r="A1255" s="6" t="str">
        <f t="shared" si="64"/>
        <v xml:space="preserve"> UNIT </v>
      </c>
      <c r="B1255" s="54">
        <v>1221</v>
      </c>
      <c r="C1255" s="53"/>
      <c r="D1255" s="57"/>
      <c r="E1255" s="57"/>
      <c r="F1255" s="57"/>
      <c r="G1255" s="57"/>
      <c r="H1255" s="139"/>
      <c r="I1255" s="57"/>
      <c r="J1255" s="60"/>
      <c r="K1255" s="72" t="str">
        <f>IF(AND(I1255="YES", COUNTIFS(F$35:F1255,F1255,I$35:I1255,"YES")=1),1,"")</f>
        <v/>
      </c>
      <c r="L1255" s="73" t="str">
        <f>IF(G1255="","",VALUE(IFERROR(CHOOSE(MATCH(G1255,{0,1,2,3,4,5},0),2.5,3.5,4.5,5.5,6.5,7.5),"")))</f>
        <v/>
      </c>
      <c r="M1255" s="52">
        <f t="shared" si="62"/>
        <v>1</v>
      </c>
      <c r="N1255" s="52" t="str">
        <f t="shared" si="63"/>
        <v/>
      </c>
      <c r="O1255" s="6"/>
      <c r="P1255" s="6"/>
      <c r="Q1255" s="6"/>
      <c r="R1255" s="6"/>
      <c r="S1255" s="6"/>
      <c r="T1255" s="6"/>
      <c r="U1255" s="6"/>
      <c r="V1255" s="6"/>
      <c r="W1255" s="6"/>
      <c r="X1255" s="6"/>
      <c r="Y1255" s="6"/>
      <c r="Z1255" s="6"/>
      <c r="AA1255" s="6"/>
      <c r="AB1255" s="6"/>
    </row>
    <row r="1256" spans="1:28" ht="13.5" thickBot="1" x14ac:dyDescent="0.25">
      <c r="A1256" s="6" t="str">
        <f t="shared" si="64"/>
        <v xml:space="preserve"> UNIT </v>
      </c>
      <c r="B1256" s="54">
        <v>1222</v>
      </c>
      <c r="C1256" s="53"/>
      <c r="D1256" s="57"/>
      <c r="E1256" s="57"/>
      <c r="F1256" s="57"/>
      <c r="G1256" s="57"/>
      <c r="H1256" s="139"/>
      <c r="I1256" s="57"/>
      <c r="J1256" s="60"/>
      <c r="K1256" s="72" t="str">
        <f>IF(AND(I1256="YES", COUNTIFS(F$35:F1256,F1256,I$35:I1256,"YES")=1),1,"")</f>
        <v/>
      </c>
      <c r="L1256" s="73" t="str">
        <f>IF(G1256="","",VALUE(IFERROR(CHOOSE(MATCH(G1256,{0,1,2,3,4,5},0),2.5,3.5,4.5,5.5,6.5,7.5),"")))</f>
        <v/>
      </c>
      <c r="M1256" s="52">
        <f t="shared" si="62"/>
        <v>1</v>
      </c>
      <c r="N1256" s="52" t="str">
        <f t="shared" si="63"/>
        <v/>
      </c>
      <c r="O1256" s="6"/>
      <c r="P1256" s="6"/>
      <c r="Q1256" s="6"/>
      <c r="R1256" s="6"/>
      <c r="S1256" s="6"/>
      <c r="T1256" s="6"/>
      <c r="U1256" s="6"/>
      <c r="V1256" s="6"/>
      <c r="W1256" s="6"/>
      <c r="X1256" s="6"/>
      <c r="Y1256" s="6"/>
      <c r="Z1256" s="6"/>
      <c r="AA1256" s="6"/>
      <c r="AB1256" s="6"/>
    </row>
    <row r="1257" spans="1:28" ht="13.5" thickBot="1" x14ac:dyDescent="0.25">
      <c r="A1257" s="6" t="str">
        <f t="shared" si="64"/>
        <v xml:space="preserve"> UNIT </v>
      </c>
      <c r="B1257" s="54">
        <v>1223</v>
      </c>
      <c r="C1257" s="53"/>
      <c r="D1257" s="57"/>
      <c r="E1257" s="57"/>
      <c r="F1257" s="57"/>
      <c r="G1257" s="57"/>
      <c r="H1257" s="139"/>
      <c r="I1257" s="57"/>
      <c r="J1257" s="60"/>
      <c r="K1257" s="72" t="str">
        <f>IF(AND(I1257="YES", COUNTIFS(F$35:F1257,F1257,I$35:I1257,"YES")=1),1,"")</f>
        <v/>
      </c>
      <c r="L1257" s="73" t="str">
        <f>IF(G1257="","",VALUE(IFERROR(CHOOSE(MATCH(G1257,{0,1,2,3,4,5},0),2.5,3.5,4.5,5.5,6.5,7.5),"")))</f>
        <v/>
      </c>
      <c r="M1257" s="52">
        <f t="shared" si="62"/>
        <v>1</v>
      </c>
      <c r="N1257" s="52" t="str">
        <f t="shared" si="63"/>
        <v/>
      </c>
      <c r="O1257" s="6"/>
      <c r="P1257" s="6"/>
      <c r="Q1257" s="6"/>
      <c r="R1257" s="6"/>
      <c r="S1257" s="6"/>
      <c r="T1257" s="6"/>
      <c r="U1257" s="6"/>
      <c r="V1257" s="6"/>
      <c r="W1257" s="6"/>
      <c r="X1257" s="6"/>
      <c r="Y1257" s="6"/>
      <c r="Z1257" s="6"/>
      <c r="AA1257" s="6"/>
      <c r="AB1257" s="6"/>
    </row>
    <row r="1258" spans="1:28" ht="13.5" thickBot="1" x14ac:dyDescent="0.25">
      <c r="A1258" s="6" t="str">
        <f t="shared" si="64"/>
        <v xml:space="preserve"> UNIT </v>
      </c>
      <c r="B1258" s="54">
        <v>1224</v>
      </c>
      <c r="C1258" s="53"/>
      <c r="D1258" s="57"/>
      <c r="E1258" s="57"/>
      <c r="F1258" s="57"/>
      <c r="G1258" s="57"/>
      <c r="H1258" s="139"/>
      <c r="I1258" s="57"/>
      <c r="J1258" s="60"/>
      <c r="K1258" s="72" t="str">
        <f>IF(AND(I1258="YES", COUNTIFS(F$35:F1258,F1258,I$35:I1258,"YES")=1),1,"")</f>
        <v/>
      </c>
      <c r="L1258" s="73" t="str">
        <f>IF(G1258="","",VALUE(IFERROR(CHOOSE(MATCH(G1258,{0,1,2,3,4,5},0),2.5,3.5,4.5,5.5,6.5,7.5),"")))</f>
        <v/>
      </c>
      <c r="M1258" s="52">
        <f t="shared" si="62"/>
        <v>1</v>
      </c>
      <c r="N1258" s="52" t="str">
        <f t="shared" si="63"/>
        <v/>
      </c>
      <c r="O1258" s="6"/>
      <c r="P1258" s="6"/>
      <c r="Q1258" s="6"/>
      <c r="R1258" s="6"/>
      <c r="S1258" s="6"/>
      <c r="T1258" s="6"/>
      <c r="U1258" s="6"/>
      <c r="V1258" s="6"/>
      <c r="W1258" s="6"/>
      <c r="X1258" s="6"/>
      <c r="Y1258" s="6"/>
      <c r="Z1258" s="6"/>
      <c r="AA1258" s="6"/>
      <c r="AB1258" s="6"/>
    </row>
    <row r="1259" spans="1:28" ht="13.5" thickBot="1" x14ac:dyDescent="0.25">
      <c r="A1259" s="6" t="str">
        <f t="shared" si="64"/>
        <v xml:space="preserve"> UNIT </v>
      </c>
      <c r="B1259" s="54">
        <v>1225</v>
      </c>
      <c r="C1259" s="53"/>
      <c r="D1259" s="57"/>
      <c r="E1259" s="57"/>
      <c r="F1259" s="57"/>
      <c r="G1259" s="57"/>
      <c r="H1259" s="139"/>
      <c r="I1259" s="57"/>
      <c r="J1259" s="60"/>
      <c r="K1259" s="72" t="str">
        <f>IF(AND(I1259="YES", COUNTIFS(F$35:F1259,F1259,I$35:I1259,"YES")=1),1,"")</f>
        <v/>
      </c>
      <c r="L1259" s="73" t="str">
        <f>IF(G1259="","",VALUE(IFERROR(CHOOSE(MATCH(G1259,{0,1,2,3,4,5},0),2.5,3.5,4.5,5.5,6.5,7.5),"")))</f>
        <v/>
      </c>
      <c r="M1259" s="52">
        <f t="shared" si="62"/>
        <v>1</v>
      </c>
      <c r="N1259" s="52" t="str">
        <f t="shared" si="63"/>
        <v/>
      </c>
      <c r="O1259" s="6"/>
      <c r="P1259" s="6"/>
      <c r="Q1259" s="6"/>
      <c r="R1259" s="6"/>
      <c r="S1259" s="6"/>
      <c r="T1259" s="6"/>
      <c r="U1259" s="6"/>
      <c r="V1259" s="6"/>
      <c r="W1259" s="6"/>
      <c r="X1259" s="6"/>
      <c r="Y1259" s="6"/>
      <c r="Z1259" s="6"/>
      <c r="AA1259" s="6"/>
      <c r="AB1259" s="6"/>
    </row>
    <row r="1260" spans="1:28" ht="13.5" thickBot="1" x14ac:dyDescent="0.25">
      <c r="A1260" s="6" t="str">
        <f t="shared" si="64"/>
        <v xml:space="preserve"> UNIT </v>
      </c>
      <c r="B1260" s="54">
        <v>1226</v>
      </c>
      <c r="C1260" s="53"/>
      <c r="D1260" s="57"/>
      <c r="E1260" s="57"/>
      <c r="F1260" s="57"/>
      <c r="G1260" s="57"/>
      <c r="H1260" s="139"/>
      <c r="I1260" s="57"/>
      <c r="J1260" s="60"/>
      <c r="K1260" s="72" t="str">
        <f>IF(AND(I1260="YES", COUNTIFS(F$35:F1260,F1260,I$35:I1260,"YES")=1),1,"")</f>
        <v/>
      </c>
      <c r="L1260" s="73" t="str">
        <f>IF(G1260="","",VALUE(IFERROR(CHOOSE(MATCH(G1260,{0,1,2,3,4,5},0),2.5,3.5,4.5,5.5,6.5,7.5),"")))</f>
        <v/>
      </c>
      <c r="M1260" s="52">
        <f t="shared" si="62"/>
        <v>1</v>
      </c>
      <c r="N1260" s="52" t="str">
        <f t="shared" si="63"/>
        <v/>
      </c>
      <c r="O1260" s="6"/>
      <c r="P1260" s="6"/>
      <c r="Q1260" s="6"/>
      <c r="R1260" s="6"/>
      <c r="S1260" s="6"/>
      <c r="T1260" s="6"/>
      <c r="U1260" s="6"/>
      <c r="V1260" s="6"/>
      <c r="W1260" s="6"/>
      <c r="X1260" s="6"/>
      <c r="Y1260" s="6"/>
      <c r="Z1260" s="6"/>
      <c r="AA1260" s="6"/>
      <c r="AB1260" s="6"/>
    </row>
    <row r="1261" spans="1:28" ht="13.5" thickBot="1" x14ac:dyDescent="0.25">
      <c r="A1261" s="6" t="str">
        <f t="shared" si="64"/>
        <v xml:space="preserve"> UNIT </v>
      </c>
      <c r="B1261" s="54">
        <v>1227</v>
      </c>
      <c r="C1261" s="53"/>
      <c r="D1261" s="57"/>
      <c r="E1261" s="57"/>
      <c r="F1261" s="57"/>
      <c r="G1261" s="57"/>
      <c r="H1261" s="139"/>
      <c r="I1261" s="57"/>
      <c r="J1261" s="60"/>
      <c r="K1261" s="72" t="str">
        <f>IF(AND(I1261="YES", COUNTIFS(F$35:F1261,F1261,I$35:I1261,"YES")=1),1,"")</f>
        <v/>
      </c>
      <c r="L1261" s="73" t="str">
        <f>IF(G1261="","",VALUE(IFERROR(CHOOSE(MATCH(G1261,{0,1,2,3,4,5},0),2.5,3.5,4.5,5.5,6.5,7.5),"")))</f>
        <v/>
      </c>
      <c r="M1261" s="52">
        <f t="shared" si="62"/>
        <v>1</v>
      </c>
      <c r="N1261" s="52" t="str">
        <f t="shared" si="63"/>
        <v/>
      </c>
      <c r="O1261" s="6"/>
      <c r="P1261" s="6"/>
      <c r="Q1261" s="6"/>
      <c r="R1261" s="6"/>
      <c r="S1261" s="6"/>
      <c r="T1261" s="6"/>
      <c r="U1261" s="6"/>
      <c r="V1261" s="6"/>
      <c r="W1261" s="6"/>
      <c r="X1261" s="6"/>
      <c r="Y1261" s="6"/>
      <c r="Z1261" s="6"/>
      <c r="AA1261" s="6"/>
      <c r="AB1261" s="6"/>
    </row>
    <row r="1262" spans="1:28" ht="13.5" thickBot="1" x14ac:dyDescent="0.25">
      <c r="A1262" s="6" t="str">
        <f t="shared" si="64"/>
        <v xml:space="preserve"> UNIT </v>
      </c>
      <c r="B1262" s="54">
        <v>1228</v>
      </c>
      <c r="C1262" s="53"/>
      <c r="D1262" s="57"/>
      <c r="E1262" s="57"/>
      <c r="F1262" s="57"/>
      <c r="G1262" s="57"/>
      <c r="H1262" s="139"/>
      <c r="I1262" s="57"/>
      <c r="J1262" s="60"/>
      <c r="K1262" s="72" t="str">
        <f>IF(AND(I1262="YES", COUNTIFS(F$35:F1262,F1262,I$35:I1262,"YES")=1),1,"")</f>
        <v/>
      </c>
      <c r="L1262" s="73" t="str">
        <f>IF(G1262="","",VALUE(IFERROR(CHOOSE(MATCH(G1262,{0,1,2,3,4,5},0),2.5,3.5,4.5,5.5,6.5,7.5),"")))</f>
        <v/>
      </c>
      <c r="M1262" s="52">
        <f t="shared" si="62"/>
        <v>1</v>
      </c>
      <c r="N1262" s="52" t="str">
        <f t="shared" si="63"/>
        <v/>
      </c>
      <c r="O1262" s="6"/>
      <c r="P1262" s="6"/>
      <c r="Q1262" s="6"/>
      <c r="R1262" s="6"/>
      <c r="S1262" s="6"/>
      <c r="T1262" s="6"/>
      <c r="U1262" s="6"/>
      <c r="V1262" s="6"/>
      <c r="W1262" s="6"/>
      <c r="X1262" s="6"/>
      <c r="Y1262" s="6"/>
      <c r="Z1262" s="6"/>
      <c r="AA1262" s="6"/>
      <c r="AB1262" s="6"/>
    </row>
    <row r="1263" spans="1:28" ht="13.5" thickBot="1" x14ac:dyDescent="0.25">
      <c r="A1263" s="6" t="str">
        <f t="shared" si="64"/>
        <v xml:space="preserve"> UNIT </v>
      </c>
      <c r="B1263" s="54">
        <v>1229</v>
      </c>
      <c r="C1263" s="53"/>
      <c r="D1263" s="57"/>
      <c r="E1263" s="57"/>
      <c r="F1263" s="57"/>
      <c r="G1263" s="57"/>
      <c r="H1263" s="139"/>
      <c r="I1263" s="57"/>
      <c r="J1263" s="60"/>
      <c r="K1263" s="72" t="str">
        <f>IF(AND(I1263="YES", COUNTIFS(F$35:F1263,F1263,I$35:I1263,"YES")=1),1,"")</f>
        <v/>
      </c>
      <c r="L1263" s="73" t="str">
        <f>IF(G1263="","",VALUE(IFERROR(CHOOSE(MATCH(G1263,{0,1,2,3,4,5},0),2.5,3.5,4.5,5.5,6.5,7.5),"")))</f>
        <v/>
      </c>
      <c r="M1263" s="52">
        <f t="shared" si="62"/>
        <v>1</v>
      </c>
      <c r="N1263" s="52" t="str">
        <f t="shared" si="63"/>
        <v/>
      </c>
      <c r="O1263" s="6"/>
      <c r="P1263" s="6"/>
      <c r="Q1263" s="6"/>
      <c r="R1263" s="6"/>
      <c r="S1263" s="6"/>
      <c r="T1263" s="6"/>
      <c r="U1263" s="6"/>
      <c r="V1263" s="6"/>
      <c r="W1263" s="6"/>
      <c r="X1263" s="6"/>
      <c r="Y1263" s="6"/>
      <c r="Z1263" s="6"/>
      <c r="AA1263" s="6"/>
      <c r="AB1263" s="6"/>
    </row>
    <row r="1264" spans="1:28" ht="13.5" thickBot="1" x14ac:dyDescent="0.25">
      <c r="A1264" s="6" t="str">
        <f t="shared" si="64"/>
        <v xml:space="preserve"> UNIT </v>
      </c>
      <c r="B1264" s="54">
        <v>1230</v>
      </c>
      <c r="C1264" s="53"/>
      <c r="D1264" s="57"/>
      <c r="E1264" s="57"/>
      <c r="F1264" s="57"/>
      <c r="G1264" s="57"/>
      <c r="H1264" s="139"/>
      <c r="I1264" s="57"/>
      <c r="J1264" s="60"/>
      <c r="K1264" s="72" t="str">
        <f>IF(AND(I1264="YES", COUNTIFS(F$35:F1264,F1264,I$35:I1264,"YES")=1),1,"")</f>
        <v/>
      </c>
      <c r="L1264" s="73" t="str">
        <f>IF(G1264="","",VALUE(IFERROR(CHOOSE(MATCH(G1264,{0,1,2,3,4,5},0),2.5,3.5,4.5,5.5,6.5,7.5),"")))</f>
        <v/>
      </c>
      <c r="M1264" s="52">
        <f t="shared" si="62"/>
        <v>1</v>
      </c>
      <c r="N1264" s="52" t="str">
        <f t="shared" si="63"/>
        <v/>
      </c>
      <c r="O1264" s="6"/>
      <c r="P1264" s="6"/>
      <c r="Q1264" s="6"/>
      <c r="R1264" s="6"/>
      <c r="S1264" s="6"/>
      <c r="T1264" s="6"/>
      <c r="U1264" s="6"/>
      <c r="V1264" s="6"/>
      <c r="W1264" s="6"/>
      <c r="X1264" s="6"/>
      <c r="Y1264" s="6"/>
      <c r="Z1264" s="6"/>
      <c r="AA1264" s="6"/>
      <c r="AB1264" s="6"/>
    </row>
    <row r="1265" spans="1:28" ht="13.5" thickBot="1" x14ac:dyDescent="0.25">
      <c r="A1265" s="6" t="str">
        <f t="shared" si="64"/>
        <v xml:space="preserve"> UNIT </v>
      </c>
      <c r="B1265" s="54">
        <v>1231</v>
      </c>
      <c r="C1265" s="53"/>
      <c r="D1265" s="57"/>
      <c r="E1265" s="57"/>
      <c r="F1265" s="57"/>
      <c r="G1265" s="57"/>
      <c r="H1265" s="139"/>
      <c r="I1265" s="57"/>
      <c r="J1265" s="60"/>
      <c r="K1265" s="72" t="str">
        <f>IF(AND(I1265="YES", COUNTIFS(F$35:F1265,F1265,I$35:I1265,"YES")=1),1,"")</f>
        <v/>
      </c>
      <c r="L1265" s="73" t="str">
        <f>IF(G1265="","",VALUE(IFERROR(CHOOSE(MATCH(G1265,{0,1,2,3,4,5},0),2.5,3.5,4.5,5.5,6.5,7.5),"")))</f>
        <v/>
      </c>
      <c r="M1265" s="52">
        <f t="shared" si="62"/>
        <v>1</v>
      </c>
      <c r="N1265" s="52" t="str">
        <f t="shared" si="63"/>
        <v/>
      </c>
      <c r="O1265" s="6"/>
      <c r="P1265" s="6"/>
      <c r="Q1265" s="6"/>
      <c r="R1265" s="6"/>
      <c r="S1265" s="6"/>
      <c r="T1265" s="6"/>
      <c r="U1265" s="6"/>
      <c r="V1265" s="6"/>
      <c r="W1265" s="6"/>
      <c r="X1265" s="6"/>
      <c r="Y1265" s="6"/>
      <c r="Z1265" s="6"/>
      <c r="AA1265" s="6"/>
      <c r="AB1265" s="6"/>
    </row>
    <row r="1266" spans="1:28" ht="13.5" thickBot="1" x14ac:dyDescent="0.25">
      <c r="A1266" s="6" t="str">
        <f t="shared" si="64"/>
        <v xml:space="preserve"> UNIT </v>
      </c>
      <c r="B1266" s="54">
        <v>1232</v>
      </c>
      <c r="C1266" s="53"/>
      <c r="D1266" s="57"/>
      <c r="E1266" s="57"/>
      <c r="F1266" s="57"/>
      <c r="G1266" s="57"/>
      <c r="H1266" s="139"/>
      <c r="I1266" s="57"/>
      <c r="J1266" s="60"/>
      <c r="K1266" s="72" t="str">
        <f>IF(AND(I1266="YES", COUNTIFS(F$35:F1266,F1266,I$35:I1266,"YES")=1),1,"")</f>
        <v/>
      </c>
      <c r="L1266" s="73" t="str">
        <f>IF(G1266="","",VALUE(IFERROR(CHOOSE(MATCH(G1266,{0,1,2,3,4,5},0),2.5,3.5,4.5,5.5,6.5,7.5),"")))</f>
        <v/>
      </c>
      <c r="M1266" s="52">
        <f t="shared" si="62"/>
        <v>1</v>
      </c>
      <c r="N1266" s="52" t="str">
        <f t="shared" si="63"/>
        <v/>
      </c>
      <c r="O1266" s="6"/>
      <c r="P1266" s="6"/>
      <c r="Q1266" s="6"/>
      <c r="R1266" s="6"/>
      <c r="S1266" s="6"/>
      <c r="T1266" s="6"/>
      <c r="U1266" s="6"/>
      <c r="V1266" s="6"/>
      <c r="W1266" s="6"/>
      <c r="X1266" s="6"/>
      <c r="Y1266" s="6"/>
      <c r="Z1266" s="6"/>
      <c r="AA1266" s="6"/>
      <c r="AB1266" s="6"/>
    </row>
    <row r="1267" spans="1:28" ht="13.5" thickBot="1" x14ac:dyDescent="0.25">
      <c r="A1267" s="6" t="str">
        <f t="shared" si="64"/>
        <v xml:space="preserve"> UNIT </v>
      </c>
      <c r="B1267" s="54">
        <v>1233</v>
      </c>
      <c r="C1267" s="53"/>
      <c r="D1267" s="57"/>
      <c r="E1267" s="57"/>
      <c r="F1267" s="57"/>
      <c r="G1267" s="57"/>
      <c r="H1267" s="139"/>
      <c r="I1267" s="57"/>
      <c r="J1267" s="60"/>
      <c r="K1267" s="72" t="str">
        <f>IF(AND(I1267="YES", COUNTIFS(F$35:F1267,F1267,I$35:I1267,"YES")=1),1,"")</f>
        <v/>
      </c>
      <c r="L1267" s="73" t="str">
        <f>IF(G1267="","",VALUE(IFERROR(CHOOSE(MATCH(G1267,{0,1,2,3,4,5},0),2.5,3.5,4.5,5.5,6.5,7.5),"")))</f>
        <v/>
      </c>
      <c r="M1267" s="52">
        <f t="shared" si="62"/>
        <v>1</v>
      </c>
      <c r="N1267" s="52" t="str">
        <f t="shared" si="63"/>
        <v/>
      </c>
      <c r="O1267" s="6"/>
      <c r="P1267" s="6"/>
      <c r="Q1267" s="6"/>
      <c r="R1267" s="6"/>
      <c r="S1267" s="6"/>
      <c r="T1267" s="6"/>
      <c r="U1267" s="6"/>
      <c r="V1267" s="6"/>
      <c r="W1267" s="6"/>
      <c r="X1267" s="6"/>
      <c r="Y1267" s="6"/>
      <c r="Z1267" s="6"/>
      <c r="AA1267" s="6"/>
      <c r="AB1267" s="6"/>
    </row>
    <row r="1268" spans="1:28" ht="13.5" thickBot="1" x14ac:dyDescent="0.25">
      <c r="A1268" s="6" t="str">
        <f t="shared" si="64"/>
        <v xml:space="preserve"> UNIT </v>
      </c>
      <c r="B1268" s="54">
        <v>1234</v>
      </c>
      <c r="C1268" s="53"/>
      <c r="D1268" s="57"/>
      <c r="E1268" s="57"/>
      <c r="F1268" s="57"/>
      <c r="G1268" s="57"/>
      <c r="H1268" s="139"/>
      <c r="I1268" s="57"/>
      <c r="J1268" s="60"/>
      <c r="K1268" s="72" t="str">
        <f>IF(AND(I1268="YES", COUNTIFS(F$35:F1268,F1268,I$35:I1268,"YES")=1),1,"")</f>
        <v/>
      </c>
      <c r="L1268" s="73" t="str">
        <f>IF(G1268="","",VALUE(IFERROR(CHOOSE(MATCH(G1268,{0,1,2,3,4,5},0),2.5,3.5,4.5,5.5,6.5,7.5),"")))</f>
        <v/>
      </c>
      <c r="M1268" s="52">
        <f t="shared" si="62"/>
        <v>1</v>
      </c>
      <c r="N1268" s="52" t="str">
        <f t="shared" si="63"/>
        <v/>
      </c>
      <c r="O1268" s="6"/>
      <c r="P1268" s="6"/>
      <c r="Q1268" s="6"/>
      <c r="R1268" s="6"/>
      <c r="S1268" s="6"/>
      <c r="T1268" s="6"/>
      <c r="U1268" s="6"/>
      <c r="V1268" s="6"/>
      <c r="W1268" s="6"/>
      <c r="X1268" s="6"/>
      <c r="Y1268" s="6"/>
      <c r="Z1268" s="6"/>
      <c r="AA1268" s="6"/>
      <c r="AB1268" s="6"/>
    </row>
    <row r="1269" spans="1:28" ht="13.5" thickBot="1" x14ac:dyDescent="0.25">
      <c r="A1269" s="6" t="str">
        <f t="shared" si="64"/>
        <v xml:space="preserve"> UNIT </v>
      </c>
      <c r="B1269" s="54">
        <v>1235</v>
      </c>
      <c r="C1269" s="53"/>
      <c r="D1269" s="57"/>
      <c r="E1269" s="57"/>
      <c r="F1269" s="57"/>
      <c r="G1269" s="57"/>
      <c r="H1269" s="139"/>
      <c r="I1269" s="57"/>
      <c r="J1269" s="60"/>
      <c r="K1269" s="72" t="str">
        <f>IF(AND(I1269="YES", COUNTIFS(F$35:F1269,F1269,I$35:I1269,"YES")=1),1,"")</f>
        <v/>
      </c>
      <c r="L1269" s="73" t="str">
        <f>IF(G1269="","",VALUE(IFERROR(CHOOSE(MATCH(G1269,{0,1,2,3,4,5},0),2.5,3.5,4.5,5.5,6.5,7.5),"")))</f>
        <v/>
      </c>
      <c r="M1269" s="52">
        <f t="shared" si="62"/>
        <v>1</v>
      </c>
      <c r="N1269" s="52" t="str">
        <f t="shared" si="63"/>
        <v/>
      </c>
      <c r="O1269" s="6"/>
      <c r="P1269" s="6"/>
      <c r="Q1269" s="6"/>
      <c r="R1269" s="6"/>
      <c r="S1269" s="6"/>
      <c r="T1269" s="6"/>
      <c r="U1269" s="6"/>
      <c r="V1269" s="6"/>
      <c r="W1269" s="6"/>
      <c r="X1269" s="6"/>
      <c r="Y1269" s="6"/>
      <c r="Z1269" s="6"/>
      <c r="AA1269" s="6"/>
      <c r="AB1269" s="6"/>
    </row>
    <row r="1270" spans="1:28" ht="13.5" thickBot="1" x14ac:dyDescent="0.25">
      <c r="A1270" s="6" t="str">
        <f t="shared" si="64"/>
        <v xml:space="preserve"> UNIT </v>
      </c>
      <c r="B1270" s="54">
        <v>1236</v>
      </c>
      <c r="C1270" s="53"/>
      <c r="D1270" s="57"/>
      <c r="E1270" s="57"/>
      <c r="F1270" s="57"/>
      <c r="G1270" s="57"/>
      <c r="H1270" s="139"/>
      <c r="I1270" s="57"/>
      <c r="J1270" s="60"/>
      <c r="K1270" s="72" t="str">
        <f>IF(AND(I1270="YES", COUNTIFS(F$35:F1270,F1270,I$35:I1270,"YES")=1),1,"")</f>
        <v/>
      </c>
      <c r="L1270" s="73" t="str">
        <f>IF(G1270="","",VALUE(IFERROR(CHOOSE(MATCH(G1270,{0,1,2,3,4,5},0),2.5,3.5,4.5,5.5,6.5,7.5),"")))</f>
        <v/>
      </c>
      <c r="M1270" s="52">
        <f t="shared" si="62"/>
        <v>1</v>
      </c>
      <c r="N1270" s="52" t="str">
        <f t="shared" si="63"/>
        <v/>
      </c>
      <c r="O1270" s="6"/>
      <c r="P1270" s="6"/>
      <c r="Q1270" s="6"/>
      <c r="R1270" s="6"/>
      <c r="S1270" s="6"/>
      <c r="T1270" s="6"/>
      <c r="U1270" s="6"/>
      <c r="V1270" s="6"/>
      <c r="W1270" s="6"/>
      <c r="X1270" s="6"/>
      <c r="Y1270" s="6"/>
      <c r="Z1270" s="6"/>
      <c r="AA1270" s="6"/>
      <c r="AB1270" s="6"/>
    </row>
    <row r="1271" spans="1:28" ht="13.5" thickBot="1" x14ac:dyDescent="0.25">
      <c r="A1271" s="6" t="str">
        <f t="shared" si="64"/>
        <v xml:space="preserve"> UNIT </v>
      </c>
      <c r="B1271" s="54">
        <v>1237</v>
      </c>
      <c r="C1271" s="53"/>
      <c r="D1271" s="57"/>
      <c r="E1271" s="57"/>
      <c r="F1271" s="57"/>
      <c r="G1271" s="57"/>
      <c r="H1271" s="139"/>
      <c r="I1271" s="57"/>
      <c r="J1271" s="60"/>
      <c r="K1271" s="72" t="str">
        <f>IF(AND(I1271="YES", COUNTIFS(F$35:F1271,F1271,I$35:I1271,"YES")=1),1,"")</f>
        <v/>
      </c>
      <c r="L1271" s="73" t="str">
        <f>IF(G1271="","",VALUE(IFERROR(CHOOSE(MATCH(G1271,{0,1,2,3,4,5},0),2.5,3.5,4.5,5.5,6.5,7.5),"")))</f>
        <v/>
      </c>
      <c r="M1271" s="52">
        <f t="shared" si="62"/>
        <v>1</v>
      </c>
      <c r="N1271" s="52" t="str">
        <f t="shared" si="63"/>
        <v/>
      </c>
      <c r="O1271" s="6"/>
      <c r="P1271" s="6"/>
      <c r="Q1271" s="6"/>
      <c r="R1271" s="6"/>
      <c r="S1271" s="6"/>
      <c r="T1271" s="6"/>
      <c r="U1271" s="6"/>
      <c r="V1271" s="6"/>
      <c r="W1271" s="6"/>
      <c r="X1271" s="6"/>
      <c r="Y1271" s="6"/>
      <c r="Z1271" s="6"/>
      <c r="AA1271" s="6"/>
      <c r="AB1271" s="6"/>
    </row>
    <row r="1272" spans="1:28" ht="13.5" thickBot="1" x14ac:dyDescent="0.25">
      <c r="A1272" s="6" t="str">
        <f t="shared" si="64"/>
        <v xml:space="preserve"> UNIT </v>
      </c>
      <c r="B1272" s="54">
        <v>1238</v>
      </c>
      <c r="C1272" s="53"/>
      <c r="D1272" s="57"/>
      <c r="E1272" s="57"/>
      <c r="F1272" s="57"/>
      <c r="G1272" s="57"/>
      <c r="H1272" s="139"/>
      <c r="I1272" s="57"/>
      <c r="J1272" s="60"/>
      <c r="K1272" s="72" t="str">
        <f>IF(AND(I1272="YES", COUNTIFS(F$35:F1272,F1272,I$35:I1272,"YES")=1),1,"")</f>
        <v/>
      </c>
      <c r="L1272" s="73" t="str">
        <f>IF(G1272="","",VALUE(IFERROR(CHOOSE(MATCH(G1272,{0,1,2,3,4,5},0),2.5,3.5,4.5,5.5,6.5,7.5),"")))</f>
        <v/>
      </c>
      <c r="M1272" s="52">
        <f t="shared" si="62"/>
        <v>1</v>
      </c>
      <c r="N1272" s="52" t="str">
        <f t="shared" si="63"/>
        <v/>
      </c>
      <c r="O1272" s="6"/>
      <c r="P1272" s="6"/>
      <c r="Q1272" s="6"/>
      <c r="R1272" s="6"/>
      <c r="S1272" s="6"/>
      <c r="T1272" s="6"/>
      <c r="U1272" s="6"/>
      <c r="V1272" s="6"/>
      <c r="W1272" s="6"/>
      <c r="X1272" s="6"/>
      <c r="Y1272" s="6"/>
      <c r="Z1272" s="6"/>
      <c r="AA1272" s="6"/>
      <c r="AB1272" s="6"/>
    </row>
    <row r="1273" spans="1:28" ht="13.5" thickBot="1" x14ac:dyDescent="0.25">
      <c r="A1273" s="6" t="str">
        <f t="shared" si="64"/>
        <v xml:space="preserve"> UNIT </v>
      </c>
      <c r="B1273" s="54">
        <v>1239</v>
      </c>
      <c r="C1273" s="53"/>
      <c r="D1273" s="57"/>
      <c r="E1273" s="57"/>
      <c r="F1273" s="57"/>
      <c r="G1273" s="57"/>
      <c r="H1273" s="139"/>
      <c r="I1273" s="57"/>
      <c r="J1273" s="60"/>
      <c r="K1273" s="72" t="str">
        <f>IF(AND(I1273="YES", COUNTIFS(F$35:F1273,F1273,I$35:I1273,"YES")=1),1,"")</f>
        <v/>
      </c>
      <c r="L1273" s="73" t="str">
        <f>IF(G1273="","",VALUE(IFERROR(CHOOSE(MATCH(G1273,{0,1,2,3,4,5},0),2.5,3.5,4.5,5.5,6.5,7.5),"")))</f>
        <v/>
      </c>
      <c r="M1273" s="52">
        <f t="shared" si="62"/>
        <v>1</v>
      </c>
      <c r="N1273" s="52" t="str">
        <f t="shared" si="63"/>
        <v/>
      </c>
      <c r="O1273" s="6"/>
      <c r="P1273" s="6"/>
      <c r="Q1273" s="6"/>
      <c r="R1273" s="6"/>
      <c r="S1273" s="6"/>
      <c r="T1273" s="6"/>
      <c r="U1273" s="6"/>
      <c r="V1273" s="6"/>
      <c r="W1273" s="6"/>
      <c r="X1273" s="6"/>
      <c r="Y1273" s="6"/>
      <c r="Z1273" s="6"/>
      <c r="AA1273" s="6"/>
      <c r="AB1273" s="6"/>
    </row>
    <row r="1274" spans="1:28" ht="13.5" thickBot="1" x14ac:dyDescent="0.25">
      <c r="A1274" s="6" t="str">
        <f t="shared" si="64"/>
        <v xml:space="preserve"> UNIT </v>
      </c>
      <c r="B1274" s="54">
        <v>1240</v>
      </c>
      <c r="C1274" s="53"/>
      <c r="D1274" s="57"/>
      <c r="E1274" s="57"/>
      <c r="F1274" s="57"/>
      <c r="G1274" s="57"/>
      <c r="H1274" s="139"/>
      <c r="I1274" s="57"/>
      <c r="J1274" s="60"/>
      <c r="K1274" s="72" t="str">
        <f>IF(AND(I1274="YES", COUNTIFS(F$35:F1274,F1274,I$35:I1274,"YES")=1),1,"")</f>
        <v/>
      </c>
      <c r="L1274" s="73" t="str">
        <f>IF(G1274="","",VALUE(IFERROR(CHOOSE(MATCH(G1274,{0,1,2,3,4,5},0),2.5,3.5,4.5,5.5,6.5,7.5),"")))</f>
        <v/>
      </c>
      <c r="M1274" s="52">
        <f t="shared" si="62"/>
        <v>1</v>
      </c>
      <c r="N1274" s="52" t="str">
        <f t="shared" si="63"/>
        <v/>
      </c>
      <c r="O1274" s="6"/>
      <c r="P1274" s="6"/>
      <c r="Q1274" s="6"/>
      <c r="R1274" s="6"/>
      <c r="S1274" s="6"/>
      <c r="T1274" s="6"/>
      <c r="U1274" s="6"/>
      <c r="V1274" s="6"/>
      <c r="W1274" s="6"/>
      <c r="X1274" s="6"/>
      <c r="Y1274" s="6"/>
      <c r="Z1274" s="6"/>
      <c r="AA1274" s="6"/>
      <c r="AB1274" s="6"/>
    </row>
    <row r="1275" spans="1:28" ht="13.5" thickBot="1" x14ac:dyDescent="0.25">
      <c r="A1275" s="6" t="str">
        <f t="shared" si="64"/>
        <v xml:space="preserve"> UNIT </v>
      </c>
      <c r="B1275" s="54">
        <v>1241</v>
      </c>
      <c r="C1275" s="53"/>
      <c r="D1275" s="57"/>
      <c r="E1275" s="57"/>
      <c r="F1275" s="57"/>
      <c r="G1275" s="57"/>
      <c r="H1275" s="139"/>
      <c r="I1275" s="57"/>
      <c r="J1275" s="60"/>
      <c r="K1275" s="72" t="str">
        <f>IF(AND(I1275="YES", COUNTIFS(F$35:F1275,F1275,I$35:I1275,"YES")=1),1,"")</f>
        <v/>
      </c>
      <c r="L1275" s="73" t="str">
        <f>IF(G1275="","",VALUE(IFERROR(CHOOSE(MATCH(G1275,{0,1,2,3,4,5},0),2.5,3.5,4.5,5.5,6.5,7.5),"")))</f>
        <v/>
      </c>
      <c r="M1275" s="52">
        <f t="shared" si="62"/>
        <v>1</v>
      </c>
      <c r="N1275" s="52" t="str">
        <f t="shared" si="63"/>
        <v/>
      </c>
      <c r="O1275" s="6"/>
      <c r="P1275" s="6"/>
      <c r="Q1275" s="6"/>
      <c r="R1275" s="6"/>
      <c r="S1275" s="6"/>
      <c r="T1275" s="6"/>
      <c r="U1275" s="6"/>
      <c r="V1275" s="6"/>
      <c r="W1275" s="6"/>
      <c r="X1275" s="6"/>
      <c r="Y1275" s="6"/>
      <c r="Z1275" s="6"/>
      <c r="AA1275" s="6"/>
      <c r="AB1275" s="6"/>
    </row>
    <row r="1276" spans="1:28" ht="13.5" thickBot="1" x14ac:dyDescent="0.25">
      <c r="A1276" s="6" t="str">
        <f t="shared" si="64"/>
        <v xml:space="preserve"> UNIT </v>
      </c>
      <c r="B1276" s="54">
        <v>1242</v>
      </c>
      <c r="C1276" s="53"/>
      <c r="D1276" s="57"/>
      <c r="E1276" s="57"/>
      <c r="F1276" s="57"/>
      <c r="G1276" s="57"/>
      <c r="H1276" s="139"/>
      <c r="I1276" s="57"/>
      <c r="J1276" s="60"/>
      <c r="K1276" s="72" t="str">
        <f>IF(AND(I1276="YES", COUNTIFS(F$35:F1276,F1276,I$35:I1276,"YES")=1),1,"")</f>
        <v/>
      </c>
      <c r="L1276" s="73" t="str">
        <f>IF(G1276="","",VALUE(IFERROR(CHOOSE(MATCH(G1276,{0,1,2,3,4,5},0),2.5,3.5,4.5,5.5,6.5,7.5),"")))</f>
        <v/>
      </c>
      <c r="M1276" s="52">
        <f t="shared" si="62"/>
        <v>1</v>
      </c>
      <c r="N1276" s="52" t="str">
        <f t="shared" si="63"/>
        <v/>
      </c>
      <c r="O1276" s="6"/>
      <c r="P1276" s="6"/>
      <c r="Q1276" s="6"/>
      <c r="R1276" s="6"/>
      <c r="S1276" s="6"/>
      <c r="T1276" s="6"/>
      <c r="U1276" s="6"/>
      <c r="V1276" s="6"/>
      <c r="W1276" s="6"/>
      <c r="X1276" s="6"/>
      <c r="Y1276" s="6"/>
      <c r="Z1276" s="6"/>
      <c r="AA1276" s="6"/>
      <c r="AB1276" s="6"/>
    </row>
    <row r="1277" spans="1:28" ht="13.5" thickBot="1" x14ac:dyDescent="0.25">
      <c r="A1277" s="6" t="str">
        <f t="shared" si="64"/>
        <v xml:space="preserve"> UNIT </v>
      </c>
      <c r="B1277" s="54">
        <v>1243</v>
      </c>
      <c r="C1277" s="53"/>
      <c r="D1277" s="57"/>
      <c r="E1277" s="57"/>
      <c r="F1277" s="57"/>
      <c r="G1277" s="57"/>
      <c r="H1277" s="139"/>
      <c r="I1277" s="57"/>
      <c r="J1277" s="60"/>
      <c r="K1277" s="72" t="str">
        <f>IF(AND(I1277="YES", COUNTIFS(F$35:F1277,F1277,I$35:I1277,"YES")=1),1,"")</f>
        <v/>
      </c>
      <c r="L1277" s="73" t="str">
        <f>IF(G1277="","",VALUE(IFERROR(CHOOSE(MATCH(G1277,{0,1,2,3,4,5},0),2.5,3.5,4.5,5.5,6.5,7.5),"")))</f>
        <v/>
      </c>
      <c r="M1277" s="52">
        <f t="shared" si="62"/>
        <v>1</v>
      </c>
      <c r="N1277" s="52" t="str">
        <f t="shared" si="63"/>
        <v/>
      </c>
      <c r="O1277" s="6"/>
      <c r="P1277" s="6"/>
      <c r="Q1277" s="6"/>
      <c r="R1277" s="6"/>
      <c r="S1277" s="6"/>
      <c r="T1277" s="6"/>
      <c r="U1277" s="6"/>
      <c r="V1277" s="6"/>
      <c r="W1277" s="6"/>
      <c r="X1277" s="6"/>
      <c r="Y1277" s="6"/>
      <c r="Z1277" s="6"/>
      <c r="AA1277" s="6"/>
      <c r="AB1277" s="6"/>
    </row>
    <row r="1278" spans="1:28" ht="13.5" thickBot="1" x14ac:dyDescent="0.25">
      <c r="A1278" s="6" t="str">
        <f t="shared" si="64"/>
        <v xml:space="preserve"> UNIT </v>
      </c>
      <c r="B1278" s="54">
        <v>1244</v>
      </c>
      <c r="C1278" s="53"/>
      <c r="D1278" s="57"/>
      <c r="E1278" s="57"/>
      <c r="F1278" s="57"/>
      <c r="G1278" s="57"/>
      <c r="H1278" s="139"/>
      <c r="I1278" s="57"/>
      <c r="J1278" s="60"/>
      <c r="K1278" s="72" t="str">
        <f>IF(AND(I1278="YES", COUNTIFS(F$35:F1278,F1278,I$35:I1278,"YES")=1),1,"")</f>
        <v/>
      </c>
      <c r="L1278" s="73" t="str">
        <f>IF(G1278="","",VALUE(IFERROR(CHOOSE(MATCH(G1278,{0,1,2,3,4,5},0),2.5,3.5,4.5,5.5,6.5,7.5),"")))</f>
        <v/>
      </c>
      <c r="M1278" s="52">
        <f t="shared" si="62"/>
        <v>1</v>
      </c>
      <c r="N1278" s="52" t="str">
        <f t="shared" si="63"/>
        <v/>
      </c>
      <c r="O1278" s="6"/>
      <c r="P1278" s="6"/>
      <c r="Q1278" s="6"/>
      <c r="R1278" s="6"/>
      <c r="S1278" s="6"/>
      <c r="T1278" s="6"/>
      <c r="U1278" s="6"/>
      <c r="V1278" s="6"/>
      <c r="W1278" s="6"/>
      <c r="X1278" s="6"/>
      <c r="Y1278" s="6"/>
      <c r="Z1278" s="6"/>
      <c r="AA1278" s="6"/>
      <c r="AB1278" s="6"/>
    </row>
    <row r="1279" spans="1:28" ht="13.5" thickBot="1" x14ac:dyDescent="0.25">
      <c r="A1279" s="6" t="str">
        <f t="shared" si="64"/>
        <v xml:space="preserve"> UNIT </v>
      </c>
      <c r="B1279" s="54">
        <v>1245</v>
      </c>
      <c r="C1279" s="53"/>
      <c r="D1279" s="57"/>
      <c r="E1279" s="57"/>
      <c r="F1279" s="57"/>
      <c r="G1279" s="57"/>
      <c r="H1279" s="139"/>
      <c r="I1279" s="57"/>
      <c r="J1279" s="60"/>
      <c r="K1279" s="72" t="str">
        <f>IF(AND(I1279="YES", COUNTIFS(F$35:F1279,F1279,I$35:I1279,"YES")=1),1,"")</f>
        <v/>
      </c>
      <c r="L1279" s="73" t="str">
        <f>IF(G1279="","",VALUE(IFERROR(CHOOSE(MATCH(G1279,{0,1,2,3,4,5},0),2.5,3.5,4.5,5.5,6.5,7.5),"")))</f>
        <v/>
      </c>
      <c r="M1279" s="52">
        <f t="shared" si="62"/>
        <v>1</v>
      </c>
      <c r="N1279" s="52" t="str">
        <f t="shared" si="63"/>
        <v/>
      </c>
      <c r="O1279" s="6"/>
      <c r="P1279" s="6"/>
      <c r="Q1279" s="6"/>
      <c r="R1279" s="6"/>
      <c r="S1279" s="6"/>
      <c r="T1279" s="6"/>
      <c r="U1279" s="6"/>
      <c r="V1279" s="6"/>
      <c r="W1279" s="6"/>
      <c r="X1279" s="6"/>
      <c r="Y1279" s="6"/>
      <c r="Z1279" s="6"/>
      <c r="AA1279" s="6"/>
      <c r="AB1279" s="6"/>
    </row>
    <row r="1280" spans="1:28" ht="13.5" thickBot="1" x14ac:dyDescent="0.25">
      <c r="A1280" s="6" t="str">
        <f t="shared" si="64"/>
        <v xml:space="preserve"> UNIT </v>
      </c>
      <c r="B1280" s="54">
        <v>1246</v>
      </c>
      <c r="C1280" s="53"/>
      <c r="D1280" s="57"/>
      <c r="E1280" s="57"/>
      <c r="F1280" s="57"/>
      <c r="G1280" s="57"/>
      <c r="H1280" s="139"/>
      <c r="I1280" s="57"/>
      <c r="J1280" s="60"/>
      <c r="K1280" s="72" t="str">
        <f>IF(AND(I1280="YES", COUNTIFS(F$35:F1280,F1280,I$35:I1280,"YES")=1),1,"")</f>
        <v/>
      </c>
      <c r="L1280" s="73" t="str">
        <f>IF(G1280="","",VALUE(IFERROR(CHOOSE(MATCH(G1280,{0,1,2,3,4,5},0),2.5,3.5,4.5,5.5,6.5,7.5),"")))</f>
        <v/>
      </c>
      <c r="M1280" s="52">
        <f t="shared" si="62"/>
        <v>1</v>
      </c>
      <c r="N1280" s="52" t="str">
        <f t="shared" si="63"/>
        <v/>
      </c>
      <c r="O1280" s="6"/>
      <c r="P1280" s="6"/>
      <c r="Q1280" s="6"/>
      <c r="R1280" s="6"/>
      <c r="S1280" s="6"/>
      <c r="T1280" s="6"/>
      <c r="U1280" s="6"/>
      <c r="V1280" s="6"/>
      <c r="W1280" s="6"/>
      <c r="X1280" s="6"/>
      <c r="Y1280" s="6"/>
      <c r="Z1280" s="6"/>
      <c r="AA1280" s="6"/>
      <c r="AB1280" s="6"/>
    </row>
    <row r="1281" spans="1:28" ht="13.5" thickBot="1" x14ac:dyDescent="0.25">
      <c r="A1281" s="6" t="str">
        <f t="shared" si="64"/>
        <v xml:space="preserve"> UNIT </v>
      </c>
      <c r="B1281" s="54">
        <v>1247</v>
      </c>
      <c r="C1281" s="53"/>
      <c r="D1281" s="57"/>
      <c r="E1281" s="57"/>
      <c r="F1281" s="57"/>
      <c r="G1281" s="57"/>
      <c r="H1281" s="139"/>
      <c r="I1281" s="57"/>
      <c r="J1281" s="60"/>
      <c r="K1281" s="72" t="str">
        <f>IF(AND(I1281="YES", COUNTIFS(F$35:F1281,F1281,I$35:I1281,"YES")=1),1,"")</f>
        <v/>
      </c>
      <c r="L1281" s="73" t="str">
        <f>IF(G1281="","",VALUE(IFERROR(CHOOSE(MATCH(G1281,{0,1,2,3,4,5},0),2.5,3.5,4.5,5.5,6.5,7.5),"")))</f>
        <v/>
      </c>
      <c r="M1281" s="52">
        <f t="shared" si="62"/>
        <v>1</v>
      </c>
      <c r="N1281" s="52" t="str">
        <f t="shared" si="63"/>
        <v/>
      </c>
      <c r="O1281" s="6"/>
      <c r="P1281" s="6"/>
      <c r="Q1281" s="6"/>
      <c r="R1281" s="6"/>
      <c r="S1281" s="6"/>
      <c r="T1281" s="6"/>
      <c r="U1281" s="6"/>
      <c r="V1281" s="6"/>
      <c r="W1281" s="6"/>
      <c r="X1281" s="6"/>
      <c r="Y1281" s="6"/>
      <c r="Z1281" s="6"/>
      <c r="AA1281" s="6"/>
      <c r="AB1281" s="6"/>
    </row>
    <row r="1282" spans="1:28" ht="13.5" thickBot="1" x14ac:dyDescent="0.25">
      <c r="A1282" s="6" t="str">
        <f t="shared" si="64"/>
        <v xml:space="preserve"> UNIT </v>
      </c>
      <c r="B1282" s="54">
        <v>1248</v>
      </c>
      <c r="C1282" s="53"/>
      <c r="D1282" s="57"/>
      <c r="E1282" s="57"/>
      <c r="F1282" s="57"/>
      <c r="G1282" s="57"/>
      <c r="H1282" s="139"/>
      <c r="I1282" s="57"/>
      <c r="J1282" s="60"/>
      <c r="K1282" s="72" t="str">
        <f>IF(AND(I1282="YES", COUNTIFS(F$35:F1282,F1282,I$35:I1282,"YES")=1),1,"")</f>
        <v/>
      </c>
      <c r="L1282" s="73" t="str">
        <f>IF(G1282="","",VALUE(IFERROR(CHOOSE(MATCH(G1282,{0,1,2,3,4,5},0),2.5,3.5,4.5,5.5,6.5,7.5),"")))</f>
        <v/>
      </c>
      <c r="M1282" s="52">
        <f t="shared" si="62"/>
        <v>1</v>
      </c>
      <c r="N1282" s="52" t="str">
        <f t="shared" si="63"/>
        <v/>
      </c>
      <c r="O1282" s="6"/>
      <c r="P1282" s="6"/>
      <c r="Q1282" s="6"/>
      <c r="R1282" s="6"/>
      <c r="S1282" s="6"/>
      <c r="T1282" s="6"/>
      <c r="U1282" s="6"/>
      <c r="V1282" s="6"/>
      <c r="W1282" s="6"/>
      <c r="X1282" s="6"/>
      <c r="Y1282" s="6"/>
      <c r="Z1282" s="6"/>
      <c r="AA1282" s="6"/>
      <c r="AB1282" s="6"/>
    </row>
    <row r="1283" spans="1:28" ht="13.5" thickBot="1" x14ac:dyDescent="0.25">
      <c r="A1283" s="6" t="str">
        <f t="shared" si="64"/>
        <v xml:space="preserve"> UNIT </v>
      </c>
      <c r="B1283" s="54">
        <v>1249</v>
      </c>
      <c r="C1283" s="53"/>
      <c r="D1283" s="57"/>
      <c r="E1283" s="57"/>
      <c r="F1283" s="57"/>
      <c r="G1283" s="57"/>
      <c r="H1283" s="139"/>
      <c r="I1283" s="57"/>
      <c r="J1283" s="60"/>
      <c r="K1283" s="72" t="str">
        <f>IF(AND(I1283="YES", COUNTIFS(F$35:F1283,F1283,I$35:I1283,"YES")=1),1,"")</f>
        <v/>
      </c>
      <c r="L1283" s="73" t="str">
        <f>IF(G1283="","",VALUE(IFERROR(CHOOSE(MATCH(G1283,{0,1,2,3,4,5},0),2.5,3.5,4.5,5.5,6.5,7.5),"")))</f>
        <v/>
      </c>
      <c r="M1283" s="52">
        <f t="shared" si="62"/>
        <v>1</v>
      </c>
      <c r="N1283" s="52" t="str">
        <f t="shared" si="63"/>
        <v/>
      </c>
      <c r="O1283" s="6"/>
      <c r="P1283" s="6"/>
      <c r="Q1283" s="6"/>
      <c r="R1283" s="6"/>
      <c r="S1283" s="6"/>
      <c r="T1283" s="6"/>
      <c r="U1283" s="6"/>
      <c r="V1283" s="6"/>
      <c r="W1283" s="6"/>
      <c r="X1283" s="6"/>
      <c r="Y1283" s="6"/>
      <c r="Z1283" s="6"/>
      <c r="AA1283" s="6"/>
      <c r="AB1283" s="6"/>
    </row>
    <row r="1284" spans="1:28" ht="13.5" thickBot="1" x14ac:dyDescent="0.25">
      <c r="A1284" s="6" t="str">
        <f t="shared" si="64"/>
        <v xml:space="preserve"> UNIT </v>
      </c>
      <c r="B1284" s="54">
        <v>1250</v>
      </c>
      <c r="C1284" s="53"/>
      <c r="D1284" s="57"/>
      <c r="E1284" s="57"/>
      <c r="F1284" s="57"/>
      <c r="G1284" s="57"/>
      <c r="H1284" s="139"/>
      <c r="I1284" s="57"/>
      <c r="J1284" s="60"/>
      <c r="K1284" s="72" t="str">
        <f>IF(AND(I1284="YES", COUNTIFS(F$35:F1284,F1284,I$35:I1284,"YES")=1),1,"")</f>
        <v/>
      </c>
      <c r="L1284" s="73" t="str">
        <f>IF(G1284="","",VALUE(IFERROR(CHOOSE(MATCH(G1284,{0,1,2,3,4,5},0),2.5,3.5,4.5,5.5,6.5,7.5),"")))</f>
        <v/>
      </c>
      <c r="M1284" s="52">
        <f t="shared" si="62"/>
        <v>1</v>
      </c>
      <c r="N1284" s="52" t="str">
        <f t="shared" si="63"/>
        <v/>
      </c>
      <c r="O1284" s="6"/>
      <c r="P1284" s="6"/>
      <c r="Q1284" s="6"/>
      <c r="R1284" s="6"/>
      <c r="S1284" s="6"/>
      <c r="T1284" s="6"/>
      <c r="U1284" s="6"/>
      <c r="V1284" s="6"/>
      <c r="W1284" s="6"/>
      <c r="X1284" s="6"/>
      <c r="Y1284" s="6"/>
      <c r="Z1284" s="6"/>
      <c r="AA1284" s="6"/>
      <c r="AB1284" s="6"/>
    </row>
    <row r="1285" spans="1:28" ht="13.5" thickBot="1" x14ac:dyDescent="0.25">
      <c r="A1285" s="6" t="str">
        <f t="shared" si="64"/>
        <v xml:space="preserve"> UNIT </v>
      </c>
      <c r="B1285" s="54">
        <v>1251</v>
      </c>
      <c r="C1285" s="53"/>
      <c r="D1285" s="57"/>
      <c r="E1285" s="57"/>
      <c r="F1285" s="57"/>
      <c r="G1285" s="57"/>
      <c r="H1285" s="139"/>
      <c r="I1285" s="57"/>
      <c r="J1285" s="60"/>
      <c r="K1285" s="72" t="str">
        <f>IF(AND(I1285="YES", COUNTIFS(F$35:F1285,F1285,I$35:I1285,"YES")=1),1,"")</f>
        <v/>
      </c>
      <c r="L1285" s="73" t="str">
        <f>IF(G1285="","",VALUE(IFERROR(CHOOSE(MATCH(G1285,{0,1,2,3,4,5},0),2.5,3.5,4.5,5.5,6.5,7.5),"")))</f>
        <v/>
      </c>
      <c r="M1285" s="52">
        <f t="shared" si="62"/>
        <v>1</v>
      </c>
      <c r="N1285" s="52" t="str">
        <f t="shared" si="63"/>
        <v/>
      </c>
      <c r="O1285" s="6"/>
      <c r="P1285" s="6"/>
      <c r="Q1285" s="6"/>
      <c r="R1285" s="6"/>
      <c r="S1285" s="6"/>
      <c r="T1285" s="6"/>
      <c r="U1285" s="6"/>
      <c r="V1285" s="6"/>
      <c r="W1285" s="6"/>
      <c r="X1285" s="6"/>
      <c r="Y1285" s="6"/>
      <c r="Z1285" s="6"/>
      <c r="AA1285" s="6"/>
      <c r="AB1285" s="6"/>
    </row>
    <row r="1286" spans="1:28" ht="13.5" thickBot="1" x14ac:dyDescent="0.25">
      <c r="A1286" s="6" t="str">
        <f t="shared" si="64"/>
        <v xml:space="preserve"> UNIT </v>
      </c>
      <c r="B1286" s="54">
        <v>1252</v>
      </c>
      <c r="C1286" s="53"/>
      <c r="D1286" s="57"/>
      <c r="E1286" s="57"/>
      <c r="F1286" s="57"/>
      <c r="G1286" s="57"/>
      <c r="H1286" s="139"/>
      <c r="I1286" s="57"/>
      <c r="J1286" s="60"/>
      <c r="K1286" s="72" t="str">
        <f>IF(AND(I1286="YES", COUNTIFS(F$35:F1286,F1286,I$35:I1286,"YES")=1),1,"")</f>
        <v/>
      </c>
      <c r="L1286" s="73" t="str">
        <f>IF(G1286="","",VALUE(IFERROR(CHOOSE(MATCH(G1286,{0,1,2,3,4,5},0),2.5,3.5,4.5,5.5,6.5,7.5),"")))</f>
        <v/>
      </c>
      <c r="M1286" s="52">
        <f t="shared" si="62"/>
        <v>1</v>
      </c>
      <c r="N1286" s="52" t="str">
        <f t="shared" si="63"/>
        <v/>
      </c>
      <c r="O1286" s="6"/>
      <c r="P1286" s="6"/>
      <c r="Q1286" s="6"/>
      <c r="R1286" s="6"/>
      <c r="S1286" s="6"/>
      <c r="T1286" s="6"/>
      <c r="U1286" s="6"/>
      <c r="V1286" s="6"/>
      <c r="W1286" s="6"/>
      <c r="X1286" s="6"/>
      <c r="Y1286" s="6"/>
      <c r="Z1286" s="6"/>
      <c r="AA1286" s="6"/>
      <c r="AB1286" s="6"/>
    </row>
    <row r="1287" spans="1:28" ht="13.5" thickBot="1" x14ac:dyDescent="0.25">
      <c r="A1287" s="6" t="str">
        <f t="shared" si="64"/>
        <v xml:space="preserve"> UNIT </v>
      </c>
      <c r="B1287" s="54">
        <v>1253</v>
      </c>
      <c r="C1287" s="53"/>
      <c r="D1287" s="57"/>
      <c r="E1287" s="57"/>
      <c r="F1287" s="57"/>
      <c r="G1287" s="57"/>
      <c r="H1287" s="139"/>
      <c r="I1287" s="57"/>
      <c r="J1287" s="60"/>
      <c r="K1287" s="72" t="str">
        <f>IF(AND(I1287="YES", COUNTIFS(F$35:F1287,F1287,I$35:I1287,"YES")=1),1,"")</f>
        <v/>
      </c>
      <c r="L1287" s="73" t="str">
        <f>IF(G1287="","",VALUE(IFERROR(CHOOSE(MATCH(G1287,{0,1,2,3,4,5},0),2.5,3.5,4.5,5.5,6.5,7.5),"")))</f>
        <v/>
      </c>
      <c r="M1287" s="52">
        <f t="shared" si="62"/>
        <v>1</v>
      </c>
      <c r="N1287" s="52" t="str">
        <f t="shared" si="63"/>
        <v/>
      </c>
      <c r="O1287" s="6"/>
      <c r="P1287" s="6"/>
      <c r="Q1287" s="6"/>
      <c r="R1287" s="6"/>
      <c r="S1287" s="6"/>
      <c r="T1287" s="6"/>
      <c r="U1287" s="6"/>
      <c r="V1287" s="6"/>
      <c r="W1287" s="6"/>
      <c r="X1287" s="6"/>
      <c r="Y1287" s="6"/>
      <c r="Z1287" s="6"/>
      <c r="AA1287" s="6"/>
      <c r="AB1287" s="6"/>
    </row>
    <row r="1288" spans="1:28" ht="13.5" thickBot="1" x14ac:dyDescent="0.25">
      <c r="A1288" s="6" t="str">
        <f t="shared" si="64"/>
        <v xml:space="preserve"> UNIT </v>
      </c>
      <c r="B1288" s="54">
        <v>1254</v>
      </c>
      <c r="C1288" s="53"/>
      <c r="D1288" s="57"/>
      <c r="E1288" s="57"/>
      <c r="F1288" s="57"/>
      <c r="G1288" s="57"/>
      <c r="H1288" s="139"/>
      <c r="I1288" s="57"/>
      <c r="J1288" s="60"/>
      <c r="K1288" s="72" t="str">
        <f>IF(AND(I1288="YES", COUNTIFS(F$35:F1288,F1288,I$35:I1288,"YES")=1),1,"")</f>
        <v/>
      </c>
      <c r="L1288" s="73" t="str">
        <f>IF(G1288="","",VALUE(IFERROR(CHOOSE(MATCH(G1288,{0,1,2,3,4,5},0),2.5,3.5,4.5,5.5,6.5,7.5),"")))</f>
        <v/>
      </c>
      <c r="M1288" s="52">
        <f t="shared" si="62"/>
        <v>1</v>
      </c>
      <c r="N1288" s="52" t="str">
        <f t="shared" si="63"/>
        <v/>
      </c>
      <c r="O1288" s="6"/>
      <c r="P1288" s="6"/>
      <c r="Q1288" s="6"/>
      <c r="R1288" s="6"/>
      <c r="S1288" s="6"/>
      <c r="T1288" s="6"/>
      <c r="U1288" s="6"/>
      <c r="V1288" s="6"/>
      <c r="W1288" s="6"/>
      <c r="X1288" s="6"/>
      <c r="Y1288" s="6"/>
      <c r="Z1288" s="6"/>
      <c r="AA1288" s="6"/>
      <c r="AB1288" s="6"/>
    </row>
    <row r="1289" spans="1:28" ht="13.5" thickBot="1" x14ac:dyDescent="0.25">
      <c r="A1289" s="6" t="str">
        <f t="shared" si="64"/>
        <v xml:space="preserve"> UNIT </v>
      </c>
      <c r="B1289" s="54">
        <v>1255</v>
      </c>
      <c r="C1289" s="53"/>
      <c r="D1289" s="57"/>
      <c r="E1289" s="57"/>
      <c r="F1289" s="57"/>
      <c r="G1289" s="57"/>
      <c r="H1289" s="139"/>
      <c r="I1289" s="57"/>
      <c r="J1289" s="60"/>
      <c r="K1289" s="72" t="str">
        <f>IF(AND(I1289="YES", COUNTIFS(F$35:F1289,F1289,I$35:I1289,"YES")=1),1,"")</f>
        <v/>
      </c>
      <c r="L1289" s="73" t="str">
        <f>IF(G1289="","",VALUE(IFERROR(CHOOSE(MATCH(G1289,{0,1,2,3,4,5},0),2.5,3.5,4.5,5.5,6.5,7.5),"")))</f>
        <v/>
      </c>
      <c r="M1289" s="52">
        <f t="shared" si="62"/>
        <v>1</v>
      </c>
      <c r="N1289" s="52" t="str">
        <f t="shared" si="63"/>
        <v/>
      </c>
      <c r="O1289" s="6"/>
      <c r="P1289" s="6"/>
      <c r="Q1289" s="6"/>
      <c r="R1289" s="6"/>
      <c r="S1289" s="6"/>
      <c r="T1289" s="6"/>
      <c r="U1289" s="6"/>
      <c r="V1289" s="6"/>
      <c r="W1289" s="6"/>
      <c r="X1289" s="6"/>
      <c r="Y1289" s="6"/>
      <c r="Z1289" s="6"/>
      <c r="AA1289" s="6"/>
      <c r="AB1289" s="6"/>
    </row>
    <row r="1290" spans="1:28" ht="13.5" thickBot="1" x14ac:dyDescent="0.25">
      <c r="A1290" s="6" t="str">
        <f t="shared" si="64"/>
        <v xml:space="preserve"> UNIT </v>
      </c>
      <c r="B1290" s="54">
        <v>1256</v>
      </c>
      <c r="C1290" s="53"/>
      <c r="D1290" s="57"/>
      <c r="E1290" s="57"/>
      <c r="F1290" s="57"/>
      <c r="G1290" s="57"/>
      <c r="H1290" s="139"/>
      <c r="I1290" s="57"/>
      <c r="J1290" s="60"/>
      <c r="K1290" s="72" t="str">
        <f>IF(AND(I1290="YES", COUNTIFS(F$35:F1290,F1290,I$35:I1290,"YES")=1),1,"")</f>
        <v/>
      </c>
      <c r="L1290" s="73" t="str">
        <f>IF(G1290="","",VALUE(IFERROR(CHOOSE(MATCH(G1290,{0,1,2,3,4,5},0),2.5,3.5,4.5,5.5,6.5,7.5),"")))</f>
        <v/>
      </c>
      <c r="M1290" s="52">
        <f t="shared" si="62"/>
        <v>1</v>
      </c>
      <c r="N1290" s="52" t="str">
        <f t="shared" si="63"/>
        <v/>
      </c>
      <c r="O1290" s="6"/>
      <c r="P1290" s="6"/>
      <c r="Q1290" s="6"/>
      <c r="R1290" s="6"/>
      <c r="S1290" s="6"/>
      <c r="T1290" s="6"/>
      <c r="U1290" s="6"/>
      <c r="V1290" s="6"/>
      <c r="W1290" s="6"/>
      <c r="X1290" s="6"/>
      <c r="Y1290" s="6"/>
      <c r="Z1290" s="6"/>
      <c r="AA1290" s="6"/>
      <c r="AB1290" s="6"/>
    </row>
    <row r="1291" spans="1:28" ht="13.5" thickBot="1" x14ac:dyDescent="0.25">
      <c r="A1291" s="6" t="str">
        <f t="shared" si="64"/>
        <v xml:space="preserve"> UNIT </v>
      </c>
      <c r="B1291" s="54">
        <v>1257</v>
      </c>
      <c r="C1291" s="53"/>
      <c r="D1291" s="57"/>
      <c r="E1291" s="57"/>
      <c r="F1291" s="57"/>
      <c r="G1291" s="57"/>
      <c r="H1291" s="139"/>
      <c r="I1291" s="57"/>
      <c r="J1291" s="60"/>
      <c r="K1291" s="72" t="str">
        <f>IF(AND(I1291="YES", COUNTIFS(F$35:F1291,F1291,I$35:I1291,"YES")=1),1,"")</f>
        <v/>
      </c>
      <c r="L1291" s="73" t="str">
        <f>IF(G1291="","",VALUE(IFERROR(CHOOSE(MATCH(G1291,{0,1,2,3,4,5},0),2.5,3.5,4.5,5.5,6.5,7.5),"")))</f>
        <v/>
      </c>
      <c r="M1291" s="52">
        <f t="shared" si="62"/>
        <v>1</v>
      </c>
      <c r="N1291" s="52" t="str">
        <f t="shared" si="63"/>
        <v/>
      </c>
      <c r="O1291" s="6"/>
      <c r="P1291" s="6"/>
      <c r="Q1291" s="6"/>
      <c r="R1291" s="6"/>
      <c r="S1291" s="6"/>
      <c r="T1291" s="6"/>
      <c r="U1291" s="6"/>
      <c r="V1291" s="6"/>
      <c r="W1291" s="6"/>
      <c r="X1291" s="6"/>
      <c r="Y1291" s="6"/>
      <c r="Z1291" s="6"/>
      <c r="AA1291" s="6"/>
      <c r="AB1291" s="6"/>
    </row>
    <row r="1292" spans="1:28" ht="13.5" thickBot="1" x14ac:dyDescent="0.25">
      <c r="A1292" s="6" t="str">
        <f t="shared" si="64"/>
        <v xml:space="preserve"> UNIT </v>
      </c>
      <c r="B1292" s="54">
        <v>1258</v>
      </c>
      <c r="C1292" s="53"/>
      <c r="D1292" s="57"/>
      <c r="E1292" s="57"/>
      <c r="F1292" s="57"/>
      <c r="G1292" s="57"/>
      <c r="H1292" s="139"/>
      <c r="I1292" s="57"/>
      <c r="J1292" s="60"/>
      <c r="K1292" s="72" t="str">
        <f>IF(AND(I1292="YES", COUNTIFS(F$35:F1292,F1292,I$35:I1292,"YES")=1),1,"")</f>
        <v/>
      </c>
      <c r="L1292" s="73" t="str">
        <f>IF(G1292="","",VALUE(IFERROR(CHOOSE(MATCH(G1292,{0,1,2,3,4,5},0),2.5,3.5,4.5,5.5,6.5,7.5),"")))</f>
        <v/>
      </c>
      <c r="M1292" s="52">
        <f t="shared" si="62"/>
        <v>1</v>
      </c>
      <c r="N1292" s="52" t="str">
        <f t="shared" si="63"/>
        <v/>
      </c>
      <c r="O1292" s="6"/>
      <c r="P1292" s="6"/>
      <c r="Q1292" s="6"/>
      <c r="R1292" s="6"/>
      <c r="S1292" s="6"/>
      <c r="T1292" s="6"/>
      <c r="U1292" s="6"/>
      <c r="V1292" s="6"/>
      <c r="W1292" s="6"/>
      <c r="X1292" s="6"/>
      <c r="Y1292" s="6"/>
      <c r="Z1292" s="6"/>
      <c r="AA1292" s="6"/>
      <c r="AB1292" s="6"/>
    </row>
    <row r="1293" spans="1:28" ht="13.5" thickBot="1" x14ac:dyDescent="0.25">
      <c r="A1293" s="6" t="str">
        <f t="shared" si="64"/>
        <v xml:space="preserve"> UNIT </v>
      </c>
      <c r="B1293" s="54">
        <v>1259</v>
      </c>
      <c r="C1293" s="53"/>
      <c r="D1293" s="57"/>
      <c r="E1293" s="57"/>
      <c r="F1293" s="57"/>
      <c r="G1293" s="57"/>
      <c r="H1293" s="139"/>
      <c r="I1293" s="57"/>
      <c r="J1293" s="60"/>
      <c r="K1293" s="72" t="str">
        <f>IF(AND(I1293="YES", COUNTIFS(F$35:F1293,F1293,I$35:I1293,"YES")=1),1,"")</f>
        <v/>
      </c>
      <c r="L1293" s="73" t="str">
        <f>IF(G1293="","",VALUE(IFERROR(CHOOSE(MATCH(G1293,{0,1,2,3,4,5},0),2.5,3.5,4.5,5.5,6.5,7.5),"")))</f>
        <v/>
      </c>
      <c r="M1293" s="52">
        <f t="shared" si="62"/>
        <v>1</v>
      </c>
      <c r="N1293" s="52" t="str">
        <f t="shared" si="63"/>
        <v/>
      </c>
      <c r="O1293" s="6"/>
      <c r="P1293" s="6"/>
      <c r="Q1293" s="6"/>
      <c r="R1293" s="6"/>
      <c r="S1293" s="6"/>
      <c r="T1293" s="6"/>
      <c r="U1293" s="6"/>
      <c r="V1293" s="6"/>
      <c r="W1293" s="6"/>
      <c r="X1293" s="6"/>
      <c r="Y1293" s="6"/>
      <c r="Z1293" s="6"/>
      <c r="AA1293" s="6"/>
      <c r="AB1293" s="6"/>
    </row>
    <row r="1294" spans="1:28" ht="13.5" thickBot="1" x14ac:dyDescent="0.25">
      <c r="A1294" s="6" t="str">
        <f t="shared" si="64"/>
        <v xml:space="preserve"> UNIT </v>
      </c>
      <c r="B1294" s="54">
        <v>1260</v>
      </c>
      <c r="C1294" s="53"/>
      <c r="D1294" s="57"/>
      <c r="E1294" s="57"/>
      <c r="F1294" s="57"/>
      <c r="G1294" s="57"/>
      <c r="H1294" s="139"/>
      <c r="I1294" s="57"/>
      <c r="J1294" s="60"/>
      <c r="K1294" s="72" t="str">
        <f>IF(AND(I1294="YES", COUNTIFS(F$35:F1294,F1294,I$35:I1294,"YES")=1),1,"")</f>
        <v/>
      </c>
      <c r="L1294" s="73" t="str">
        <f>IF(G1294="","",VALUE(IFERROR(CHOOSE(MATCH(G1294,{0,1,2,3,4,5},0),2.5,3.5,4.5,5.5,6.5,7.5),"")))</f>
        <v/>
      </c>
      <c r="M1294" s="52">
        <f t="shared" si="62"/>
        <v>1</v>
      </c>
      <c r="N1294" s="52" t="str">
        <f t="shared" si="63"/>
        <v/>
      </c>
      <c r="O1294" s="6"/>
      <c r="P1294" s="6"/>
      <c r="Q1294" s="6"/>
      <c r="R1294" s="6"/>
      <c r="S1294" s="6"/>
      <c r="T1294" s="6"/>
      <c r="U1294" s="6"/>
      <c r="V1294" s="6"/>
      <c r="W1294" s="6"/>
      <c r="X1294" s="6"/>
      <c r="Y1294" s="6"/>
      <c r="Z1294" s="6"/>
      <c r="AA1294" s="6"/>
      <c r="AB1294" s="6"/>
    </row>
    <row r="1295" spans="1:28" ht="13.5" thickBot="1" x14ac:dyDescent="0.25">
      <c r="A1295" s="6" t="str">
        <f t="shared" si="64"/>
        <v xml:space="preserve"> UNIT </v>
      </c>
      <c r="B1295" s="54">
        <v>1261</v>
      </c>
      <c r="C1295" s="53"/>
      <c r="D1295" s="57"/>
      <c r="E1295" s="57"/>
      <c r="F1295" s="57"/>
      <c r="G1295" s="57"/>
      <c r="H1295" s="139"/>
      <c r="I1295" s="57"/>
      <c r="J1295" s="60"/>
      <c r="K1295" s="72" t="str">
        <f>IF(AND(I1295="YES", COUNTIFS(F$35:F1295,F1295,I$35:I1295,"YES")=1),1,"")</f>
        <v/>
      </c>
      <c r="L1295" s="73" t="str">
        <f>IF(G1295="","",VALUE(IFERROR(CHOOSE(MATCH(G1295,{0,1,2,3,4,5},0),2.5,3.5,4.5,5.5,6.5,7.5),"")))</f>
        <v/>
      </c>
      <c r="M1295" s="52">
        <f t="shared" si="62"/>
        <v>1</v>
      </c>
      <c r="N1295" s="52" t="str">
        <f t="shared" si="63"/>
        <v/>
      </c>
      <c r="O1295" s="6"/>
      <c r="P1295" s="6"/>
      <c r="Q1295" s="6"/>
      <c r="R1295" s="6"/>
      <c r="S1295" s="6"/>
      <c r="T1295" s="6"/>
      <c r="U1295" s="6"/>
      <c r="V1295" s="6"/>
      <c r="W1295" s="6"/>
      <c r="X1295" s="6"/>
      <c r="Y1295" s="6"/>
      <c r="Z1295" s="6"/>
      <c r="AA1295" s="6"/>
      <c r="AB1295" s="6"/>
    </row>
    <row r="1296" spans="1:28" ht="13.5" thickBot="1" x14ac:dyDescent="0.25">
      <c r="A1296" s="6" t="str">
        <f t="shared" si="64"/>
        <v xml:space="preserve"> UNIT </v>
      </c>
      <c r="B1296" s="54">
        <v>1262</v>
      </c>
      <c r="C1296" s="53"/>
      <c r="D1296" s="57"/>
      <c r="E1296" s="57"/>
      <c r="F1296" s="57"/>
      <c r="G1296" s="57"/>
      <c r="H1296" s="139"/>
      <c r="I1296" s="57"/>
      <c r="J1296" s="60"/>
      <c r="K1296" s="72" t="str">
        <f>IF(AND(I1296="YES", COUNTIFS(F$35:F1296,F1296,I$35:I1296,"YES")=1),1,"")</f>
        <v/>
      </c>
      <c r="L1296" s="73" t="str">
        <f>IF(G1296="","",VALUE(IFERROR(CHOOSE(MATCH(G1296,{0,1,2,3,4,5},0),2.5,3.5,4.5,5.5,6.5,7.5),"")))</f>
        <v/>
      </c>
      <c r="M1296" s="52">
        <f t="shared" si="62"/>
        <v>1</v>
      </c>
      <c r="N1296" s="52" t="str">
        <f t="shared" si="63"/>
        <v/>
      </c>
      <c r="O1296" s="6"/>
      <c r="P1296" s="6"/>
      <c r="Q1296" s="6"/>
      <c r="R1296" s="6"/>
      <c r="S1296" s="6"/>
      <c r="T1296" s="6"/>
      <c r="U1296" s="6"/>
      <c r="V1296" s="6"/>
      <c r="W1296" s="6"/>
      <c r="X1296" s="6"/>
      <c r="Y1296" s="6"/>
      <c r="Z1296" s="6"/>
      <c r="AA1296" s="6"/>
      <c r="AB1296" s="6"/>
    </row>
    <row r="1297" spans="1:28" ht="13.5" thickBot="1" x14ac:dyDescent="0.25">
      <c r="A1297" s="6" t="str">
        <f t="shared" si="64"/>
        <v xml:space="preserve"> UNIT </v>
      </c>
      <c r="B1297" s="54">
        <v>1263</v>
      </c>
      <c r="C1297" s="53"/>
      <c r="D1297" s="57"/>
      <c r="E1297" s="57"/>
      <c r="F1297" s="57"/>
      <c r="G1297" s="57"/>
      <c r="H1297" s="139"/>
      <c r="I1297" s="57"/>
      <c r="J1297" s="60"/>
      <c r="K1297" s="72" t="str">
        <f>IF(AND(I1297="YES", COUNTIFS(F$35:F1297,F1297,I$35:I1297,"YES")=1),1,"")</f>
        <v/>
      </c>
      <c r="L1297" s="73" t="str">
        <f>IF(G1297="","",VALUE(IFERROR(CHOOSE(MATCH(G1297,{0,1,2,3,4,5},0),2.5,3.5,4.5,5.5,6.5,7.5),"")))</f>
        <v/>
      </c>
      <c r="M1297" s="52">
        <f t="shared" si="62"/>
        <v>1</v>
      </c>
      <c r="N1297" s="52" t="str">
        <f t="shared" si="63"/>
        <v/>
      </c>
      <c r="O1297" s="6"/>
      <c r="P1297" s="6"/>
      <c r="Q1297" s="6"/>
      <c r="R1297" s="6"/>
      <c r="S1297" s="6"/>
      <c r="T1297" s="6"/>
      <c r="U1297" s="6"/>
      <c r="V1297" s="6"/>
      <c r="W1297" s="6"/>
      <c r="X1297" s="6"/>
      <c r="Y1297" s="6"/>
      <c r="Z1297" s="6"/>
      <c r="AA1297" s="6"/>
      <c r="AB1297" s="6"/>
    </row>
    <row r="1298" spans="1:28" ht="13.5" thickBot="1" x14ac:dyDescent="0.25">
      <c r="A1298" s="6" t="str">
        <f t="shared" si="64"/>
        <v xml:space="preserve"> UNIT </v>
      </c>
      <c r="B1298" s="54">
        <v>1264</v>
      </c>
      <c r="C1298" s="53"/>
      <c r="D1298" s="57"/>
      <c r="E1298" s="57"/>
      <c r="F1298" s="57"/>
      <c r="G1298" s="57"/>
      <c r="H1298" s="139"/>
      <c r="I1298" s="57"/>
      <c r="J1298" s="60"/>
      <c r="K1298" s="72" t="str">
        <f>IF(AND(I1298="YES", COUNTIFS(F$35:F1298,F1298,I$35:I1298,"YES")=1),1,"")</f>
        <v/>
      </c>
      <c r="L1298" s="73" t="str">
        <f>IF(G1298="","",VALUE(IFERROR(CHOOSE(MATCH(G1298,{0,1,2,3,4,5},0),2.5,3.5,4.5,5.5,6.5,7.5),"")))</f>
        <v/>
      </c>
      <c r="M1298" s="52">
        <f t="shared" si="62"/>
        <v>1</v>
      </c>
      <c r="N1298" s="52" t="str">
        <f t="shared" si="63"/>
        <v/>
      </c>
      <c r="O1298" s="6"/>
      <c r="P1298" s="6"/>
      <c r="Q1298" s="6"/>
      <c r="R1298" s="6"/>
      <c r="S1298" s="6"/>
      <c r="T1298" s="6"/>
      <c r="U1298" s="6"/>
      <c r="V1298" s="6"/>
      <c r="W1298" s="6"/>
      <c r="X1298" s="6"/>
      <c r="Y1298" s="6"/>
      <c r="Z1298" s="6"/>
      <c r="AA1298" s="6"/>
      <c r="AB1298" s="6"/>
    </row>
    <row r="1299" spans="1:28" ht="13.5" thickBot="1" x14ac:dyDescent="0.25">
      <c r="A1299" s="6" t="str">
        <f t="shared" si="64"/>
        <v xml:space="preserve"> UNIT </v>
      </c>
      <c r="B1299" s="54">
        <v>1265</v>
      </c>
      <c r="C1299" s="53"/>
      <c r="D1299" s="57"/>
      <c r="E1299" s="57"/>
      <c r="F1299" s="57"/>
      <c r="G1299" s="57"/>
      <c r="H1299" s="139"/>
      <c r="I1299" s="57"/>
      <c r="J1299" s="60"/>
      <c r="K1299" s="72" t="str">
        <f>IF(AND(I1299="YES", COUNTIFS(F$35:F1299,F1299,I$35:I1299,"YES")=1),1,"")</f>
        <v/>
      </c>
      <c r="L1299" s="73" t="str">
        <f>IF(G1299="","",VALUE(IFERROR(CHOOSE(MATCH(G1299,{0,1,2,3,4,5},0),2.5,3.5,4.5,5.5,6.5,7.5),"")))</f>
        <v/>
      </c>
      <c r="M1299" s="52">
        <f t="shared" si="62"/>
        <v>1</v>
      </c>
      <c r="N1299" s="52" t="str">
        <f t="shared" si="63"/>
        <v/>
      </c>
      <c r="O1299" s="6"/>
      <c r="P1299" s="6"/>
      <c r="Q1299" s="6"/>
      <c r="R1299" s="6"/>
      <c r="S1299" s="6"/>
      <c r="T1299" s="6"/>
      <c r="U1299" s="6"/>
      <c r="V1299" s="6"/>
      <c r="W1299" s="6"/>
      <c r="X1299" s="6"/>
      <c r="Y1299" s="6"/>
      <c r="Z1299" s="6"/>
      <c r="AA1299" s="6"/>
      <c r="AB1299" s="6"/>
    </row>
    <row r="1300" spans="1:28" ht="13.5" thickBot="1" x14ac:dyDescent="0.25">
      <c r="A1300" s="6" t="str">
        <f t="shared" si="64"/>
        <v xml:space="preserve"> UNIT </v>
      </c>
      <c r="B1300" s="54">
        <v>1266</v>
      </c>
      <c r="C1300" s="53"/>
      <c r="D1300" s="57"/>
      <c r="E1300" s="57"/>
      <c r="F1300" s="57"/>
      <c r="G1300" s="57"/>
      <c r="H1300" s="139"/>
      <c r="I1300" s="57"/>
      <c r="J1300" s="60"/>
      <c r="K1300" s="72" t="str">
        <f>IF(AND(I1300="YES", COUNTIFS(F$35:F1300,F1300,I$35:I1300,"YES")=1),1,"")</f>
        <v/>
      </c>
      <c r="L1300" s="73" t="str">
        <f>IF(G1300="","",VALUE(IFERROR(CHOOSE(MATCH(G1300,{0,1,2,3,4,5},0),2.5,3.5,4.5,5.5,6.5,7.5),"")))</f>
        <v/>
      </c>
      <c r="M1300" s="52">
        <f t="shared" si="62"/>
        <v>1</v>
      </c>
      <c r="N1300" s="52" t="str">
        <f t="shared" si="63"/>
        <v/>
      </c>
      <c r="O1300" s="6"/>
      <c r="P1300" s="6"/>
      <c r="Q1300" s="6"/>
      <c r="R1300" s="6"/>
      <c r="S1300" s="6"/>
      <c r="T1300" s="6"/>
      <c r="U1300" s="6"/>
      <c r="V1300" s="6"/>
      <c r="W1300" s="6"/>
      <c r="X1300" s="6"/>
      <c r="Y1300" s="6"/>
      <c r="Z1300" s="6"/>
      <c r="AA1300" s="6"/>
      <c r="AB1300" s="6"/>
    </row>
    <row r="1301" spans="1:28" ht="13.5" thickBot="1" x14ac:dyDescent="0.25">
      <c r="A1301" s="6" t="str">
        <f t="shared" si="64"/>
        <v xml:space="preserve"> UNIT </v>
      </c>
      <c r="B1301" s="54">
        <v>1267</v>
      </c>
      <c r="C1301" s="53"/>
      <c r="D1301" s="57"/>
      <c r="E1301" s="57"/>
      <c r="F1301" s="57"/>
      <c r="G1301" s="57"/>
      <c r="H1301" s="139"/>
      <c r="I1301" s="57"/>
      <c r="J1301" s="60"/>
      <c r="K1301" s="72" t="str">
        <f>IF(AND(I1301="YES", COUNTIFS(F$35:F1301,F1301,I$35:I1301,"YES")=1),1,"")</f>
        <v/>
      </c>
      <c r="L1301" s="73" t="str">
        <f>IF(G1301="","",VALUE(IFERROR(CHOOSE(MATCH(G1301,{0,1,2,3,4,5},0),2.5,3.5,4.5,5.5,6.5,7.5),"")))</f>
        <v/>
      </c>
      <c r="M1301" s="52">
        <f t="shared" si="62"/>
        <v>1</v>
      </c>
      <c r="N1301" s="52" t="str">
        <f t="shared" si="63"/>
        <v/>
      </c>
      <c r="O1301" s="6"/>
      <c r="P1301" s="6"/>
      <c r="Q1301" s="6"/>
      <c r="R1301" s="6"/>
      <c r="S1301" s="6"/>
      <c r="T1301" s="6"/>
      <c r="U1301" s="6"/>
      <c r="V1301" s="6"/>
      <c r="W1301" s="6"/>
      <c r="X1301" s="6"/>
      <c r="Y1301" s="6"/>
      <c r="Z1301" s="6"/>
      <c r="AA1301" s="6"/>
      <c r="AB1301" s="6"/>
    </row>
    <row r="1302" spans="1:28" ht="13.5" thickBot="1" x14ac:dyDescent="0.25">
      <c r="A1302" s="6" t="str">
        <f t="shared" si="64"/>
        <v xml:space="preserve"> UNIT </v>
      </c>
      <c r="B1302" s="54">
        <v>1268</v>
      </c>
      <c r="C1302" s="53"/>
      <c r="D1302" s="57"/>
      <c r="E1302" s="57"/>
      <c r="F1302" s="57"/>
      <c r="G1302" s="57"/>
      <c r="H1302" s="139"/>
      <c r="I1302" s="57"/>
      <c r="J1302" s="60"/>
      <c r="K1302" s="72" t="str">
        <f>IF(AND(I1302="YES", COUNTIFS(F$35:F1302,F1302,I$35:I1302,"YES")=1),1,"")</f>
        <v/>
      </c>
      <c r="L1302" s="73" t="str">
        <f>IF(G1302="","",VALUE(IFERROR(CHOOSE(MATCH(G1302,{0,1,2,3,4,5},0),2.5,3.5,4.5,5.5,6.5,7.5),"")))</f>
        <v/>
      </c>
      <c r="M1302" s="52">
        <f t="shared" si="62"/>
        <v>1</v>
      </c>
      <c r="N1302" s="52" t="str">
        <f t="shared" si="63"/>
        <v/>
      </c>
      <c r="O1302" s="6"/>
      <c r="P1302" s="6"/>
      <c r="Q1302" s="6"/>
      <c r="R1302" s="6"/>
      <c r="S1302" s="6"/>
      <c r="T1302" s="6"/>
      <c r="U1302" s="6"/>
      <c r="V1302" s="6"/>
      <c r="W1302" s="6"/>
      <c r="X1302" s="6"/>
      <c r="Y1302" s="6"/>
      <c r="Z1302" s="6"/>
      <c r="AA1302" s="6"/>
      <c r="AB1302" s="6"/>
    </row>
    <row r="1303" spans="1:28" ht="13.5" thickBot="1" x14ac:dyDescent="0.25">
      <c r="A1303" s="6" t="str">
        <f t="shared" si="64"/>
        <v xml:space="preserve"> UNIT </v>
      </c>
      <c r="B1303" s="54">
        <v>1269</v>
      </c>
      <c r="C1303" s="53"/>
      <c r="D1303" s="57"/>
      <c r="E1303" s="57"/>
      <c r="F1303" s="57"/>
      <c r="G1303" s="57"/>
      <c r="H1303" s="139"/>
      <c r="I1303" s="57"/>
      <c r="J1303" s="60"/>
      <c r="K1303" s="72" t="str">
        <f>IF(AND(I1303="YES", COUNTIFS(F$35:F1303,F1303,I$35:I1303,"YES")=1),1,"")</f>
        <v/>
      </c>
      <c r="L1303" s="73" t="str">
        <f>IF(G1303="","",VALUE(IFERROR(CHOOSE(MATCH(G1303,{0,1,2,3,4,5},0),2.5,3.5,4.5,5.5,6.5,7.5),"")))</f>
        <v/>
      </c>
      <c r="M1303" s="52">
        <f t="shared" si="62"/>
        <v>1</v>
      </c>
      <c r="N1303" s="52" t="str">
        <f t="shared" si="63"/>
        <v/>
      </c>
      <c r="O1303" s="6"/>
      <c r="P1303" s="6"/>
      <c r="Q1303" s="6"/>
      <c r="R1303" s="6"/>
      <c r="S1303" s="6"/>
      <c r="T1303" s="6"/>
      <c r="U1303" s="6"/>
      <c r="V1303" s="6"/>
      <c r="W1303" s="6"/>
      <c r="X1303" s="6"/>
      <c r="Y1303" s="6"/>
      <c r="Z1303" s="6"/>
      <c r="AA1303" s="6"/>
      <c r="AB1303" s="6"/>
    </row>
    <row r="1304" spans="1:28" ht="13.5" thickBot="1" x14ac:dyDescent="0.25">
      <c r="A1304" s="6" t="str">
        <f t="shared" si="64"/>
        <v xml:space="preserve"> UNIT </v>
      </c>
      <c r="B1304" s="54">
        <v>1270</v>
      </c>
      <c r="C1304" s="53"/>
      <c r="D1304" s="57"/>
      <c r="E1304" s="57"/>
      <c r="F1304" s="57"/>
      <c r="G1304" s="57"/>
      <c r="H1304" s="139"/>
      <c r="I1304" s="57"/>
      <c r="J1304" s="60"/>
      <c r="K1304" s="72" t="str">
        <f>IF(AND(I1304="YES", COUNTIFS(F$35:F1304,F1304,I$35:I1304,"YES")=1),1,"")</f>
        <v/>
      </c>
      <c r="L1304" s="73" t="str">
        <f>IF(G1304="","",VALUE(IFERROR(CHOOSE(MATCH(G1304,{0,1,2,3,4,5},0),2.5,3.5,4.5,5.5,6.5,7.5),"")))</f>
        <v/>
      </c>
      <c r="M1304" s="52">
        <f t="shared" si="62"/>
        <v>1</v>
      </c>
      <c r="N1304" s="52" t="str">
        <f t="shared" si="63"/>
        <v/>
      </c>
      <c r="O1304" s="6"/>
      <c r="P1304" s="6"/>
      <c r="Q1304" s="6"/>
      <c r="R1304" s="6"/>
      <c r="S1304" s="6"/>
      <c r="T1304" s="6"/>
      <c r="U1304" s="6"/>
      <c r="V1304" s="6"/>
      <c r="W1304" s="6"/>
      <c r="X1304" s="6"/>
      <c r="Y1304" s="6"/>
      <c r="Z1304" s="6"/>
      <c r="AA1304" s="6"/>
      <c r="AB1304" s="6"/>
    </row>
    <row r="1305" spans="1:28" ht="13.5" thickBot="1" x14ac:dyDescent="0.25">
      <c r="A1305" s="6" t="str">
        <f t="shared" si="64"/>
        <v xml:space="preserve"> UNIT </v>
      </c>
      <c r="B1305" s="54">
        <v>1271</v>
      </c>
      <c r="C1305" s="53"/>
      <c r="D1305" s="57"/>
      <c r="E1305" s="57"/>
      <c r="F1305" s="57"/>
      <c r="G1305" s="57"/>
      <c r="H1305" s="139"/>
      <c r="I1305" s="57"/>
      <c r="J1305" s="60"/>
      <c r="K1305" s="72" t="str">
        <f>IF(AND(I1305="YES", COUNTIFS(F$35:F1305,F1305,I$35:I1305,"YES")=1),1,"")</f>
        <v/>
      </c>
      <c r="L1305" s="73" t="str">
        <f>IF(G1305="","",VALUE(IFERROR(CHOOSE(MATCH(G1305,{0,1,2,3,4,5},0),2.5,3.5,4.5,5.5,6.5,7.5),"")))</f>
        <v/>
      </c>
      <c r="M1305" s="52">
        <f t="shared" si="62"/>
        <v>1</v>
      </c>
      <c r="N1305" s="52" t="str">
        <f t="shared" si="63"/>
        <v/>
      </c>
      <c r="O1305" s="6"/>
      <c r="P1305" s="6"/>
      <c r="Q1305" s="6"/>
      <c r="R1305" s="6"/>
      <c r="S1305" s="6"/>
      <c r="T1305" s="6"/>
      <c r="U1305" s="6"/>
      <c r="V1305" s="6"/>
      <c r="W1305" s="6"/>
      <c r="X1305" s="6"/>
      <c r="Y1305" s="6"/>
      <c r="Z1305" s="6"/>
      <c r="AA1305" s="6"/>
      <c r="AB1305" s="6"/>
    </row>
    <row r="1306" spans="1:28" ht="13.5" thickBot="1" x14ac:dyDescent="0.25">
      <c r="A1306" s="6" t="str">
        <f t="shared" si="64"/>
        <v xml:space="preserve"> UNIT </v>
      </c>
      <c r="B1306" s="54">
        <v>1272</v>
      </c>
      <c r="C1306" s="53"/>
      <c r="D1306" s="57"/>
      <c r="E1306" s="57"/>
      <c r="F1306" s="57"/>
      <c r="G1306" s="57"/>
      <c r="H1306" s="139"/>
      <c r="I1306" s="57"/>
      <c r="J1306" s="60"/>
      <c r="K1306" s="72" t="str">
        <f>IF(AND(I1306="YES", COUNTIFS(F$35:F1306,F1306,I$35:I1306,"YES")=1),1,"")</f>
        <v/>
      </c>
      <c r="L1306" s="73" t="str">
        <f>IF(G1306="","",VALUE(IFERROR(CHOOSE(MATCH(G1306,{0,1,2,3,4,5},0),2.5,3.5,4.5,5.5,6.5,7.5),"")))</f>
        <v/>
      </c>
      <c r="M1306" s="52">
        <f t="shared" si="62"/>
        <v>1</v>
      </c>
      <c r="N1306" s="52" t="str">
        <f t="shared" si="63"/>
        <v/>
      </c>
      <c r="O1306" s="6"/>
      <c r="P1306" s="6"/>
      <c r="Q1306" s="6"/>
      <c r="R1306" s="6"/>
      <c r="S1306" s="6"/>
      <c r="T1306" s="6"/>
      <c r="U1306" s="6"/>
      <c r="V1306" s="6"/>
      <c r="W1306" s="6"/>
      <c r="X1306" s="6"/>
      <c r="Y1306" s="6"/>
      <c r="Z1306" s="6"/>
      <c r="AA1306" s="6"/>
      <c r="AB1306" s="6"/>
    </row>
    <row r="1307" spans="1:28" ht="13.5" thickBot="1" x14ac:dyDescent="0.25">
      <c r="A1307" s="6" t="str">
        <f t="shared" si="64"/>
        <v xml:space="preserve"> UNIT </v>
      </c>
      <c r="B1307" s="54">
        <v>1273</v>
      </c>
      <c r="C1307" s="53"/>
      <c r="D1307" s="57"/>
      <c r="E1307" s="57"/>
      <c r="F1307" s="57"/>
      <c r="G1307" s="57"/>
      <c r="H1307" s="139"/>
      <c r="I1307" s="57"/>
      <c r="J1307" s="60"/>
      <c r="K1307" s="72" t="str">
        <f>IF(AND(I1307="YES", COUNTIFS(F$35:F1307,F1307,I$35:I1307,"YES")=1),1,"")</f>
        <v/>
      </c>
      <c r="L1307" s="73" t="str">
        <f>IF(G1307="","",VALUE(IFERROR(CHOOSE(MATCH(G1307,{0,1,2,3,4,5},0),2.5,3.5,4.5,5.5,6.5,7.5),"")))</f>
        <v/>
      </c>
      <c r="M1307" s="52">
        <f t="shared" si="62"/>
        <v>1</v>
      </c>
      <c r="N1307" s="52" t="str">
        <f t="shared" si="63"/>
        <v/>
      </c>
      <c r="O1307" s="6"/>
      <c r="P1307" s="6"/>
      <c r="Q1307" s="6"/>
      <c r="R1307" s="6"/>
      <c r="S1307" s="6"/>
      <c r="T1307" s="6"/>
      <c r="U1307" s="6"/>
      <c r="V1307" s="6"/>
      <c r="W1307" s="6"/>
      <c r="X1307" s="6"/>
      <c r="Y1307" s="6"/>
      <c r="Z1307" s="6"/>
      <c r="AA1307" s="6"/>
      <c r="AB1307" s="6"/>
    </row>
    <row r="1308" spans="1:28" ht="13.5" thickBot="1" x14ac:dyDescent="0.25">
      <c r="A1308" s="6" t="str">
        <f t="shared" si="64"/>
        <v xml:space="preserve"> UNIT </v>
      </c>
      <c r="B1308" s="54">
        <v>1274</v>
      </c>
      <c r="C1308" s="53"/>
      <c r="D1308" s="57"/>
      <c r="E1308" s="57"/>
      <c r="F1308" s="57"/>
      <c r="G1308" s="57"/>
      <c r="H1308" s="139"/>
      <c r="I1308" s="57"/>
      <c r="J1308" s="60"/>
      <c r="K1308" s="72" t="str">
        <f>IF(AND(I1308="YES", COUNTIFS(F$35:F1308,F1308,I$35:I1308,"YES")=1),1,"")</f>
        <v/>
      </c>
      <c r="L1308" s="73" t="str">
        <f>IF(G1308="","",VALUE(IFERROR(CHOOSE(MATCH(G1308,{0,1,2,3,4,5},0),2.5,3.5,4.5,5.5,6.5,7.5),"")))</f>
        <v/>
      </c>
      <c r="M1308" s="52">
        <f t="shared" si="62"/>
        <v>1</v>
      </c>
      <c r="N1308" s="52" t="str">
        <f t="shared" si="63"/>
        <v/>
      </c>
      <c r="O1308" s="6"/>
      <c r="P1308" s="6"/>
      <c r="Q1308" s="6"/>
      <c r="R1308" s="6"/>
      <c r="S1308" s="6"/>
      <c r="T1308" s="6"/>
      <c r="U1308" s="6"/>
      <c r="V1308" s="6"/>
      <c r="W1308" s="6"/>
      <c r="X1308" s="6"/>
      <c r="Y1308" s="6"/>
      <c r="Z1308" s="6"/>
      <c r="AA1308" s="6"/>
      <c r="AB1308" s="6"/>
    </row>
    <row r="1309" spans="1:28" ht="13.5" thickBot="1" x14ac:dyDescent="0.25">
      <c r="A1309" s="6" t="str">
        <f t="shared" si="64"/>
        <v xml:space="preserve"> UNIT </v>
      </c>
      <c r="B1309" s="54">
        <v>1275</v>
      </c>
      <c r="C1309" s="53"/>
      <c r="D1309" s="57"/>
      <c r="E1309" s="57"/>
      <c r="F1309" s="57"/>
      <c r="G1309" s="57"/>
      <c r="H1309" s="139"/>
      <c r="I1309" s="57"/>
      <c r="J1309" s="60"/>
      <c r="K1309" s="72" t="str">
        <f>IF(AND(I1309="YES", COUNTIFS(F$35:F1309,F1309,I$35:I1309,"YES")=1),1,"")</f>
        <v/>
      </c>
      <c r="L1309" s="73" t="str">
        <f>IF(G1309="","",VALUE(IFERROR(CHOOSE(MATCH(G1309,{0,1,2,3,4,5},0),2.5,3.5,4.5,5.5,6.5,7.5),"")))</f>
        <v/>
      </c>
      <c r="M1309" s="52">
        <f t="shared" si="62"/>
        <v>1</v>
      </c>
      <c r="N1309" s="52" t="str">
        <f t="shared" si="63"/>
        <v/>
      </c>
      <c r="O1309" s="6"/>
      <c r="P1309" s="6"/>
      <c r="Q1309" s="6"/>
      <c r="R1309" s="6"/>
      <c r="S1309" s="6"/>
      <c r="T1309" s="6"/>
      <c r="U1309" s="6"/>
      <c r="V1309" s="6"/>
      <c r="W1309" s="6"/>
      <c r="X1309" s="6"/>
      <c r="Y1309" s="6"/>
      <c r="Z1309" s="6"/>
      <c r="AA1309" s="6"/>
      <c r="AB1309" s="6"/>
    </row>
    <row r="1310" spans="1:28" ht="13.5" thickBot="1" x14ac:dyDescent="0.25">
      <c r="A1310" s="6" t="str">
        <f t="shared" si="64"/>
        <v xml:space="preserve"> UNIT </v>
      </c>
      <c r="B1310" s="54">
        <v>1276</v>
      </c>
      <c r="C1310" s="53"/>
      <c r="D1310" s="57"/>
      <c r="E1310" s="57"/>
      <c r="F1310" s="57"/>
      <c r="G1310" s="57"/>
      <c r="H1310" s="139"/>
      <c r="I1310" s="57"/>
      <c r="J1310" s="60"/>
      <c r="K1310" s="72" t="str">
        <f>IF(AND(I1310="YES", COUNTIFS(F$35:F1310,F1310,I$35:I1310,"YES")=1),1,"")</f>
        <v/>
      </c>
      <c r="L1310" s="73" t="str">
        <f>IF(G1310="","",VALUE(IFERROR(CHOOSE(MATCH(G1310,{0,1,2,3,4,5},0),2.5,3.5,4.5,5.5,6.5,7.5),"")))</f>
        <v/>
      </c>
      <c r="M1310" s="52">
        <f t="shared" si="62"/>
        <v>1</v>
      </c>
      <c r="N1310" s="52" t="str">
        <f t="shared" si="63"/>
        <v/>
      </c>
      <c r="O1310" s="6"/>
      <c r="P1310" s="6"/>
      <c r="Q1310" s="6"/>
      <c r="R1310" s="6"/>
      <c r="S1310" s="6"/>
      <c r="T1310" s="6"/>
      <c r="U1310" s="6"/>
      <c r="V1310" s="6"/>
      <c r="W1310" s="6"/>
      <c r="X1310" s="6"/>
      <c r="Y1310" s="6"/>
      <c r="Z1310" s="6"/>
      <c r="AA1310" s="6"/>
      <c r="AB1310" s="6"/>
    </row>
    <row r="1311" spans="1:28" ht="13.5" thickBot="1" x14ac:dyDescent="0.25">
      <c r="A1311" s="6" t="str">
        <f t="shared" si="64"/>
        <v xml:space="preserve"> UNIT </v>
      </c>
      <c r="B1311" s="54">
        <v>1277</v>
      </c>
      <c r="C1311" s="53"/>
      <c r="D1311" s="57"/>
      <c r="E1311" s="57"/>
      <c r="F1311" s="57"/>
      <c r="G1311" s="57"/>
      <c r="H1311" s="139"/>
      <c r="I1311" s="57"/>
      <c r="J1311" s="60"/>
      <c r="K1311" s="72" t="str">
        <f>IF(AND(I1311="YES", COUNTIFS(F$35:F1311,F1311,I$35:I1311,"YES")=1),1,"")</f>
        <v/>
      </c>
      <c r="L1311" s="73" t="str">
        <f>IF(G1311="","",VALUE(IFERROR(CHOOSE(MATCH(G1311,{0,1,2,3,4,5},0),2.5,3.5,4.5,5.5,6.5,7.5),"")))</f>
        <v/>
      </c>
      <c r="M1311" s="52">
        <f t="shared" si="62"/>
        <v>1</v>
      </c>
      <c r="N1311" s="52" t="str">
        <f t="shared" si="63"/>
        <v/>
      </c>
      <c r="O1311" s="6"/>
      <c r="P1311" s="6"/>
      <c r="Q1311" s="6"/>
      <c r="R1311" s="6"/>
      <c r="S1311" s="6"/>
      <c r="T1311" s="6"/>
      <c r="U1311" s="6"/>
      <c r="V1311" s="6"/>
      <c r="W1311" s="6"/>
      <c r="X1311" s="6"/>
      <c r="Y1311" s="6"/>
      <c r="Z1311" s="6"/>
      <c r="AA1311" s="6"/>
      <c r="AB1311" s="6"/>
    </row>
    <row r="1312" spans="1:28" ht="13.5" thickBot="1" x14ac:dyDescent="0.25">
      <c r="A1312" s="6" t="str">
        <f t="shared" si="64"/>
        <v xml:space="preserve"> UNIT </v>
      </c>
      <c r="B1312" s="54">
        <v>1278</v>
      </c>
      <c r="C1312" s="53"/>
      <c r="D1312" s="57"/>
      <c r="E1312" s="57"/>
      <c r="F1312" s="57"/>
      <c r="G1312" s="57"/>
      <c r="H1312" s="139"/>
      <c r="I1312" s="57"/>
      <c r="J1312" s="60"/>
      <c r="K1312" s="72" t="str">
        <f>IF(AND(I1312="YES", COUNTIFS(F$35:F1312,F1312,I$35:I1312,"YES")=1),1,"")</f>
        <v/>
      </c>
      <c r="L1312" s="73" t="str">
        <f>IF(G1312="","",VALUE(IFERROR(CHOOSE(MATCH(G1312,{0,1,2,3,4,5},0),2.5,3.5,4.5,5.5,6.5,7.5),"")))</f>
        <v/>
      </c>
      <c r="M1312" s="52">
        <f t="shared" si="62"/>
        <v>1</v>
      </c>
      <c r="N1312" s="52" t="str">
        <f t="shared" si="63"/>
        <v/>
      </c>
      <c r="O1312" s="6"/>
      <c r="P1312" s="6"/>
      <c r="Q1312" s="6"/>
      <c r="R1312" s="6"/>
      <c r="S1312" s="6"/>
      <c r="T1312" s="6"/>
      <c r="U1312" s="6"/>
      <c r="V1312" s="6"/>
      <c r="W1312" s="6"/>
      <c r="X1312" s="6"/>
      <c r="Y1312" s="6"/>
      <c r="Z1312" s="6"/>
      <c r="AA1312" s="6"/>
      <c r="AB1312" s="6"/>
    </row>
    <row r="1313" spans="1:28" ht="13.5" thickBot="1" x14ac:dyDescent="0.25">
      <c r="A1313" s="6" t="str">
        <f t="shared" si="64"/>
        <v xml:space="preserve"> UNIT </v>
      </c>
      <c r="B1313" s="54">
        <v>1279</v>
      </c>
      <c r="C1313" s="53"/>
      <c r="D1313" s="57"/>
      <c r="E1313" s="57"/>
      <c r="F1313" s="57"/>
      <c r="G1313" s="57"/>
      <c r="H1313" s="139"/>
      <c r="I1313" s="57"/>
      <c r="J1313" s="60"/>
      <c r="K1313" s="72" t="str">
        <f>IF(AND(I1313="YES", COUNTIFS(F$35:F1313,F1313,I$35:I1313,"YES")=1),1,"")</f>
        <v/>
      </c>
      <c r="L1313" s="73" t="str">
        <f>IF(G1313="","",VALUE(IFERROR(CHOOSE(MATCH(G1313,{0,1,2,3,4,5},0),2.5,3.5,4.5,5.5,6.5,7.5),"")))</f>
        <v/>
      </c>
      <c r="M1313" s="52">
        <f t="shared" si="62"/>
        <v>1</v>
      </c>
      <c r="N1313" s="52" t="str">
        <f t="shared" si="63"/>
        <v/>
      </c>
      <c r="O1313" s="6"/>
      <c r="P1313" s="6"/>
      <c r="Q1313" s="6"/>
      <c r="R1313" s="6"/>
      <c r="S1313" s="6"/>
      <c r="T1313" s="6"/>
      <c r="U1313" s="6"/>
      <c r="V1313" s="6"/>
      <c r="W1313" s="6"/>
      <c r="X1313" s="6"/>
      <c r="Y1313" s="6"/>
      <c r="Z1313" s="6"/>
      <c r="AA1313" s="6"/>
      <c r="AB1313" s="6"/>
    </row>
    <row r="1314" spans="1:28" ht="13.5" thickBot="1" x14ac:dyDescent="0.25">
      <c r="A1314" s="6" t="str">
        <f t="shared" si="64"/>
        <v xml:space="preserve"> UNIT </v>
      </c>
      <c r="B1314" s="54">
        <v>1280</v>
      </c>
      <c r="C1314" s="53"/>
      <c r="D1314" s="57"/>
      <c r="E1314" s="57"/>
      <c r="F1314" s="57"/>
      <c r="G1314" s="57"/>
      <c r="H1314" s="139"/>
      <c r="I1314" s="57"/>
      <c r="J1314" s="60"/>
      <c r="K1314" s="72" t="str">
        <f>IF(AND(I1314="YES", COUNTIFS(F$35:F1314,F1314,I$35:I1314,"YES")=1),1,"")</f>
        <v/>
      </c>
      <c r="L1314" s="73" t="str">
        <f>IF(G1314="","",VALUE(IFERROR(CHOOSE(MATCH(G1314,{0,1,2,3,4,5},0),2.5,3.5,4.5,5.5,6.5,7.5),"")))</f>
        <v/>
      </c>
      <c r="M1314" s="52">
        <f t="shared" si="62"/>
        <v>1</v>
      </c>
      <c r="N1314" s="52" t="str">
        <f t="shared" si="63"/>
        <v/>
      </c>
      <c r="O1314" s="6"/>
      <c r="P1314" s="6"/>
      <c r="Q1314" s="6"/>
      <c r="R1314" s="6"/>
      <c r="S1314" s="6"/>
      <c r="T1314" s="6"/>
      <c r="U1314" s="6"/>
      <c r="V1314" s="6"/>
      <c r="W1314" s="6"/>
      <c r="X1314" s="6"/>
      <c r="Y1314" s="6"/>
      <c r="Z1314" s="6"/>
      <c r="AA1314" s="6"/>
      <c r="AB1314" s="6"/>
    </row>
    <row r="1315" spans="1:28" ht="13.5" thickBot="1" x14ac:dyDescent="0.25">
      <c r="A1315" s="6" t="str">
        <f t="shared" si="64"/>
        <v xml:space="preserve"> UNIT </v>
      </c>
      <c r="B1315" s="54">
        <v>1281</v>
      </c>
      <c r="C1315" s="53"/>
      <c r="D1315" s="57"/>
      <c r="E1315" s="57"/>
      <c r="F1315" s="57"/>
      <c r="G1315" s="57"/>
      <c r="H1315" s="139"/>
      <c r="I1315" s="57"/>
      <c r="J1315" s="60"/>
      <c r="K1315" s="72" t="str">
        <f>IF(AND(I1315="YES", COUNTIFS(F$35:F1315,F1315,I$35:I1315,"YES")=1),1,"")</f>
        <v/>
      </c>
      <c r="L1315" s="73" t="str">
        <f>IF(G1315="","",VALUE(IFERROR(CHOOSE(MATCH(G1315,{0,1,2,3,4,5},0),2.5,3.5,4.5,5.5,6.5,7.5),"")))</f>
        <v/>
      </c>
      <c r="M1315" s="52">
        <f t="shared" ref="M1315:M1378" si="65">IF(COUNTIF($F$35:$F$1534,F1315)&gt;1,0,1)</f>
        <v>1</v>
      </c>
      <c r="N1315" s="52" t="str">
        <f t="shared" ref="N1315:N1378" si="66">IFERROR(1/IF(LEN(F1315)&gt;0,COUNTIF($F$35:$F$1534,F1315),0),"")</f>
        <v/>
      </c>
      <c r="O1315" s="6"/>
      <c r="P1315" s="6"/>
      <c r="Q1315" s="6"/>
      <c r="R1315" s="6"/>
      <c r="S1315" s="6"/>
      <c r="T1315" s="6"/>
      <c r="U1315" s="6"/>
      <c r="V1315" s="6"/>
      <c r="W1315" s="6"/>
      <c r="X1315" s="6"/>
      <c r="Y1315" s="6"/>
      <c r="Z1315" s="6"/>
      <c r="AA1315" s="6"/>
      <c r="AB1315" s="6"/>
    </row>
    <row r="1316" spans="1:28" ht="13.5" thickBot="1" x14ac:dyDescent="0.25">
      <c r="A1316" s="6" t="str">
        <f t="shared" si="64"/>
        <v xml:space="preserve"> UNIT </v>
      </c>
      <c r="B1316" s="54">
        <v>1282</v>
      </c>
      <c r="C1316" s="53"/>
      <c r="D1316" s="57"/>
      <c r="E1316" s="57"/>
      <c r="F1316" s="57"/>
      <c r="G1316" s="57"/>
      <c r="H1316" s="139"/>
      <c r="I1316" s="57"/>
      <c r="J1316" s="60"/>
      <c r="K1316" s="72" t="str">
        <f>IF(AND(I1316="YES", COUNTIFS(F$35:F1316,F1316,I$35:I1316,"YES")=1),1,"")</f>
        <v/>
      </c>
      <c r="L1316" s="73" t="str">
        <f>IF(G1316="","",VALUE(IFERROR(CHOOSE(MATCH(G1316,{0,1,2,3,4,5},0),2.5,3.5,4.5,5.5,6.5,7.5),"")))</f>
        <v/>
      </c>
      <c r="M1316" s="52">
        <f t="shared" si="65"/>
        <v>1</v>
      </c>
      <c r="N1316" s="52" t="str">
        <f t="shared" si="66"/>
        <v/>
      </c>
      <c r="O1316" s="6"/>
      <c r="P1316" s="6"/>
      <c r="Q1316" s="6"/>
      <c r="R1316" s="6"/>
      <c r="S1316" s="6"/>
      <c r="T1316" s="6"/>
      <c r="U1316" s="6"/>
      <c r="V1316" s="6"/>
      <c r="W1316" s="6"/>
      <c r="X1316" s="6"/>
      <c r="Y1316" s="6"/>
      <c r="Z1316" s="6"/>
      <c r="AA1316" s="6"/>
      <c r="AB1316" s="6"/>
    </row>
    <row r="1317" spans="1:28" ht="13.5" thickBot="1" x14ac:dyDescent="0.25">
      <c r="A1317" s="6" t="str">
        <f t="shared" ref="A1317:A1380" si="67">C1315&amp;" "&amp;"UNIT"&amp;" "&amp;F1315</f>
        <v xml:space="preserve"> UNIT </v>
      </c>
      <c r="B1317" s="54">
        <v>1283</v>
      </c>
      <c r="C1317" s="53"/>
      <c r="D1317" s="57"/>
      <c r="E1317" s="57"/>
      <c r="F1317" s="57"/>
      <c r="G1317" s="57"/>
      <c r="H1317" s="139"/>
      <c r="I1317" s="57"/>
      <c r="J1317" s="60"/>
      <c r="K1317" s="72" t="str">
        <f>IF(AND(I1317="YES", COUNTIFS(F$35:F1317,F1317,I$35:I1317,"YES")=1),1,"")</f>
        <v/>
      </c>
      <c r="L1317" s="73" t="str">
        <f>IF(G1317="","",VALUE(IFERROR(CHOOSE(MATCH(G1317,{0,1,2,3,4,5},0),2.5,3.5,4.5,5.5,6.5,7.5),"")))</f>
        <v/>
      </c>
      <c r="M1317" s="52">
        <f t="shared" si="65"/>
        <v>1</v>
      </c>
      <c r="N1317" s="52" t="str">
        <f t="shared" si="66"/>
        <v/>
      </c>
      <c r="O1317" s="6"/>
      <c r="P1317" s="6"/>
      <c r="Q1317" s="6"/>
      <c r="R1317" s="6"/>
      <c r="S1317" s="6"/>
      <c r="T1317" s="6"/>
      <c r="U1317" s="6"/>
      <c r="V1317" s="6"/>
      <c r="W1317" s="6"/>
      <c r="X1317" s="6"/>
      <c r="Y1317" s="6"/>
      <c r="Z1317" s="6"/>
      <c r="AA1317" s="6"/>
      <c r="AB1317" s="6"/>
    </row>
    <row r="1318" spans="1:28" ht="13.5" thickBot="1" x14ac:dyDescent="0.25">
      <c r="A1318" s="6" t="str">
        <f t="shared" si="67"/>
        <v xml:space="preserve"> UNIT </v>
      </c>
      <c r="B1318" s="54">
        <v>1284</v>
      </c>
      <c r="C1318" s="53"/>
      <c r="D1318" s="57"/>
      <c r="E1318" s="57"/>
      <c r="F1318" s="57"/>
      <c r="G1318" s="57"/>
      <c r="H1318" s="139"/>
      <c r="I1318" s="57"/>
      <c r="J1318" s="60"/>
      <c r="K1318" s="72" t="str">
        <f>IF(AND(I1318="YES", COUNTIFS(F$35:F1318,F1318,I$35:I1318,"YES")=1),1,"")</f>
        <v/>
      </c>
      <c r="L1318" s="73" t="str">
        <f>IF(G1318="","",VALUE(IFERROR(CHOOSE(MATCH(G1318,{0,1,2,3,4,5},0),2.5,3.5,4.5,5.5,6.5,7.5),"")))</f>
        <v/>
      </c>
      <c r="M1318" s="52">
        <f t="shared" si="65"/>
        <v>1</v>
      </c>
      <c r="N1318" s="52" t="str">
        <f t="shared" si="66"/>
        <v/>
      </c>
      <c r="O1318" s="6"/>
      <c r="P1318" s="6"/>
      <c r="Q1318" s="6"/>
      <c r="R1318" s="6"/>
      <c r="S1318" s="6"/>
      <c r="T1318" s="6"/>
      <c r="U1318" s="6"/>
      <c r="V1318" s="6"/>
      <c r="W1318" s="6"/>
      <c r="X1318" s="6"/>
      <c r="Y1318" s="6"/>
      <c r="Z1318" s="6"/>
      <c r="AA1318" s="6"/>
      <c r="AB1318" s="6"/>
    </row>
    <row r="1319" spans="1:28" ht="13.5" thickBot="1" x14ac:dyDescent="0.25">
      <c r="A1319" s="6" t="str">
        <f t="shared" si="67"/>
        <v xml:space="preserve"> UNIT </v>
      </c>
      <c r="B1319" s="54">
        <v>1285</v>
      </c>
      <c r="C1319" s="53"/>
      <c r="D1319" s="57"/>
      <c r="E1319" s="57"/>
      <c r="F1319" s="57"/>
      <c r="G1319" s="57"/>
      <c r="H1319" s="139"/>
      <c r="I1319" s="57"/>
      <c r="J1319" s="60"/>
      <c r="K1319" s="72" t="str">
        <f>IF(AND(I1319="YES", COUNTIFS(F$35:F1319,F1319,I$35:I1319,"YES")=1),1,"")</f>
        <v/>
      </c>
      <c r="L1319" s="73" t="str">
        <f>IF(G1319="","",VALUE(IFERROR(CHOOSE(MATCH(G1319,{0,1,2,3,4,5},0),2.5,3.5,4.5,5.5,6.5,7.5),"")))</f>
        <v/>
      </c>
      <c r="M1319" s="52">
        <f t="shared" si="65"/>
        <v>1</v>
      </c>
      <c r="N1319" s="52" t="str">
        <f t="shared" si="66"/>
        <v/>
      </c>
      <c r="O1319" s="6"/>
      <c r="P1319" s="6"/>
      <c r="Q1319" s="6"/>
      <c r="R1319" s="6"/>
      <c r="S1319" s="6"/>
      <c r="T1319" s="6"/>
      <c r="U1319" s="6"/>
      <c r="V1319" s="6"/>
      <c r="W1319" s="6"/>
      <c r="X1319" s="6"/>
      <c r="Y1319" s="6"/>
      <c r="Z1319" s="6"/>
      <c r="AA1319" s="6"/>
      <c r="AB1319" s="6"/>
    </row>
    <row r="1320" spans="1:28" ht="13.5" thickBot="1" x14ac:dyDescent="0.25">
      <c r="A1320" s="6" t="str">
        <f t="shared" si="67"/>
        <v xml:space="preserve"> UNIT </v>
      </c>
      <c r="B1320" s="54">
        <v>1286</v>
      </c>
      <c r="C1320" s="53"/>
      <c r="D1320" s="57"/>
      <c r="E1320" s="57"/>
      <c r="F1320" s="57"/>
      <c r="G1320" s="57"/>
      <c r="H1320" s="139"/>
      <c r="I1320" s="57"/>
      <c r="J1320" s="60"/>
      <c r="K1320" s="72" t="str">
        <f>IF(AND(I1320="YES", COUNTIFS(F$35:F1320,F1320,I$35:I1320,"YES")=1),1,"")</f>
        <v/>
      </c>
      <c r="L1320" s="73" t="str">
        <f>IF(G1320="","",VALUE(IFERROR(CHOOSE(MATCH(G1320,{0,1,2,3,4,5},0),2.5,3.5,4.5,5.5,6.5,7.5),"")))</f>
        <v/>
      </c>
      <c r="M1320" s="52">
        <f t="shared" si="65"/>
        <v>1</v>
      </c>
      <c r="N1320" s="52" t="str">
        <f t="shared" si="66"/>
        <v/>
      </c>
      <c r="O1320" s="6"/>
      <c r="P1320" s="6"/>
      <c r="Q1320" s="6"/>
      <c r="R1320" s="6"/>
      <c r="S1320" s="6"/>
      <c r="T1320" s="6"/>
      <c r="U1320" s="6"/>
      <c r="V1320" s="6"/>
      <c r="W1320" s="6"/>
      <c r="X1320" s="6"/>
      <c r="Y1320" s="6"/>
      <c r="Z1320" s="6"/>
      <c r="AA1320" s="6"/>
      <c r="AB1320" s="6"/>
    </row>
    <row r="1321" spans="1:28" ht="13.5" thickBot="1" x14ac:dyDescent="0.25">
      <c r="A1321" s="6" t="str">
        <f t="shared" si="67"/>
        <v xml:space="preserve"> UNIT </v>
      </c>
      <c r="B1321" s="54">
        <v>1287</v>
      </c>
      <c r="C1321" s="53"/>
      <c r="D1321" s="57"/>
      <c r="E1321" s="57"/>
      <c r="F1321" s="57"/>
      <c r="G1321" s="57"/>
      <c r="H1321" s="139"/>
      <c r="I1321" s="57"/>
      <c r="J1321" s="60"/>
      <c r="K1321" s="72" t="str">
        <f>IF(AND(I1321="YES", COUNTIFS(F$35:F1321,F1321,I$35:I1321,"YES")=1),1,"")</f>
        <v/>
      </c>
      <c r="L1321" s="73" t="str">
        <f>IF(G1321="","",VALUE(IFERROR(CHOOSE(MATCH(G1321,{0,1,2,3,4,5},0),2.5,3.5,4.5,5.5,6.5,7.5),"")))</f>
        <v/>
      </c>
      <c r="M1321" s="52">
        <f t="shared" si="65"/>
        <v>1</v>
      </c>
      <c r="N1321" s="52" t="str">
        <f t="shared" si="66"/>
        <v/>
      </c>
      <c r="O1321" s="6"/>
      <c r="P1321" s="6"/>
      <c r="Q1321" s="6"/>
      <c r="R1321" s="6"/>
      <c r="S1321" s="6"/>
      <c r="T1321" s="6"/>
      <c r="U1321" s="6"/>
      <c r="V1321" s="6"/>
      <c r="W1321" s="6"/>
      <c r="X1321" s="6"/>
      <c r="Y1321" s="6"/>
      <c r="Z1321" s="6"/>
      <c r="AA1321" s="6"/>
      <c r="AB1321" s="6"/>
    </row>
    <row r="1322" spans="1:28" ht="13.5" thickBot="1" x14ac:dyDescent="0.25">
      <c r="A1322" s="6" t="str">
        <f t="shared" si="67"/>
        <v xml:space="preserve"> UNIT </v>
      </c>
      <c r="B1322" s="54">
        <v>1288</v>
      </c>
      <c r="C1322" s="53"/>
      <c r="D1322" s="57"/>
      <c r="E1322" s="57"/>
      <c r="F1322" s="57"/>
      <c r="G1322" s="57"/>
      <c r="H1322" s="139"/>
      <c r="I1322" s="57"/>
      <c r="J1322" s="60"/>
      <c r="K1322" s="72" t="str">
        <f>IF(AND(I1322="YES", COUNTIFS(F$35:F1322,F1322,I$35:I1322,"YES")=1),1,"")</f>
        <v/>
      </c>
      <c r="L1322" s="73" t="str">
        <f>IF(G1322="","",VALUE(IFERROR(CHOOSE(MATCH(G1322,{0,1,2,3,4,5},0),2.5,3.5,4.5,5.5,6.5,7.5),"")))</f>
        <v/>
      </c>
      <c r="M1322" s="52">
        <f t="shared" si="65"/>
        <v>1</v>
      </c>
      <c r="N1322" s="52" t="str">
        <f t="shared" si="66"/>
        <v/>
      </c>
      <c r="O1322" s="6"/>
      <c r="P1322" s="6"/>
      <c r="Q1322" s="6"/>
      <c r="R1322" s="6"/>
      <c r="S1322" s="6"/>
      <c r="T1322" s="6"/>
      <c r="U1322" s="6"/>
      <c r="V1322" s="6"/>
      <c r="W1322" s="6"/>
      <c r="X1322" s="6"/>
      <c r="Y1322" s="6"/>
      <c r="Z1322" s="6"/>
      <c r="AA1322" s="6"/>
      <c r="AB1322" s="6"/>
    </row>
    <row r="1323" spans="1:28" ht="13.5" thickBot="1" x14ac:dyDescent="0.25">
      <c r="A1323" s="6" t="str">
        <f t="shared" si="67"/>
        <v xml:space="preserve"> UNIT </v>
      </c>
      <c r="B1323" s="54">
        <v>1289</v>
      </c>
      <c r="C1323" s="53"/>
      <c r="D1323" s="57"/>
      <c r="E1323" s="57"/>
      <c r="F1323" s="57"/>
      <c r="G1323" s="57"/>
      <c r="H1323" s="139"/>
      <c r="I1323" s="57"/>
      <c r="J1323" s="60"/>
      <c r="K1323" s="72" t="str">
        <f>IF(AND(I1323="YES", COUNTIFS(F$35:F1323,F1323,I$35:I1323,"YES")=1),1,"")</f>
        <v/>
      </c>
      <c r="L1323" s="73" t="str">
        <f>IF(G1323="","",VALUE(IFERROR(CHOOSE(MATCH(G1323,{0,1,2,3,4,5},0),2.5,3.5,4.5,5.5,6.5,7.5),"")))</f>
        <v/>
      </c>
      <c r="M1323" s="52">
        <f t="shared" si="65"/>
        <v>1</v>
      </c>
      <c r="N1323" s="52" t="str">
        <f t="shared" si="66"/>
        <v/>
      </c>
      <c r="O1323" s="6"/>
      <c r="P1323" s="6"/>
      <c r="Q1323" s="6"/>
      <c r="R1323" s="6"/>
      <c r="S1323" s="6"/>
      <c r="T1323" s="6"/>
      <c r="U1323" s="6"/>
      <c r="V1323" s="6"/>
      <c r="W1323" s="6"/>
      <c r="X1323" s="6"/>
      <c r="Y1323" s="6"/>
      <c r="Z1323" s="6"/>
      <c r="AA1323" s="6"/>
      <c r="AB1323" s="6"/>
    </row>
    <row r="1324" spans="1:28" ht="13.5" thickBot="1" x14ac:dyDescent="0.25">
      <c r="A1324" s="6" t="str">
        <f t="shared" si="67"/>
        <v xml:space="preserve"> UNIT </v>
      </c>
      <c r="B1324" s="54">
        <v>1290</v>
      </c>
      <c r="C1324" s="53"/>
      <c r="D1324" s="57"/>
      <c r="E1324" s="57"/>
      <c r="F1324" s="57"/>
      <c r="G1324" s="57"/>
      <c r="H1324" s="139"/>
      <c r="I1324" s="57"/>
      <c r="J1324" s="60"/>
      <c r="K1324" s="72" t="str">
        <f>IF(AND(I1324="YES", COUNTIFS(F$35:F1324,F1324,I$35:I1324,"YES")=1),1,"")</f>
        <v/>
      </c>
      <c r="L1324" s="73" t="str">
        <f>IF(G1324="","",VALUE(IFERROR(CHOOSE(MATCH(G1324,{0,1,2,3,4,5},0),2.5,3.5,4.5,5.5,6.5,7.5),"")))</f>
        <v/>
      </c>
      <c r="M1324" s="52">
        <f t="shared" si="65"/>
        <v>1</v>
      </c>
      <c r="N1324" s="52" t="str">
        <f t="shared" si="66"/>
        <v/>
      </c>
      <c r="O1324" s="6"/>
      <c r="P1324" s="6"/>
      <c r="Q1324" s="6"/>
      <c r="R1324" s="6"/>
      <c r="S1324" s="6"/>
      <c r="T1324" s="6"/>
      <c r="U1324" s="6"/>
      <c r="V1324" s="6"/>
      <c r="W1324" s="6"/>
      <c r="X1324" s="6"/>
      <c r="Y1324" s="6"/>
      <c r="Z1324" s="6"/>
      <c r="AA1324" s="6"/>
      <c r="AB1324" s="6"/>
    </row>
    <row r="1325" spans="1:28" ht="13.5" thickBot="1" x14ac:dyDescent="0.25">
      <c r="A1325" s="6" t="str">
        <f t="shared" si="67"/>
        <v xml:space="preserve"> UNIT </v>
      </c>
      <c r="B1325" s="54">
        <v>1291</v>
      </c>
      <c r="C1325" s="53"/>
      <c r="D1325" s="57"/>
      <c r="E1325" s="57"/>
      <c r="F1325" s="57"/>
      <c r="G1325" s="57"/>
      <c r="H1325" s="139"/>
      <c r="I1325" s="57"/>
      <c r="J1325" s="60"/>
      <c r="K1325" s="72" t="str">
        <f>IF(AND(I1325="YES", COUNTIFS(F$35:F1325,F1325,I$35:I1325,"YES")=1),1,"")</f>
        <v/>
      </c>
      <c r="L1325" s="73" t="str">
        <f>IF(G1325="","",VALUE(IFERROR(CHOOSE(MATCH(G1325,{0,1,2,3,4,5},0),2.5,3.5,4.5,5.5,6.5,7.5),"")))</f>
        <v/>
      </c>
      <c r="M1325" s="52">
        <f t="shared" si="65"/>
        <v>1</v>
      </c>
      <c r="N1325" s="52" t="str">
        <f t="shared" si="66"/>
        <v/>
      </c>
      <c r="O1325" s="6"/>
      <c r="P1325" s="6"/>
      <c r="Q1325" s="6"/>
      <c r="R1325" s="6"/>
      <c r="S1325" s="6"/>
      <c r="T1325" s="6"/>
      <c r="U1325" s="6"/>
      <c r="V1325" s="6"/>
      <c r="W1325" s="6"/>
      <c r="X1325" s="6"/>
      <c r="Y1325" s="6"/>
      <c r="Z1325" s="6"/>
      <c r="AA1325" s="6"/>
      <c r="AB1325" s="6"/>
    </row>
    <row r="1326" spans="1:28" ht="13.5" thickBot="1" x14ac:dyDescent="0.25">
      <c r="A1326" s="6" t="str">
        <f t="shared" si="67"/>
        <v xml:space="preserve"> UNIT </v>
      </c>
      <c r="B1326" s="54">
        <v>1292</v>
      </c>
      <c r="C1326" s="53"/>
      <c r="D1326" s="57"/>
      <c r="E1326" s="57"/>
      <c r="F1326" s="57"/>
      <c r="G1326" s="57"/>
      <c r="H1326" s="139"/>
      <c r="I1326" s="57"/>
      <c r="J1326" s="60"/>
      <c r="K1326" s="72" t="str">
        <f>IF(AND(I1326="YES", COUNTIFS(F$35:F1326,F1326,I$35:I1326,"YES")=1),1,"")</f>
        <v/>
      </c>
      <c r="L1326" s="73" t="str">
        <f>IF(G1326="","",VALUE(IFERROR(CHOOSE(MATCH(G1326,{0,1,2,3,4,5},0),2.5,3.5,4.5,5.5,6.5,7.5),"")))</f>
        <v/>
      </c>
      <c r="M1326" s="52">
        <f t="shared" si="65"/>
        <v>1</v>
      </c>
      <c r="N1326" s="52" t="str">
        <f t="shared" si="66"/>
        <v/>
      </c>
      <c r="O1326" s="6"/>
      <c r="P1326" s="6"/>
      <c r="Q1326" s="6"/>
      <c r="R1326" s="6"/>
      <c r="S1326" s="6"/>
      <c r="T1326" s="6"/>
      <c r="U1326" s="6"/>
      <c r="V1326" s="6"/>
      <c r="W1326" s="6"/>
      <c r="X1326" s="6"/>
      <c r="Y1326" s="6"/>
      <c r="Z1326" s="6"/>
      <c r="AA1326" s="6"/>
      <c r="AB1326" s="6"/>
    </row>
    <row r="1327" spans="1:28" ht="13.5" thickBot="1" x14ac:dyDescent="0.25">
      <c r="A1327" s="6" t="str">
        <f t="shared" si="67"/>
        <v xml:space="preserve"> UNIT </v>
      </c>
      <c r="B1327" s="54">
        <v>1293</v>
      </c>
      <c r="C1327" s="53"/>
      <c r="D1327" s="57"/>
      <c r="E1327" s="57"/>
      <c r="F1327" s="57"/>
      <c r="G1327" s="57"/>
      <c r="H1327" s="139"/>
      <c r="I1327" s="57"/>
      <c r="J1327" s="60"/>
      <c r="K1327" s="72" t="str">
        <f>IF(AND(I1327="YES", COUNTIFS(F$35:F1327,F1327,I$35:I1327,"YES")=1),1,"")</f>
        <v/>
      </c>
      <c r="L1327" s="73" t="str">
        <f>IF(G1327="","",VALUE(IFERROR(CHOOSE(MATCH(G1327,{0,1,2,3,4,5},0),2.5,3.5,4.5,5.5,6.5,7.5),"")))</f>
        <v/>
      </c>
      <c r="M1327" s="52">
        <f t="shared" si="65"/>
        <v>1</v>
      </c>
      <c r="N1327" s="52" t="str">
        <f t="shared" si="66"/>
        <v/>
      </c>
      <c r="O1327" s="6"/>
      <c r="P1327" s="6"/>
      <c r="Q1327" s="6"/>
      <c r="R1327" s="6"/>
      <c r="S1327" s="6"/>
      <c r="T1327" s="6"/>
      <c r="U1327" s="6"/>
      <c r="V1327" s="6"/>
      <c r="W1327" s="6"/>
      <c r="X1327" s="6"/>
      <c r="Y1327" s="6"/>
      <c r="Z1327" s="6"/>
      <c r="AA1327" s="6"/>
      <c r="AB1327" s="6"/>
    </row>
    <row r="1328" spans="1:28" ht="13.5" thickBot="1" x14ac:dyDescent="0.25">
      <c r="A1328" s="6" t="str">
        <f t="shared" si="67"/>
        <v xml:space="preserve"> UNIT </v>
      </c>
      <c r="B1328" s="54">
        <v>1294</v>
      </c>
      <c r="C1328" s="53"/>
      <c r="D1328" s="57"/>
      <c r="E1328" s="57"/>
      <c r="F1328" s="57"/>
      <c r="G1328" s="57"/>
      <c r="H1328" s="139"/>
      <c r="I1328" s="57"/>
      <c r="J1328" s="60"/>
      <c r="K1328" s="72" t="str">
        <f>IF(AND(I1328="YES", COUNTIFS(F$35:F1328,F1328,I$35:I1328,"YES")=1),1,"")</f>
        <v/>
      </c>
      <c r="L1328" s="73" t="str">
        <f>IF(G1328="","",VALUE(IFERROR(CHOOSE(MATCH(G1328,{0,1,2,3,4,5},0),2.5,3.5,4.5,5.5,6.5,7.5),"")))</f>
        <v/>
      </c>
      <c r="M1328" s="52">
        <f t="shared" si="65"/>
        <v>1</v>
      </c>
      <c r="N1328" s="52" t="str">
        <f t="shared" si="66"/>
        <v/>
      </c>
      <c r="O1328" s="6"/>
      <c r="P1328" s="6"/>
      <c r="Q1328" s="6"/>
      <c r="R1328" s="6"/>
      <c r="S1328" s="6"/>
      <c r="T1328" s="6"/>
      <c r="U1328" s="6"/>
      <c r="V1328" s="6"/>
      <c r="W1328" s="6"/>
      <c r="X1328" s="6"/>
      <c r="Y1328" s="6"/>
      <c r="Z1328" s="6"/>
      <c r="AA1328" s="6"/>
      <c r="AB1328" s="6"/>
    </row>
    <row r="1329" spans="1:28" ht="13.5" thickBot="1" x14ac:dyDescent="0.25">
      <c r="A1329" s="6" t="str">
        <f t="shared" si="67"/>
        <v xml:space="preserve"> UNIT </v>
      </c>
      <c r="B1329" s="54">
        <v>1295</v>
      </c>
      <c r="C1329" s="53"/>
      <c r="D1329" s="57"/>
      <c r="E1329" s="57"/>
      <c r="F1329" s="57"/>
      <c r="G1329" s="57"/>
      <c r="H1329" s="139"/>
      <c r="I1329" s="57"/>
      <c r="J1329" s="60"/>
      <c r="K1329" s="72" t="str">
        <f>IF(AND(I1329="YES", COUNTIFS(F$35:F1329,F1329,I$35:I1329,"YES")=1),1,"")</f>
        <v/>
      </c>
      <c r="L1329" s="73" t="str">
        <f>IF(G1329="","",VALUE(IFERROR(CHOOSE(MATCH(G1329,{0,1,2,3,4,5},0),2.5,3.5,4.5,5.5,6.5,7.5),"")))</f>
        <v/>
      </c>
      <c r="M1329" s="52">
        <f t="shared" si="65"/>
        <v>1</v>
      </c>
      <c r="N1329" s="52" t="str">
        <f t="shared" si="66"/>
        <v/>
      </c>
      <c r="O1329" s="6"/>
      <c r="P1329" s="6"/>
      <c r="Q1329" s="6"/>
      <c r="R1329" s="6"/>
      <c r="S1329" s="6"/>
      <c r="T1329" s="6"/>
      <c r="U1329" s="6"/>
      <c r="V1329" s="6"/>
      <c r="W1329" s="6"/>
      <c r="X1329" s="6"/>
      <c r="Y1329" s="6"/>
      <c r="Z1329" s="6"/>
      <c r="AA1329" s="6"/>
      <c r="AB1329" s="6"/>
    </row>
    <row r="1330" spans="1:28" ht="13.5" thickBot="1" x14ac:dyDescent="0.25">
      <c r="A1330" s="6" t="str">
        <f t="shared" si="67"/>
        <v xml:space="preserve"> UNIT </v>
      </c>
      <c r="B1330" s="54">
        <v>1296</v>
      </c>
      <c r="C1330" s="53"/>
      <c r="D1330" s="57"/>
      <c r="E1330" s="57"/>
      <c r="F1330" s="57"/>
      <c r="G1330" s="57"/>
      <c r="H1330" s="139"/>
      <c r="I1330" s="57"/>
      <c r="J1330" s="60"/>
      <c r="K1330" s="72" t="str">
        <f>IF(AND(I1330="YES", COUNTIFS(F$35:F1330,F1330,I$35:I1330,"YES")=1),1,"")</f>
        <v/>
      </c>
      <c r="L1330" s="73" t="str">
        <f>IF(G1330="","",VALUE(IFERROR(CHOOSE(MATCH(G1330,{0,1,2,3,4,5},0),2.5,3.5,4.5,5.5,6.5,7.5),"")))</f>
        <v/>
      </c>
      <c r="M1330" s="52">
        <f t="shared" si="65"/>
        <v>1</v>
      </c>
      <c r="N1330" s="52" t="str">
        <f t="shared" si="66"/>
        <v/>
      </c>
      <c r="O1330" s="6"/>
      <c r="P1330" s="6"/>
      <c r="Q1330" s="6"/>
      <c r="R1330" s="6"/>
      <c r="S1330" s="6"/>
      <c r="T1330" s="6"/>
      <c r="U1330" s="6"/>
      <c r="V1330" s="6"/>
      <c r="W1330" s="6"/>
      <c r="X1330" s="6"/>
      <c r="Y1330" s="6"/>
      <c r="Z1330" s="6"/>
      <c r="AA1330" s="6"/>
      <c r="AB1330" s="6"/>
    </row>
    <row r="1331" spans="1:28" ht="13.5" thickBot="1" x14ac:dyDescent="0.25">
      <c r="A1331" s="6" t="str">
        <f t="shared" si="67"/>
        <v xml:space="preserve"> UNIT </v>
      </c>
      <c r="B1331" s="54">
        <v>1297</v>
      </c>
      <c r="C1331" s="53"/>
      <c r="D1331" s="57"/>
      <c r="E1331" s="57"/>
      <c r="F1331" s="57"/>
      <c r="G1331" s="57"/>
      <c r="H1331" s="139"/>
      <c r="I1331" s="57"/>
      <c r="J1331" s="60"/>
      <c r="K1331" s="72" t="str">
        <f>IF(AND(I1331="YES", COUNTIFS(F$35:F1331,F1331,I$35:I1331,"YES")=1),1,"")</f>
        <v/>
      </c>
      <c r="L1331" s="73" t="str">
        <f>IF(G1331="","",VALUE(IFERROR(CHOOSE(MATCH(G1331,{0,1,2,3,4,5},0),2.5,3.5,4.5,5.5,6.5,7.5),"")))</f>
        <v/>
      </c>
      <c r="M1331" s="52">
        <f t="shared" si="65"/>
        <v>1</v>
      </c>
      <c r="N1331" s="52" t="str">
        <f t="shared" si="66"/>
        <v/>
      </c>
      <c r="O1331" s="6"/>
      <c r="P1331" s="6"/>
      <c r="Q1331" s="6"/>
      <c r="R1331" s="6"/>
      <c r="S1331" s="6"/>
      <c r="T1331" s="6"/>
      <c r="U1331" s="6"/>
      <c r="V1331" s="6"/>
      <c r="W1331" s="6"/>
      <c r="X1331" s="6"/>
      <c r="Y1331" s="6"/>
      <c r="Z1331" s="6"/>
      <c r="AA1331" s="6"/>
      <c r="AB1331" s="6"/>
    </row>
    <row r="1332" spans="1:28" ht="13.5" thickBot="1" x14ac:dyDescent="0.25">
      <c r="A1332" s="6" t="str">
        <f t="shared" si="67"/>
        <v xml:space="preserve"> UNIT </v>
      </c>
      <c r="B1332" s="54">
        <v>1298</v>
      </c>
      <c r="C1332" s="53"/>
      <c r="D1332" s="57"/>
      <c r="E1332" s="57"/>
      <c r="F1332" s="57"/>
      <c r="G1332" s="57"/>
      <c r="H1332" s="139"/>
      <c r="I1332" s="57"/>
      <c r="J1332" s="60"/>
      <c r="K1332" s="72" t="str">
        <f>IF(AND(I1332="YES", COUNTIFS(F$35:F1332,F1332,I$35:I1332,"YES")=1),1,"")</f>
        <v/>
      </c>
      <c r="L1332" s="73" t="str">
        <f>IF(G1332="","",VALUE(IFERROR(CHOOSE(MATCH(G1332,{0,1,2,3,4,5},0),2.5,3.5,4.5,5.5,6.5,7.5),"")))</f>
        <v/>
      </c>
      <c r="M1332" s="52">
        <f t="shared" si="65"/>
        <v>1</v>
      </c>
      <c r="N1332" s="52" t="str">
        <f t="shared" si="66"/>
        <v/>
      </c>
      <c r="O1332" s="6"/>
      <c r="P1332" s="6"/>
      <c r="Q1332" s="6"/>
      <c r="R1332" s="6"/>
      <c r="S1332" s="6"/>
      <c r="T1332" s="6"/>
      <c r="U1332" s="6"/>
      <c r="V1332" s="6"/>
      <c r="W1332" s="6"/>
      <c r="X1332" s="6"/>
      <c r="Y1332" s="6"/>
      <c r="Z1332" s="6"/>
      <c r="AA1332" s="6"/>
      <c r="AB1332" s="6"/>
    </row>
    <row r="1333" spans="1:28" ht="13.5" thickBot="1" x14ac:dyDescent="0.25">
      <c r="A1333" s="6" t="str">
        <f t="shared" si="67"/>
        <v xml:space="preserve"> UNIT </v>
      </c>
      <c r="B1333" s="54">
        <v>1299</v>
      </c>
      <c r="C1333" s="53"/>
      <c r="D1333" s="57"/>
      <c r="E1333" s="57"/>
      <c r="F1333" s="57"/>
      <c r="G1333" s="57"/>
      <c r="H1333" s="139"/>
      <c r="I1333" s="57"/>
      <c r="J1333" s="60"/>
      <c r="K1333" s="72" t="str">
        <f>IF(AND(I1333="YES", COUNTIFS(F$35:F1333,F1333,I$35:I1333,"YES")=1),1,"")</f>
        <v/>
      </c>
      <c r="L1333" s="73" t="str">
        <f>IF(G1333="","",VALUE(IFERROR(CHOOSE(MATCH(G1333,{0,1,2,3,4,5},0),2.5,3.5,4.5,5.5,6.5,7.5),"")))</f>
        <v/>
      </c>
      <c r="M1333" s="52">
        <f t="shared" si="65"/>
        <v>1</v>
      </c>
      <c r="N1333" s="52" t="str">
        <f t="shared" si="66"/>
        <v/>
      </c>
      <c r="O1333" s="6"/>
      <c r="P1333" s="6"/>
      <c r="Q1333" s="6"/>
      <c r="R1333" s="6"/>
      <c r="S1333" s="6"/>
      <c r="T1333" s="6"/>
      <c r="U1333" s="6"/>
      <c r="V1333" s="6"/>
      <c r="W1333" s="6"/>
      <c r="X1333" s="6"/>
      <c r="Y1333" s="6"/>
      <c r="Z1333" s="6"/>
      <c r="AA1333" s="6"/>
      <c r="AB1333" s="6"/>
    </row>
    <row r="1334" spans="1:28" ht="13.5" thickBot="1" x14ac:dyDescent="0.25">
      <c r="A1334" s="6" t="str">
        <f t="shared" si="67"/>
        <v xml:space="preserve"> UNIT </v>
      </c>
      <c r="B1334" s="54">
        <v>1300</v>
      </c>
      <c r="C1334" s="53"/>
      <c r="D1334" s="57"/>
      <c r="E1334" s="57"/>
      <c r="F1334" s="57"/>
      <c r="G1334" s="57"/>
      <c r="H1334" s="139"/>
      <c r="I1334" s="57"/>
      <c r="J1334" s="60"/>
      <c r="K1334" s="72" t="str">
        <f>IF(AND(I1334="YES", COUNTIFS(F$35:F1334,F1334,I$35:I1334,"YES")=1),1,"")</f>
        <v/>
      </c>
      <c r="L1334" s="73" t="str">
        <f>IF(G1334="","",VALUE(IFERROR(CHOOSE(MATCH(G1334,{0,1,2,3,4,5},0),2.5,3.5,4.5,5.5,6.5,7.5),"")))</f>
        <v/>
      </c>
      <c r="M1334" s="52">
        <f t="shared" si="65"/>
        <v>1</v>
      </c>
      <c r="N1334" s="52" t="str">
        <f t="shared" si="66"/>
        <v/>
      </c>
      <c r="O1334" s="6"/>
      <c r="P1334" s="6"/>
      <c r="Q1334" s="6"/>
      <c r="R1334" s="6"/>
      <c r="S1334" s="6"/>
      <c r="T1334" s="6"/>
      <c r="U1334" s="6"/>
      <c r="V1334" s="6"/>
      <c r="W1334" s="6"/>
      <c r="X1334" s="6"/>
      <c r="Y1334" s="6"/>
      <c r="Z1334" s="6"/>
      <c r="AA1334" s="6"/>
      <c r="AB1334" s="6"/>
    </row>
    <row r="1335" spans="1:28" ht="13.5" thickBot="1" x14ac:dyDescent="0.25">
      <c r="A1335" s="6" t="str">
        <f t="shared" si="67"/>
        <v xml:space="preserve"> UNIT </v>
      </c>
      <c r="B1335" s="54">
        <v>1301</v>
      </c>
      <c r="C1335" s="53"/>
      <c r="D1335" s="57"/>
      <c r="E1335" s="57"/>
      <c r="F1335" s="57"/>
      <c r="G1335" s="57"/>
      <c r="H1335" s="139"/>
      <c r="I1335" s="57"/>
      <c r="J1335" s="60"/>
      <c r="K1335" s="72" t="str">
        <f>IF(AND(I1335="YES", COUNTIFS(F$35:F1335,F1335,I$35:I1335,"YES")=1),1,"")</f>
        <v/>
      </c>
      <c r="L1335" s="73" t="str">
        <f>IF(G1335="","",VALUE(IFERROR(CHOOSE(MATCH(G1335,{0,1,2,3,4,5},0),2.5,3.5,4.5,5.5,6.5,7.5),"")))</f>
        <v/>
      </c>
      <c r="M1335" s="52">
        <f t="shared" si="65"/>
        <v>1</v>
      </c>
      <c r="N1335" s="52" t="str">
        <f t="shared" si="66"/>
        <v/>
      </c>
      <c r="O1335" s="6"/>
      <c r="P1335" s="6"/>
      <c r="Q1335" s="6"/>
      <c r="R1335" s="6"/>
      <c r="S1335" s="6"/>
      <c r="T1335" s="6"/>
      <c r="U1335" s="6"/>
      <c r="V1335" s="6"/>
      <c r="W1335" s="6"/>
      <c r="X1335" s="6"/>
      <c r="Y1335" s="6"/>
      <c r="Z1335" s="6"/>
      <c r="AA1335" s="6"/>
      <c r="AB1335" s="6"/>
    </row>
    <row r="1336" spans="1:28" ht="13.5" thickBot="1" x14ac:dyDescent="0.25">
      <c r="A1336" s="6" t="str">
        <f t="shared" si="67"/>
        <v xml:space="preserve"> UNIT </v>
      </c>
      <c r="B1336" s="54">
        <v>1302</v>
      </c>
      <c r="C1336" s="53"/>
      <c r="D1336" s="57"/>
      <c r="E1336" s="57"/>
      <c r="F1336" s="57"/>
      <c r="G1336" s="57"/>
      <c r="H1336" s="139"/>
      <c r="I1336" s="57"/>
      <c r="J1336" s="60"/>
      <c r="K1336" s="72" t="str">
        <f>IF(AND(I1336="YES", COUNTIFS(F$35:F1336,F1336,I$35:I1336,"YES")=1),1,"")</f>
        <v/>
      </c>
      <c r="L1336" s="73" t="str">
        <f>IF(G1336="","",VALUE(IFERROR(CHOOSE(MATCH(G1336,{0,1,2,3,4,5},0),2.5,3.5,4.5,5.5,6.5,7.5),"")))</f>
        <v/>
      </c>
      <c r="M1336" s="52">
        <f t="shared" si="65"/>
        <v>1</v>
      </c>
      <c r="N1336" s="52" t="str">
        <f t="shared" si="66"/>
        <v/>
      </c>
      <c r="O1336" s="6"/>
      <c r="P1336" s="6"/>
      <c r="Q1336" s="6"/>
      <c r="R1336" s="6"/>
      <c r="S1336" s="6"/>
      <c r="T1336" s="6"/>
      <c r="U1336" s="6"/>
      <c r="V1336" s="6"/>
      <c r="W1336" s="6"/>
      <c r="X1336" s="6"/>
      <c r="Y1336" s="6"/>
      <c r="Z1336" s="6"/>
      <c r="AA1336" s="6"/>
      <c r="AB1336" s="6"/>
    </row>
    <row r="1337" spans="1:28" ht="13.5" thickBot="1" x14ac:dyDescent="0.25">
      <c r="A1337" s="6" t="str">
        <f t="shared" si="67"/>
        <v xml:space="preserve"> UNIT </v>
      </c>
      <c r="B1337" s="54">
        <v>1303</v>
      </c>
      <c r="C1337" s="53"/>
      <c r="D1337" s="57"/>
      <c r="E1337" s="57"/>
      <c r="F1337" s="57"/>
      <c r="G1337" s="57"/>
      <c r="H1337" s="139"/>
      <c r="I1337" s="57"/>
      <c r="J1337" s="60"/>
      <c r="K1337" s="72" t="str">
        <f>IF(AND(I1337="YES", COUNTIFS(F$35:F1337,F1337,I$35:I1337,"YES")=1),1,"")</f>
        <v/>
      </c>
      <c r="L1337" s="73" t="str">
        <f>IF(G1337="","",VALUE(IFERROR(CHOOSE(MATCH(G1337,{0,1,2,3,4,5},0),2.5,3.5,4.5,5.5,6.5,7.5),"")))</f>
        <v/>
      </c>
      <c r="M1337" s="52">
        <f t="shared" si="65"/>
        <v>1</v>
      </c>
      <c r="N1337" s="52" t="str">
        <f t="shared" si="66"/>
        <v/>
      </c>
      <c r="O1337" s="6"/>
      <c r="P1337" s="6"/>
      <c r="Q1337" s="6"/>
      <c r="R1337" s="6"/>
      <c r="S1337" s="6"/>
      <c r="T1337" s="6"/>
      <c r="U1337" s="6"/>
      <c r="V1337" s="6"/>
      <c r="W1337" s="6"/>
      <c r="X1337" s="6"/>
      <c r="Y1337" s="6"/>
      <c r="Z1337" s="6"/>
      <c r="AA1337" s="6"/>
      <c r="AB1337" s="6"/>
    </row>
    <row r="1338" spans="1:28" ht="13.5" thickBot="1" x14ac:dyDescent="0.25">
      <c r="A1338" s="6" t="str">
        <f t="shared" si="67"/>
        <v xml:space="preserve"> UNIT </v>
      </c>
      <c r="B1338" s="54">
        <v>1304</v>
      </c>
      <c r="C1338" s="53"/>
      <c r="D1338" s="57"/>
      <c r="E1338" s="57"/>
      <c r="F1338" s="57"/>
      <c r="G1338" s="57"/>
      <c r="H1338" s="139"/>
      <c r="I1338" s="57"/>
      <c r="J1338" s="60"/>
      <c r="K1338" s="72" t="str">
        <f>IF(AND(I1338="YES", COUNTIFS(F$35:F1338,F1338,I$35:I1338,"YES")=1),1,"")</f>
        <v/>
      </c>
      <c r="L1338" s="73" t="str">
        <f>IF(G1338="","",VALUE(IFERROR(CHOOSE(MATCH(G1338,{0,1,2,3,4,5},0),2.5,3.5,4.5,5.5,6.5,7.5),"")))</f>
        <v/>
      </c>
      <c r="M1338" s="52">
        <f t="shared" si="65"/>
        <v>1</v>
      </c>
      <c r="N1338" s="52" t="str">
        <f t="shared" si="66"/>
        <v/>
      </c>
      <c r="O1338" s="6"/>
      <c r="P1338" s="6"/>
      <c r="Q1338" s="6"/>
      <c r="R1338" s="6"/>
      <c r="S1338" s="6"/>
      <c r="T1338" s="6"/>
      <c r="U1338" s="6"/>
      <c r="V1338" s="6"/>
      <c r="W1338" s="6"/>
      <c r="X1338" s="6"/>
      <c r="Y1338" s="6"/>
      <c r="Z1338" s="6"/>
      <c r="AA1338" s="6"/>
      <c r="AB1338" s="6"/>
    </row>
    <row r="1339" spans="1:28" ht="13.5" thickBot="1" x14ac:dyDescent="0.25">
      <c r="A1339" s="6" t="str">
        <f t="shared" si="67"/>
        <v xml:space="preserve"> UNIT </v>
      </c>
      <c r="B1339" s="54">
        <v>1305</v>
      </c>
      <c r="C1339" s="53"/>
      <c r="D1339" s="57"/>
      <c r="E1339" s="57"/>
      <c r="F1339" s="57"/>
      <c r="G1339" s="57"/>
      <c r="H1339" s="139"/>
      <c r="I1339" s="57"/>
      <c r="J1339" s="60"/>
      <c r="K1339" s="72" t="str">
        <f>IF(AND(I1339="YES", COUNTIFS(F$35:F1339,F1339,I$35:I1339,"YES")=1),1,"")</f>
        <v/>
      </c>
      <c r="L1339" s="73" t="str">
        <f>IF(G1339="","",VALUE(IFERROR(CHOOSE(MATCH(G1339,{0,1,2,3,4,5},0),2.5,3.5,4.5,5.5,6.5,7.5),"")))</f>
        <v/>
      </c>
      <c r="M1339" s="52">
        <f t="shared" si="65"/>
        <v>1</v>
      </c>
      <c r="N1339" s="52" t="str">
        <f t="shared" si="66"/>
        <v/>
      </c>
      <c r="O1339" s="6"/>
      <c r="P1339" s="6"/>
      <c r="Q1339" s="6"/>
      <c r="R1339" s="6"/>
      <c r="S1339" s="6"/>
      <c r="T1339" s="6"/>
      <c r="U1339" s="6"/>
      <c r="V1339" s="6"/>
      <c r="W1339" s="6"/>
      <c r="X1339" s="6"/>
      <c r="Y1339" s="6"/>
      <c r="Z1339" s="6"/>
      <c r="AA1339" s="6"/>
      <c r="AB1339" s="6"/>
    </row>
    <row r="1340" spans="1:28" ht="13.5" thickBot="1" x14ac:dyDescent="0.25">
      <c r="A1340" s="6" t="str">
        <f t="shared" si="67"/>
        <v xml:space="preserve"> UNIT </v>
      </c>
      <c r="B1340" s="54">
        <v>1306</v>
      </c>
      <c r="C1340" s="53"/>
      <c r="D1340" s="57"/>
      <c r="E1340" s="57"/>
      <c r="F1340" s="57"/>
      <c r="G1340" s="57"/>
      <c r="H1340" s="139"/>
      <c r="I1340" s="57"/>
      <c r="J1340" s="60"/>
      <c r="K1340" s="72" t="str">
        <f>IF(AND(I1340="YES", COUNTIFS(F$35:F1340,F1340,I$35:I1340,"YES")=1),1,"")</f>
        <v/>
      </c>
      <c r="L1340" s="73" t="str">
        <f>IF(G1340="","",VALUE(IFERROR(CHOOSE(MATCH(G1340,{0,1,2,3,4,5},0),2.5,3.5,4.5,5.5,6.5,7.5),"")))</f>
        <v/>
      </c>
      <c r="M1340" s="52">
        <f t="shared" si="65"/>
        <v>1</v>
      </c>
      <c r="N1340" s="52" t="str">
        <f t="shared" si="66"/>
        <v/>
      </c>
      <c r="O1340" s="6"/>
      <c r="P1340" s="6"/>
      <c r="Q1340" s="6"/>
      <c r="R1340" s="6"/>
      <c r="S1340" s="6"/>
      <c r="T1340" s="6"/>
      <c r="U1340" s="6"/>
      <c r="V1340" s="6"/>
      <c r="W1340" s="6"/>
      <c r="X1340" s="6"/>
      <c r="Y1340" s="6"/>
      <c r="Z1340" s="6"/>
      <c r="AA1340" s="6"/>
      <c r="AB1340" s="6"/>
    </row>
    <row r="1341" spans="1:28" ht="13.5" thickBot="1" x14ac:dyDescent="0.25">
      <c r="A1341" s="6" t="str">
        <f t="shared" si="67"/>
        <v xml:space="preserve"> UNIT </v>
      </c>
      <c r="B1341" s="54">
        <v>1307</v>
      </c>
      <c r="C1341" s="53"/>
      <c r="D1341" s="57"/>
      <c r="E1341" s="57"/>
      <c r="F1341" s="57"/>
      <c r="G1341" s="57"/>
      <c r="H1341" s="139"/>
      <c r="I1341" s="57"/>
      <c r="J1341" s="60"/>
      <c r="K1341" s="72" t="str">
        <f>IF(AND(I1341="YES", COUNTIFS(F$35:F1341,F1341,I$35:I1341,"YES")=1),1,"")</f>
        <v/>
      </c>
      <c r="L1341" s="73" t="str">
        <f>IF(G1341="","",VALUE(IFERROR(CHOOSE(MATCH(G1341,{0,1,2,3,4,5},0),2.5,3.5,4.5,5.5,6.5,7.5),"")))</f>
        <v/>
      </c>
      <c r="M1341" s="52">
        <f t="shared" si="65"/>
        <v>1</v>
      </c>
      <c r="N1341" s="52" t="str">
        <f t="shared" si="66"/>
        <v/>
      </c>
      <c r="O1341" s="6"/>
      <c r="P1341" s="6"/>
      <c r="Q1341" s="6"/>
      <c r="R1341" s="6"/>
      <c r="S1341" s="6"/>
      <c r="T1341" s="6"/>
      <c r="U1341" s="6"/>
      <c r="V1341" s="6"/>
      <c r="W1341" s="6"/>
      <c r="X1341" s="6"/>
      <c r="Y1341" s="6"/>
      <c r="Z1341" s="6"/>
      <c r="AA1341" s="6"/>
      <c r="AB1341" s="6"/>
    </row>
    <row r="1342" spans="1:28" ht="13.5" thickBot="1" x14ac:dyDescent="0.25">
      <c r="A1342" s="6" t="str">
        <f t="shared" si="67"/>
        <v xml:space="preserve"> UNIT </v>
      </c>
      <c r="B1342" s="54">
        <v>1308</v>
      </c>
      <c r="C1342" s="53"/>
      <c r="D1342" s="57"/>
      <c r="E1342" s="57"/>
      <c r="F1342" s="57"/>
      <c r="G1342" s="57"/>
      <c r="H1342" s="139"/>
      <c r="I1342" s="57"/>
      <c r="J1342" s="60"/>
      <c r="K1342" s="72" t="str">
        <f>IF(AND(I1342="YES", COUNTIFS(F$35:F1342,F1342,I$35:I1342,"YES")=1),1,"")</f>
        <v/>
      </c>
      <c r="L1342" s="73" t="str">
        <f>IF(G1342="","",VALUE(IFERROR(CHOOSE(MATCH(G1342,{0,1,2,3,4,5},0),2.5,3.5,4.5,5.5,6.5,7.5),"")))</f>
        <v/>
      </c>
      <c r="M1342" s="52">
        <f t="shared" si="65"/>
        <v>1</v>
      </c>
      <c r="N1342" s="52" t="str">
        <f t="shared" si="66"/>
        <v/>
      </c>
      <c r="O1342" s="6"/>
      <c r="P1342" s="6"/>
      <c r="Q1342" s="6"/>
      <c r="R1342" s="6"/>
      <c r="S1342" s="6"/>
      <c r="T1342" s="6"/>
      <c r="U1342" s="6"/>
      <c r="V1342" s="6"/>
      <c r="W1342" s="6"/>
      <c r="X1342" s="6"/>
      <c r="Y1342" s="6"/>
      <c r="Z1342" s="6"/>
      <c r="AA1342" s="6"/>
      <c r="AB1342" s="6"/>
    </row>
    <row r="1343" spans="1:28" ht="13.5" thickBot="1" x14ac:dyDescent="0.25">
      <c r="A1343" s="6" t="str">
        <f t="shared" si="67"/>
        <v xml:space="preserve"> UNIT </v>
      </c>
      <c r="B1343" s="54">
        <v>1309</v>
      </c>
      <c r="C1343" s="53"/>
      <c r="D1343" s="57"/>
      <c r="E1343" s="57"/>
      <c r="F1343" s="57"/>
      <c r="G1343" s="57"/>
      <c r="H1343" s="139"/>
      <c r="I1343" s="57"/>
      <c r="J1343" s="60"/>
      <c r="K1343" s="72" t="str">
        <f>IF(AND(I1343="YES", COUNTIFS(F$35:F1343,F1343,I$35:I1343,"YES")=1),1,"")</f>
        <v/>
      </c>
      <c r="L1343" s="73" t="str">
        <f>IF(G1343="","",VALUE(IFERROR(CHOOSE(MATCH(G1343,{0,1,2,3,4,5},0),2.5,3.5,4.5,5.5,6.5,7.5),"")))</f>
        <v/>
      </c>
      <c r="M1343" s="52">
        <f t="shared" si="65"/>
        <v>1</v>
      </c>
      <c r="N1343" s="52" t="str">
        <f t="shared" si="66"/>
        <v/>
      </c>
      <c r="O1343" s="6"/>
      <c r="P1343" s="6"/>
      <c r="Q1343" s="6"/>
      <c r="R1343" s="6"/>
      <c r="S1343" s="6"/>
      <c r="T1343" s="6"/>
      <c r="U1343" s="6"/>
      <c r="V1343" s="6"/>
      <c r="W1343" s="6"/>
      <c r="X1343" s="6"/>
      <c r="Y1343" s="6"/>
      <c r="Z1343" s="6"/>
      <c r="AA1343" s="6"/>
      <c r="AB1343" s="6"/>
    </row>
    <row r="1344" spans="1:28" ht="13.5" thickBot="1" x14ac:dyDescent="0.25">
      <c r="A1344" s="6" t="str">
        <f t="shared" si="67"/>
        <v xml:space="preserve"> UNIT </v>
      </c>
      <c r="B1344" s="54">
        <v>1310</v>
      </c>
      <c r="C1344" s="53"/>
      <c r="D1344" s="57"/>
      <c r="E1344" s="57"/>
      <c r="F1344" s="57"/>
      <c r="G1344" s="57"/>
      <c r="H1344" s="139"/>
      <c r="I1344" s="57"/>
      <c r="J1344" s="60"/>
      <c r="K1344" s="72" t="str">
        <f>IF(AND(I1344="YES", COUNTIFS(F$35:F1344,F1344,I$35:I1344,"YES")=1),1,"")</f>
        <v/>
      </c>
      <c r="L1344" s="73" t="str">
        <f>IF(G1344="","",VALUE(IFERROR(CHOOSE(MATCH(G1344,{0,1,2,3,4,5},0),2.5,3.5,4.5,5.5,6.5,7.5),"")))</f>
        <v/>
      </c>
      <c r="M1344" s="52">
        <f t="shared" si="65"/>
        <v>1</v>
      </c>
      <c r="N1344" s="52" t="str">
        <f t="shared" si="66"/>
        <v/>
      </c>
      <c r="O1344" s="6"/>
      <c r="P1344" s="6"/>
      <c r="Q1344" s="6"/>
      <c r="R1344" s="6"/>
      <c r="S1344" s="6"/>
      <c r="T1344" s="6"/>
      <c r="U1344" s="6"/>
      <c r="V1344" s="6"/>
      <c r="W1344" s="6"/>
      <c r="X1344" s="6"/>
      <c r="Y1344" s="6"/>
      <c r="Z1344" s="6"/>
      <c r="AA1344" s="6"/>
      <c r="AB1344" s="6"/>
    </row>
    <row r="1345" spans="1:28" ht="13.5" thickBot="1" x14ac:dyDescent="0.25">
      <c r="A1345" s="6" t="str">
        <f t="shared" si="67"/>
        <v xml:space="preserve"> UNIT </v>
      </c>
      <c r="B1345" s="54">
        <v>1311</v>
      </c>
      <c r="C1345" s="53"/>
      <c r="D1345" s="57"/>
      <c r="E1345" s="57"/>
      <c r="F1345" s="57"/>
      <c r="G1345" s="57"/>
      <c r="H1345" s="139"/>
      <c r="I1345" s="57"/>
      <c r="J1345" s="60"/>
      <c r="K1345" s="72" t="str">
        <f>IF(AND(I1345="YES", COUNTIFS(F$35:F1345,F1345,I$35:I1345,"YES")=1),1,"")</f>
        <v/>
      </c>
      <c r="L1345" s="73" t="str">
        <f>IF(G1345="","",VALUE(IFERROR(CHOOSE(MATCH(G1345,{0,1,2,3,4,5},0),2.5,3.5,4.5,5.5,6.5,7.5),"")))</f>
        <v/>
      </c>
      <c r="M1345" s="52">
        <f t="shared" si="65"/>
        <v>1</v>
      </c>
      <c r="N1345" s="52" t="str">
        <f t="shared" si="66"/>
        <v/>
      </c>
      <c r="O1345" s="6"/>
      <c r="P1345" s="6"/>
      <c r="Q1345" s="6"/>
      <c r="R1345" s="6"/>
      <c r="S1345" s="6"/>
      <c r="T1345" s="6"/>
      <c r="U1345" s="6"/>
      <c r="V1345" s="6"/>
      <c r="W1345" s="6"/>
      <c r="X1345" s="6"/>
      <c r="Y1345" s="6"/>
      <c r="Z1345" s="6"/>
      <c r="AA1345" s="6"/>
      <c r="AB1345" s="6"/>
    </row>
    <row r="1346" spans="1:28" ht="13.5" thickBot="1" x14ac:dyDescent="0.25">
      <c r="A1346" s="6" t="str">
        <f t="shared" si="67"/>
        <v xml:space="preserve"> UNIT </v>
      </c>
      <c r="B1346" s="54">
        <v>1312</v>
      </c>
      <c r="C1346" s="53"/>
      <c r="D1346" s="57"/>
      <c r="E1346" s="57"/>
      <c r="F1346" s="57"/>
      <c r="G1346" s="57"/>
      <c r="H1346" s="139"/>
      <c r="I1346" s="57"/>
      <c r="J1346" s="60"/>
      <c r="K1346" s="72" t="str">
        <f>IF(AND(I1346="YES", COUNTIFS(F$35:F1346,F1346,I$35:I1346,"YES")=1),1,"")</f>
        <v/>
      </c>
      <c r="L1346" s="73" t="str">
        <f>IF(G1346="","",VALUE(IFERROR(CHOOSE(MATCH(G1346,{0,1,2,3,4,5},0),2.5,3.5,4.5,5.5,6.5,7.5),"")))</f>
        <v/>
      </c>
      <c r="M1346" s="52">
        <f t="shared" si="65"/>
        <v>1</v>
      </c>
      <c r="N1346" s="52" t="str">
        <f t="shared" si="66"/>
        <v/>
      </c>
      <c r="O1346" s="6"/>
      <c r="P1346" s="6"/>
      <c r="Q1346" s="6"/>
      <c r="R1346" s="6"/>
      <c r="S1346" s="6"/>
      <c r="T1346" s="6"/>
      <c r="U1346" s="6"/>
      <c r="V1346" s="6"/>
      <c r="W1346" s="6"/>
      <c r="X1346" s="6"/>
      <c r="Y1346" s="6"/>
      <c r="Z1346" s="6"/>
      <c r="AA1346" s="6"/>
      <c r="AB1346" s="6"/>
    </row>
    <row r="1347" spans="1:28" ht="13.5" thickBot="1" x14ac:dyDescent="0.25">
      <c r="A1347" s="6" t="str">
        <f t="shared" si="67"/>
        <v xml:space="preserve"> UNIT </v>
      </c>
      <c r="B1347" s="54">
        <v>1313</v>
      </c>
      <c r="C1347" s="53"/>
      <c r="D1347" s="57"/>
      <c r="E1347" s="57"/>
      <c r="F1347" s="57"/>
      <c r="G1347" s="57"/>
      <c r="H1347" s="139"/>
      <c r="I1347" s="57"/>
      <c r="J1347" s="60"/>
      <c r="K1347" s="72" t="str">
        <f>IF(AND(I1347="YES", COUNTIFS(F$35:F1347,F1347,I$35:I1347,"YES")=1),1,"")</f>
        <v/>
      </c>
      <c r="L1347" s="73" t="str">
        <f>IF(G1347="","",VALUE(IFERROR(CHOOSE(MATCH(G1347,{0,1,2,3,4,5},0),2.5,3.5,4.5,5.5,6.5,7.5),"")))</f>
        <v/>
      </c>
      <c r="M1347" s="52">
        <f t="shared" si="65"/>
        <v>1</v>
      </c>
      <c r="N1347" s="52" t="str">
        <f t="shared" si="66"/>
        <v/>
      </c>
      <c r="O1347" s="6"/>
      <c r="P1347" s="6"/>
      <c r="Q1347" s="6"/>
      <c r="R1347" s="6"/>
      <c r="S1347" s="6"/>
      <c r="T1347" s="6"/>
      <c r="U1347" s="6"/>
      <c r="V1347" s="6"/>
      <c r="W1347" s="6"/>
      <c r="X1347" s="6"/>
      <c r="Y1347" s="6"/>
      <c r="Z1347" s="6"/>
      <c r="AA1347" s="6"/>
      <c r="AB1347" s="6"/>
    </row>
    <row r="1348" spans="1:28" ht="13.5" thickBot="1" x14ac:dyDescent="0.25">
      <c r="A1348" s="6" t="str">
        <f t="shared" si="67"/>
        <v xml:space="preserve"> UNIT </v>
      </c>
      <c r="B1348" s="54">
        <v>1314</v>
      </c>
      <c r="C1348" s="53"/>
      <c r="D1348" s="57"/>
      <c r="E1348" s="57"/>
      <c r="F1348" s="57"/>
      <c r="G1348" s="57"/>
      <c r="H1348" s="139"/>
      <c r="I1348" s="57"/>
      <c r="J1348" s="60"/>
      <c r="K1348" s="72" t="str">
        <f>IF(AND(I1348="YES", COUNTIFS(F$35:F1348,F1348,I$35:I1348,"YES")=1),1,"")</f>
        <v/>
      </c>
      <c r="L1348" s="73" t="str">
        <f>IF(G1348="","",VALUE(IFERROR(CHOOSE(MATCH(G1348,{0,1,2,3,4,5},0),2.5,3.5,4.5,5.5,6.5,7.5),"")))</f>
        <v/>
      </c>
      <c r="M1348" s="52">
        <f t="shared" si="65"/>
        <v>1</v>
      </c>
      <c r="N1348" s="52" t="str">
        <f t="shared" si="66"/>
        <v/>
      </c>
      <c r="O1348" s="6"/>
      <c r="P1348" s="6"/>
      <c r="Q1348" s="6"/>
      <c r="R1348" s="6"/>
      <c r="S1348" s="6"/>
      <c r="T1348" s="6"/>
      <c r="U1348" s="6"/>
      <c r="V1348" s="6"/>
      <c r="W1348" s="6"/>
      <c r="X1348" s="6"/>
      <c r="Y1348" s="6"/>
      <c r="Z1348" s="6"/>
      <c r="AA1348" s="6"/>
      <c r="AB1348" s="6"/>
    </row>
    <row r="1349" spans="1:28" ht="13.5" thickBot="1" x14ac:dyDescent="0.25">
      <c r="A1349" s="6" t="str">
        <f t="shared" si="67"/>
        <v xml:space="preserve"> UNIT </v>
      </c>
      <c r="B1349" s="54">
        <v>1315</v>
      </c>
      <c r="C1349" s="53"/>
      <c r="D1349" s="57"/>
      <c r="E1349" s="57"/>
      <c r="F1349" s="57"/>
      <c r="G1349" s="57"/>
      <c r="H1349" s="139"/>
      <c r="I1349" s="57"/>
      <c r="J1349" s="60"/>
      <c r="K1349" s="72" t="str">
        <f>IF(AND(I1349="YES", COUNTIFS(F$35:F1349,F1349,I$35:I1349,"YES")=1),1,"")</f>
        <v/>
      </c>
      <c r="L1349" s="73" t="str">
        <f>IF(G1349="","",VALUE(IFERROR(CHOOSE(MATCH(G1349,{0,1,2,3,4,5},0),2.5,3.5,4.5,5.5,6.5,7.5),"")))</f>
        <v/>
      </c>
      <c r="M1349" s="52">
        <f t="shared" si="65"/>
        <v>1</v>
      </c>
      <c r="N1349" s="52" t="str">
        <f t="shared" si="66"/>
        <v/>
      </c>
      <c r="O1349" s="6"/>
      <c r="P1349" s="6"/>
      <c r="Q1349" s="6"/>
      <c r="R1349" s="6"/>
      <c r="S1349" s="6"/>
      <c r="T1349" s="6"/>
      <c r="U1349" s="6"/>
      <c r="V1349" s="6"/>
      <c r="W1349" s="6"/>
      <c r="X1349" s="6"/>
      <c r="Y1349" s="6"/>
      <c r="Z1349" s="6"/>
      <c r="AA1349" s="6"/>
      <c r="AB1349" s="6"/>
    </row>
    <row r="1350" spans="1:28" ht="13.5" thickBot="1" x14ac:dyDescent="0.25">
      <c r="A1350" s="6" t="str">
        <f t="shared" si="67"/>
        <v xml:space="preserve"> UNIT </v>
      </c>
      <c r="B1350" s="54">
        <v>1316</v>
      </c>
      <c r="C1350" s="53"/>
      <c r="D1350" s="57"/>
      <c r="E1350" s="57"/>
      <c r="F1350" s="57"/>
      <c r="G1350" s="57"/>
      <c r="H1350" s="139"/>
      <c r="I1350" s="57"/>
      <c r="J1350" s="60"/>
      <c r="K1350" s="72" t="str">
        <f>IF(AND(I1350="YES", COUNTIFS(F$35:F1350,F1350,I$35:I1350,"YES")=1),1,"")</f>
        <v/>
      </c>
      <c r="L1350" s="73" t="str">
        <f>IF(G1350="","",VALUE(IFERROR(CHOOSE(MATCH(G1350,{0,1,2,3,4,5},0),2.5,3.5,4.5,5.5,6.5,7.5),"")))</f>
        <v/>
      </c>
      <c r="M1350" s="52">
        <f t="shared" si="65"/>
        <v>1</v>
      </c>
      <c r="N1350" s="52" t="str">
        <f t="shared" si="66"/>
        <v/>
      </c>
      <c r="O1350" s="6"/>
      <c r="P1350" s="6"/>
      <c r="Q1350" s="6"/>
      <c r="R1350" s="6"/>
      <c r="S1350" s="6"/>
      <c r="T1350" s="6"/>
      <c r="U1350" s="6"/>
      <c r="V1350" s="6"/>
      <c r="W1350" s="6"/>
      <c r="X1350" s="6"/>
      <c r="Y1350" s="6"/>
      <c r="Z1350" s="6"/>
      <c r="AA1350" s="6"/>
      <c r="AB1350" s="6"/>
    </row>
    <row r="1351" spans="1:28" ht="13.5" thickBot="1" x14ac:dyDescent="0.25">
      <c r="A1351" s="6" t="str">
        <f t="shared" si="67"/>
        <v xml:space="preserve"> UNIT </v>
      </c>
      <c r="B1351" s="54">
        <v>1317</v>
      </c>
      <c r="C1351" s="53"/>
      <c r="D1351" s="57"/>
      <c r="E1351" s="57"/>
      <c r="F1351" s="57"/>
      <c r="G1351" s="57"/>
      <c r="H1351" s="139"/>
      <c r="I1351" s="57"/>
      <c r="J1351" s="60"/>
      <c r="K1351" s="72" t="str">
        <f>IF(AND(I1351="YES", COUNTIFS(F$35:F1351,F1351,I$35:I1351,"YES")=1),1,"")</f>
        <v/>
      </c>
      <c r="L1351" s="73" t="str">
        <f>IF(G1351="","",VALUE(IFERROR(CHOOSE(MATCH(G1351,{0,1,2,3,4,5},0),2.5,3.5,4.5,5.5,6.5,7.5),"")))</f>
        <v/>
      </c>
      <c r="M1351" s="52">
        <f t="shared" si="65"/>
        <v>1</v>
      </c>
      <c r="N1351" s="52" t="str">
        <f t="shared" si="66"/>
        <v/>
      </c>
      <c r="O1351" s="6"/>
      <c r="P1351" s="6"/>
      <c r="Q1351" s="6"/>
      <c r="R1351" s="6"/>
      <c r="S1351" s="6"/>
      <c r="T1351" s="6"/>
      <c r="U1351" s="6"/>
      <c r="V1351" s="6"/>
      <c r="W1351" s="6"/>
      <c r="X1351" s="6"/>
      <c r="Y1351" s="6"/>
      <c r="Z1351" s="6"/>
      <c r="AA1351" s="6"/>
      <c r="AB1351" s="6"/>
    </row>
    <row r="1352" spans="1:28" ht="13.5" thickBot="1" x14ac:dyDescent="0.25">
      <c r="A1352" s="6" t="str">
        <f t="shared" si="67"/>
        <v xml:space="preserve"> UNIT </v>
      </c>
      <c r="B1352" s="54">
        <v>1318</v>
      </c>
      <c r="C1352" s="53"/>
      <c r="D1352" s="57"/>
      <c r="E1352" s="57"/>
      <c r="F1352" s="57"/>
      <c r="G1352" s="57"/>
      <c r="H1352" s="139"/>
      <c r="I1352" s="57"/>
      <c r="J1352" s="60"/>
      <c r="K1352" s="72" t="str">
        <f>IF(AND(I1352="YES", COUNTIFS(F$35:F1352,F1352,I$35:I1352,"YES")=1),1,"")</f>
        <v/>
      </c>
      <c r="L1352" s="73" t="str">
        <f>IF(G1352="","",VALUE(IFERROR(CHOOSE(MATCH(G1352,{0,1,2,3,4,5},0),2.5,3.5,4.5,5.5,6.5,7.5),"")))</f>
        <v/>
      </c>
      <c r="M1352" s="52">
        <f t="shared" si="65"/>
        <v>1</v>
      </c>
      <c r="N1352" s="52" t="str">
        <f t="shared" si="66"/>
        <v/>
      </c>
      <c r="O1352" s="6"/>
      <c r="P1352" s="6"/>
      <c r="Q1352" s="6"/>
      <c r="R1352" s="6"/>
      <c r="S1352" s="6"/>
      <c r="T1352" s="6"/>
      <c r="U1352" s="6"/>
      <c r="V1352" s="6"/>
      <c r="W1352" s="6"/>
      <c r="X1352" s="6"/>
      <c r="Y1352" s="6"/>
      <c r="Z1352" s="6"/>
      <c r="AA1352" s="6"/>
      <c r="AB1352" s="6"/>
    </row>
    <row r="1353" spans="1:28" ht="13.5" thickBot="1" x14ac:dyDescent="0.25">
      <c r="A1353" s="6" t="str">
        <f t="shared" si="67"/>
        <v xml:space="preserve"> UNIT </v>
      </c>
      <c r="B1353" s="54">
        <v>1319</v>
      </c>
      <c r="C1353" s="53"/>
      <c r="D1353" s="57"/>
      <c r="E1353" s="57"/>
      <c r="F1353" s="57"/>
      <c r="G1353" s="57"/>
      <c r="H1353" s="139"/>
      <c r="I1353" s="57"/>
      <c r="J1353" s="60"/>
      <c r="K1353" s="72" t="str">
        <f>IF(AND(I1353="YES", COUNTIFS(F$35:F1353,F1353,I$35:I1353,"YES")=1),1,"")</f>
        <v/>
      </c>
      <c r="L1353" s="73" t="str">
        <f>IF(G1353="","",VALUE(IFERROR(CHOOSE(MATCH(G1353,{0,1,2,3,4,5},0),2.5,3.5,4.5,5.5,6.5,7.5),"")))</f>
        <v/>
      </c>
      <c r="M1353" s="52">
        <f t="shared" si="65"/>
        <v>1</v>
      </c>
      <c r="N1353" s="52" t="str">
        <f t="shared" si="66"/>
        <v/>
      </c>
      <c r="O1353" s="6"/>
      <c r="P1353" s="6"/>
      <c r="Q1353" s="6"/>
      <c r="R1353" s="6"/>
      <c r="S1353" s="6"/>
      <c r="T1353" s="6"/>
      <c r="U1353" s="6"/>
      <c r="V1353" s="6"/>
      <c r="W1353" s="6"/>
      <c r="X1353" s="6"/>
      <c r="Y1353" s="6"/>
      <c r="Z1353" s="6"/>
      <c r="AA1353" s="6"/>
      <c r="AB1353" s="6"/>
    </row>
    <row r="1354" spans="1:28" ht="13.5" thickBot="1" x14ac:dyDescent="0.25">
      <c r="A1354" s="6" t="str">
        <f t="shared" si="67"/>
        <v xml:space="preserve"> UNIT </v>
      </c>
      <c r="B1354" s="54">
        <v>1320</v>
      </c>
      <c r="C1354" s="53"/>
      <c r="D1354" s="57"/>
      <c r="E1354" s="57"/>
      <c r="F1354" s="57"/>
      <c r="G1354" s="57"/>
      <c r="H1354" s="139"/>
      <c r="I1354" s="57"/>
      <c r="J1354" s="60"/>
      <c r="K1354" s="72" t="str">
        <f>IF(AND(I1354="YES", COUNTIFS(F$35:F1354,F1354,I$35:I1354,"YES")=1),1,"")</f>
        <v/>
      </c>
      <c r="L1354" s="73" t="str">
        <f>IF(G1354="","",VALUE(IFERROR(CHOOSE(MATCH(G1354,{0,1,2,3,4,5},0),2.5,3.5,4.5,5.5,6.5,7.5),"")))</f>
        <v/>
      </c>
      <c r="M1354" s="52">
        <f t="shared" si="65"/>
        <v>1</v>
      </c>
      <c r="N1354" s="52" t="str">
        <f t="shared" si="66"/>
        <v/>
      </c>
      <c r="O1354" s="6"/>
      <c r="P1354" s="6"/>
      <c r="Q1354" s="6"/>
      <c r="R1354" s="6"/>
      <c r="S1354" s="6"/>
      <c r="T1354" s="6"/>
      <c r="U1354" s="6"/>
      <c r="V1354" s="6"/>
      <c r="W1354" s="6"/>
      <c r="X1354" s="6"/>
      <c r="Y1354" s="6"/>
      <c r="Z1354" s="6"/>
      <c r="AA1354" s="6"/>
      <c r="AB1354" s="6"/>
    </row>
    <row r="1355" spans="1:28" ht="13.5" thickBot="1" x14ac:dyDescent="0.25">
      <c r="A1355" s="6" t="str">
        <f t="shared" si="67"/>
        <v xml:space="preserve"> UNIT </v>
      </c>
      <c r="B1355" s="54">
        <v>1321</v>
      </c>
      <c r="C1355" s="53"/>
      <c r="D1355" s="57"/>
      <c r="E1355" s="57"/>
      <c r="F1355" s="57"/>
      <c r="G1355" s="57"/>
      <c r="H1355" s="139"/>
      <c r="I1355" s="57"/>
      <c r="J1355" s="60"/>
      <c r="K1355" s="72" t="str">
        <f>IF(AND(I1355="YES", COUNTIFS(F$35:F1355,F1355,I$35:I1355,"YES")=1),1,"")</f>
        <v/>
      </c>
      <c r="L1355" s="73" t="str">
        <f>IF(G1355="","",VALUE(IFERROR(CHOOSE(MATCH(G1355,{0,1,2,3,4,5},0),2.5,3.5,4.5,5.5,6.5,7.5),"")))</f>
        <v/>
      </c>
      <c r="M1355" s="52">
        <f t="shared" si="65"/>
        <v>1</v>
      </c>
      <c r="N1355" s="52" t="str">
        <f t="shared" si="66"/>
        <v/>
      </c>
      <c r="O1355" s="6"/>
      <c r="P1355" s="6"/>
      <c r="Q1355" s="6"/>
      <c r="R1355" s="6"/>
      <c r="S1355" s="6"/>
      <c r="T1355" s="6"/>
      <c r="U1355" s="6"/>
      <c r="V1355" s="6"/>
      <c r="W1355" s="6"/>
      <c r="X1355" s="6"/>
      <c r="Y1355" s="6"/>
      <c r="Z1355" s="6"/>
      <c r="AA1355" s="6"/>
      <c r="AB1355" s="6"/>
    </row>
    <row r="1356" spans="1:28" ht="13.5" thickBot="1" x14ac:dyDescent="0.25">
      <c r="A1356" s="6" t="str">
        <f t="shared" si="67"/>
        <v xml:space="preserve"> UNIT </v>
      </c>
      <c r="B1356" s="54">
        <v>1322</v>
      </c>
      <c r="C1356" s="53"/>
      <c r="D1356" s="57"/>
      <c r="E1356" s="57"/>
      <c r="F1356" s="57"/>
      <c r="G1356" s="57"/>
      <c r="H1356" s="139"/>
      <c r="I1356" s="57"/>
      <c r="J1356" s="60"/>
      <c r="K1356" s="72" t="str">
        <f>IF(AND(I1356="YES", COUNTIFS(F$35:F1356,F1356,I$35:I1356,"YES")=1),1,"")</f>
        <v/>
      </c>
      <c r="L1356" s="73" t="str">
        <f>IF(G1356="","",VALUE(IFERROR(CHOOSE(MATCH(G1356,{0,1,2,3,4,5},0),2.5,3.5,4.5,5.5,6.5,7.5),"")))</f>
        <v/>
      </c>
      <c r="M1356" s="52">
        <f t="shared" si="65"/>
        <v>1</v>
      </c>
      <c r="N1356" s="52" t="str">
        <f t="shared" si="66"/>
        <v/>
      </c>
      <c r="O1356" s="6"/>
      <c r="P1356" s="6"/>
      <c r="Q1356" s="6"/>
      <c r="R1356" s="6"/>
      <c r="S1356" s="6"/>
      <c r="T1356" s="6"/>
      <c r="U1356" s="6"/>
      <c r="V1356" s="6"/>
      <c r="W1356" s="6"/>
      <c r="X1356" s="6"/>
      <c r="Y1356" s="6"/>
      <c r="Z1356" s="6"/>
      <c r="AA1356" s="6"/>
      <c r="AB1356" s="6"/>
    </row>
    <row r="1357" spans="1:28" ht="13.5" thickBot="1" x14ac:dyDescent="0.25">
      <c r="A1357" s="6" t="str">
        <f t="shared" si="67"/>
        <v xml:space="preserve"> UNIT </v>
      </c>
      <c r="B1357" s="54">
        <v>1323</v>
      </c>
      <c r="C1357" s="53"/>
      <c r="D1357" s="57"/>
      <c r="E1357" s="57"/>
      <c r="F1357" s="57"/>
      <c r="G1357" s="57"/>
      <c r="H1357" s="139"/>
      <c r="I1357" s="57"/>
      <c r="J1357" s="60"/>
      <c r="K1357" s="72" t="str">
        <f>IF(AND(I1357="YES", COUNTIFS(F$35:F1357,F1357,I$35:I1357,"YES")=1),1,"")</f>
        <v/>
      </c>
      <c r="L1357" s="73" t="str">
        <f>IF(G1357="","",VALUE(IFERROR(CHOOSE(MATCH(G1357,{0,1,2,3,4,5},0),2.5,3.5,4.5,5.5,6.5,7.5),"")))</f>
        <v/>
      </c>
      <c r="M1357" s="52">
        <f t="shared" si="65"/>
        <v>1</v>
      </c>
      <c r="N1357" s="52" t="str">
        <f t="shared" si="66"/>
        <v/>
      </c>
      <c r="O1357" s="6"/>
      <c r="P1357" s="6"/>
      <c r="Q1357" s="6"/>
      <c r="R1357" s="6"/>
      <c r="S1357" s="6"/>
      <c r="T1357" s="6"/>
      <c r="U1357" s="6"/>
      <c r="V1357" s="6"/>
      <c r="W1357" s="6"/>
      <c r="X1357" s="6"/>
      <c r="Y1357" s="6"/>
      <c r="Z1357" s="6"/>
      <c r="AA1357" s="6"/>
      <c r="AB1357" s="6"/>
    </row>
    <row r="1358" spans="1:28" ht="13.5" thickBot="1" x14ac:dyDescent="0.25">
      <c r="A1358" s="6" t="str">
        <f t="shared" si="67"/>
        <v xml:space="preserve"> UNIT </v>
      </c>
      <c r="B1358" s="54">
        <v>1324</v>
      </c>
      <c r="C1358" s="53"/>
      <c r="D1358" s="57"/>
      <c r="E1358" s="57"/>
      <c r="F1358" s="57"/>
      <c r="G1358" s="57"/>
      <c r="H1358" s="139"/>
      <c r="I1358" s="57"/>
      <c r="J1358" s="60"/>
      <c r="K1358" s="72" t="str">
        <f>IF(AND(I1358="YES", COUNTIFS(F$35:F1358,F1358,I$35:I1358,"YES")=1),1,"")</f>
        <v/>
      </c>
      <c r="L1358" s="73" t="str">
        <f>IF(G1358="","",VALUE(IFERROR(CHOOSE(MATCH(G1358,{0,1,2,3,4,5},0),2.5,3.5,4.5,5.5,6.5,7.5),"")))</f>
        <v/>
      </c>
      <c r="M1358" s="52">
        <f t="shared" si="65"/>
        <v>1</v>
      </c>
      <c r="N1358" s="52" t="str">
        <f t="shared" si="66"/>
        <v/>
      </c>
      <c r="O1358" s="6"/>
      <c r="P1358" s="6"/>
      <c r="Q1358" s="6"/>
      <c r="R1358" s="6"/>
      <c r="S1358" s="6"/>
      <c r="T1358" s="6"/>
      <c r="U1358" s="6"/>
      <c r="V1358" s="6"/>
      <c r="W1358" s="6"/>
      <c r="X1358" s="6"/>
      <c r="Y1358" s="6"/>
      <c r="Z1358" s="6"/>
      <c r="AA1358" s="6"/>
      <c r="AB1358" s="6"/>
    </row>
    <row r="1359" spans="1:28" ht="13.5" thickBot="1" x14ac:dyDescent="0.25">
      <c r="A1359" s="6" t="str">
        <f t="shared" si="67"/>
        <v xml:space="preserve"> UNIT </v>
      </c>
      <c r="B1359" s="54">
        <v>1325</v>
      </c>
      <c r="C1359" s="53"/>
      <c r="D1359" s="57"/>
      <c r="E1359" s="57"/>
      <c r="F1359" s="57"/>
      <c r="G1359" s="57"/>
      <c r="H1359" s="139"/>
      <c r="I1359" s="57"/>
      <c r="J1359" s="60"/>
      <c r="K1359" s="72" t="str">
        <f>IF(AND(I1359="YES", COUNTIFS(F$35:F1359,F1359,I$35:I1359,"YES")=1),1,"")</f>
        <v/>
      </c>
      <c r="L1359" s="73" t="str">
        <f>IF(G1359="","",VALUE(IFERROR(CHOOSE(MATCH(G1359,{0,1,2,3,4,5},0),2.5,3.5,4.5,5.5,6.5,7.5),"")))</f>
        <v/>
      </c>
      <c r="M1359" s="52">
        <f t="shared" si="65"/>
        <v>1</v>
      </c>
      <c r="N1359" s="52" t="str">
        <f t="shared" si="66"/>
        <v/>
      </c>
      <c r="O1359" s="6"/>
      <c r="P1359" s="6"/>
      <c r="Q1359" s="6"/>
      <c r="R1359" s="6"/>
      <c r="S1359" s="6"/>
      <c r="T1359" s="6"/>
      <c r="U1359" s="6"/>
      <c r="V1359" s="6"/>
      <c r="W1359" s="6"/>
      <c r="X1359" s="6"/>
      <c r="Y1359" s="6"/>
      <c r="Z1359" s="6"/>
      <c r="AA1359" s="6"/>
      <c r="AB1359" s="6"/>
    </row>
    <row r="1360" spans="1:28" ht="13.5" thickBot="1" x14ac:dyDescent="0.25">
      <c r="A1360" s="6" t="str">
        <f t="shared" si="67"/>
        <v xml:space="preserve"> UNIT </v>
      </c>
      <c r="B1360" s="54">
        <v>1326</v>
      </c>
      <c r="C1360" s="53"/>
      <c r="D1360" s="57"/>
      <c r="E1360" s="57"/>
      <c r="F1360" s="57"/>
      <c r="G1360" s="57"/>
      <c r="H1360" s="139"/>
      <c r="I1360" s="57"/>
      <c r="J1360" s="60"/>
      <c r="K1360" s="72" t="str">
        <f>IF(AND(I1360="YES", COUNTIFS(F$35:F1360,F1360,I$35:I1360,"YES")=1),1,"")</f>
        <v/>
      </c>
      <c r="L1360" s="73" t="str">
        <f>IF(G1360="","",VALUE(IFERROR(CHOOSE(MATCH(G1360,{0,1,2,3,4,5},0),2.5,3.5,4.5,5.5,6.5,7.5),"")))</f>
        <v/>
      </c>
      <c r="M1360" s="52">
        <f t="shared" si="65"/>
        <v>1</v>
      </c>
      <c r="N1360" s="52" t="str">
        <f t="shared" si="66"/>
        <v/>
      </c>
      <c r="O1360" s="6"/>
      <c r="P1360" s="6"/>
      <c r="Q1360" s="6"/>
      <c r="R1360" s="6"/>
      <c r="S1360" s="6"/>
      <c r="T1360" s="6"/>
      <c r="U1360" s="6"/>
      <c r="V1360" s="6"/>
      <c r="W1360" s="6"/>
      <c r="X1360" s="6"/>
      <c r="Y1360" s="6"/>
      <c r="Z1360" s="6"/>
      <c r="AA1360" s="6"/>
      <c r="AB1360" s="6"/>
    </row>
    <row r="1361" spans="1:28" ht="13.5" thickBot="1" x14ac:dyDescent="0.25">
      <c r="A1361" s="6" t="str">
        <f t="shared" si="67"/>
        <v xml:space="preserve"> UNIT </v>
      </c>
      <c r="B1361" s="54">
        <v>1327</v>
      </c>
      <c r="C1361" s="53"/>
      <c r="D1361" s="57"/>
      <c r="E1361" s="57"/>
      <c r="F1361" s="57"/>
      <c r="G1361" s="57"/>
      <c r="H1361" s="139"/>
      <c r="I1361" s="57"/>
      <c r="J1361" s="60"/>
      <c r="K1361" s="72" t="str">
        <f>IF(AND(I1361="YES", COUNTIFS(F$35:F1361,F1361,I$35:I1361,"YES")=1),1,"")</f>
        <v/>
      </c>
      <c r="L1361" s="73" t="str">
        <f>IF(G1361="","",VALUE(IFERROR(CHOOSE(MATCH(G1361,{0,1,2,3,4,5},0),2.5,3.5,4.5,5.5,6.5,7.5),"")))</f>
        <v/>
      </c>
      <c r="M1361" s="52">
        <f t="shared" si="65"/>
        <v>1</v>
      </c>
      <c r="N1361" s="52" t="str">
        <f t="shared" si="66"/>
        <v/>
      </c>
      <c r="O1361" s="6"/>
      <c r="P1361" s="6"/>
      <c r="Q1361" s="6"/>
      <c r="R1361" s="6"/>
      <c r="S1361" s="6"/>
      <c r="T1361" s="6"/>
      <c r="U1361" s="6"/>
      <c r="V1361" s="6"/>
      <c r="W1361" s="6"/>
      <c r="X1361" s="6"/>
      <c r="Y1361" s="6"/>
      <c r="Z1361" s="6"/>
      <c r="AA1361" s="6"/>
      <c r="AB1361" s="6"/>
    </row>
    <row r="1362" spans="1:28" ht="13.5" thickBot="1" x14ac:dyDescent="0.25">
      <c r="A1362" s="6" t="str">
        <f t="shared" si="67"/>
        <v xml:space="preserve"> UNIT </v>
      </c>
      <c r="B1362" s="54">
        <v>1328</v>
      </c>
      <c r="C1362" s="53"/>
      <c r="D1362" s="57"/>
      <c r="E1362" s="57"/>
      <c r="F1362" s="57"/>
      <c r="G1362" s="57"/>
      <c r="H1362" s="139"/>
      <c r="I1362" s="57"/>
      <c r="J1362" s="60"/>
      <c r="K1362" s="72" t="str">
        <f>IF(AND(I1362="YES", COUNTIFS(F$35:F1362,F1362,I$35:I1362,"YES")=1),1,"")</f>
        <v/>
      </c>
      <c r="L1362" s="73" t="str">
        <f>IF(G1362="","",VALUE(IFERROR(CHOOSE(MATCH(G1362,{0,1,2,3,4,5},0),2.5,3.5,4.5,5.5,6.5,7.5),"")))</f>
        <v/>
      </c>
      <c r="M1362" s="52">
        <f t="shared" si="65"/>
        <v>1</v>
      </c>
      <c r="N1362" s="52" t="str">
        <f t="shared" si="66"/>
        <v/>
      </c>
      <c r="O1362" s="6"/>
      <c r="P1362" s="6"/>
      <c r="Q1362" s="6"/>
      <c r="R1362" s="6"/>
      <c r="S1362" s="6"/>
      <c r="T1362" s="6"/>
      <c r="U1362" s="6"/>
      <c r="V1362" s="6"/>
      <c r="W1362" s="6"/>
      <c r="X1362" s="6"/>
      <c r="Y1362" s="6"/>
      <c r="Z1362" s="6"/>
      <c r="AA1362" s="6"/>
      <c r="AB1362" s="6"/>
    </row>
    <row r="1363" spans="1:28" ht="13.5" thickBot="1" x14ac:dyDescent="0.25">
      <c r="A1363" s="6" t="str">
        <f t="shared" si="67"/>
        <v xml:space="preserve"> UNIT </v>
      </c>
      <c r="B1363" s="54">
        <v>1329</v>
      </c>
      <c r="C1363" s="53"/>
      <c r="D1363" s="57"/>
      <c r="E1363" s="57"/>
      <c r="F1363" s="57"/>
      <c r="G1363" s="57"/>
      <c r="H1363" s="139"/>
      <c r="I1363" s="57"/>
      <c r="J1363" s="60"/>
      <c r="K1363" s="72" t="str">
        <f>IF(AND(I1363="YES", COUNTIFS(F$35:F1363,F1363,I$35:I1363,"YES")=1),1,"")</f>
        <v/>
      </c>
      <c r="L1363" s="73" t="str">
        <f>IF(G1363="","",VALUE(IFERROR(CHOOSE(MATCH(G1363,{0,1,2,3,4,5},0),2.5,3.5,4.5,5.5,6.5,7.5),"")))</f>
        <v/>
      </c>
      <c r="M1363" s="52">
        <f t="shared" si="65"/>
        <v>1</v>
      </c>
      <c r="N1363" s="52" t="str">
        <f t="shared" si="66"/>
        <v/>
      </c>
      <c r="O1363" s="6"/>
      <c r="P1363" s="6"/>
      <c r="Q1363" s="6"/>
      <c r="R1363" s="6"/>
      <c r="S1363" s="6"/>
      <c r="T1363" s="6"/>
      <c r="U1363" s="6"/>
      <c r="V1363" s="6"/>
      <c r="W1363" s="6"/>
      <c r="X1363" s="6"/>
      <c r="Y1363" s="6"/>
      <c r="Z1363" s="6"/>
      <c r="AA1363" s="6"/>
      <c r="AB1363" s="6"/>
    </row>
    <row r="1364" spans="1:28" ht="13.5" thickBot="1" x14ac:dyDescent="0.25">
      <c r="A1364" s="6" t="str">
        <f t="shared" si="67"/>
        <v xml:space="preserve"> UNIT </v>
      </c>
      <c r="B1364" s="54">
        <v>1330</v>
      </c>
      <c r="C1364" s="53"/>
      <c r="D1364" s="57"/>
      <c r="E1364" s="57"/>
      <c r="F1364" s="57"/>
      <c r="G1364" s="57"/>
      <c r="H1364" s="139"/>
      <c r="I1364" s="57"/>
      <c r="J1364" s="60"/>
      <c r="K1364" s="72" t="str">
        <f>IF(AND(I1364="YES", COUNTIFS(F$35:F1364,F1364,I$35:I1364,"YES")=1),1,"")</f>
        <v/>
      </c>
      <c r="L1364" s="73" t="str">
        <f>IF(G1364="","",VALUE(IFERROR(CHOOSE(MATCH(G1364,{0,1,2,3,4,5},0),2.5,3.5,4.5,5.5,6.5,7.5),"")))</f>
        <v/>
      </c>
      <c r="M1364" s="52">
        <f t="shared" si="65"/>
        <v>1</v>
      </c>
      <c r="N1364" s="52" t="str">
        <f t="shared" si="66"/>
        <v/>
      </c>
      <c r="O1364" s="6"/>
      <c r="P1364" s="6"/>
      <c r="Q1364" s="6"/>
      <c r="R1364" s="6"/>
      <c r="S1364" s="6"/>
      <c r="T1364" s="6"/>
      <c r="U1364" s="6"/>
      <c r="V1364" s="6"/>
      <c r="W1364" s="6"/>
      <c r="X1364" s="6"/>
      <c r="Y1364" s="6"/>
      <c r="Z1364" s="6"/>
      <c r="AA1364" s="6"/>
      <c r="AB1364" s="6"/>
    </row>
    <row r="1365" spans="1:28" ht="13.5" thickBot="1" x14ac:dyDescent="0.25">
      <c r="A1365" s="6" t="str">
        <f t="shared" si="67"/>
        <v xml:space="preserve"> UNIT </v>
      </c>
      <c r="B1365" s="54">
        <v>1331</v>
      </c>
      <c r="C1365" s="53"/>
      <c r="D1365" s="57"/>
      <c r="E1365" s="57"/>
      <c r="F1365" s="57"/>
      <c r="G1365" s="57"/>
      <c r="H1365" s="139"/>
      <c r="I1365" s="57"/>
      <c r="J1365" s="60"/>
      <c r="K1365" s="72" t="str">
        <f>IF(AND(I1365="YES", COUNTIFS(F$35:F1365,F1365,I$35:I1365,"YES")=1),1,"")</f>
        <v/>
      </c>
      <c r="L1365" s="73" t="str">
        <f>IF(G1365="","",VALUE(IFERROR(CHOOSE(MATCH(G1365,{0,1,2,3,4,5},0),2.5,3.5,4.5,5.5,6.5,7.5),"")))</f>
        <v/>
      </c>
      <c r="M1365" s="52">
        <f t="shared" si="65"/>
        <v>1</v>
      </c>
      <c r="N1365" s="52" t="str">
        <f t="shared" si="66"/>
        <v/>
      </c>
      <c r="O1365" s="6"/>
      <c r="P1365" s="6"/>
      <c r="Q1365" s="6"/>
      <c r="R1365" s="6"/>
      <c r="S1365" s="6"/>
      <c r="T1365" s="6"/>
      <c r="U1365" s="6"/>
      <c r="V1365" s="6"/>
      <c r="W1365" s="6"/>
      <c r="X1365" s="6"/>
      <c r="Y1365" s="6"/>
      <c r="Z1365" s="6"/>
      <c r="AA1365" s="6"/>
      <c r="AB1365" s="6"/>
    </row>
    <row r="1366" spans="1:28" ht="13.5" thickBot="1" x14ac:dyDescent="0.25">
      <c r="A1366" s="6" t="str">
        <f t="shared" si="67"/>
        <v xml:space="preserve"> UNIT </v>
      </c>
      <c r="B1366" s="54">
        <v>1332</v>
      </c>
      <c r="C1366" s="53"/>
      <c r="D1366" s="57"/>
      <c r="E1366" s="57"/>
      <c r="F1366" s="57"/>
      <c r="G1366" s="57"/>
      <c r="H1366" s="139"/>
      <c r="I1366" s="57"/>
      <c r="J1366" s="60"/>
      <c r="K1366" s="72" t="str">
        <f>IF(AND(I1366="YES", COUNTIFS(F$35:F1366,F1366,I$35:I1366,"YES")=1),1,"")</f>
        <v/>
      </c>
      <c r="L1366" s="73" t="str">
        <f>IF(G1366="","",VALUE(IFERROR(CHOOSE(MATCH(G1366,{0,1,2,3,4,5},0),2.5,3.5,4.5,5.5,6.5,7.5),"")))</f>
        <v/>
      </c>
      <c r="M1366" s="52">
        <f t="shared" si="65"/>
        <v>1</v>
      </c>
      <c r="N1366" s="52" t="str">
        <f t="shared" si="66"/>
        <v/>
      </c>
      <c r="O1366" s="6"/>
      <c r="P1366" s="6"/>
      <c r="Q1366" s="6"/>
      <c r="R1366" s="6"/>
      <c r="S1366" s="6"/>
      <c r="T1366" s="6"/>
      <c r="U1366" s="6"/>
      <c r="V1366" s="6"/>
      <c r="W1366" s="6"/>
      <c r="X1366" s="6"/>
      <c r="Y1366" s="6"/>
      <c r="Z1366" s="6"/>
      <c r="AA1366" s="6"/>
      <c r="AB1366" s="6"/>
    </row>
    <row r="1367" spans="1:28" ht="13.5" thickBot="1" x14ac:dyDescent="0.25">
      <c r="A1367" s="6" t="str">
        <f t="shared" si="67"/>
        <v xml:space="preserve"> UNIT </v>
      </c>
      <c r="B1367" s="54">
        <v>1333</v>
      </c>
      <c r="C1367" s="53"/>
      <c r="D1367" s="57"/>
      <c r="E1367" s="57"/>
      <c r="F1367" s="57"/>
      <c r="G1367" s="57"/>
      <c r="H1367" s="139"/>
      <c r="I1367" s="57"/>
      <c r="J1367" s="60"/>
      <c r="K1367" s="72" t="str">
        <f>IF(AND(I1367="YES", COUNTIFS(F$35:F1367,F1367,I$35:I1367,"YES")=1),1,"")</f>
        <v/>
      </c>
      <c r="L1367" s="73" t="str">
        <f>IF(G1367="","",VALUE(IFERROR(CHOOSE(MATCH(G1367,{0,1,2,3,4,5},0),2.5,3.5,4.5,5.5,6.5,7.5),"")))</f>
        <v/>
      </c>
      <c r="M1367" s="52">
        <f t="shared" si="65"/>
        <v>1</v>
      </c>
      <c r="N1367" s="52" t="str">
        <f t="shared" si="66"/>
        <v/>
      </c>
      <c r="O1367" s="6"/>
      <c r="P1367" s="6"/>
      <c r="Q1367" s="6"/>
      <c r="R1367" s="6"/>
      <c r="S1367" s="6"/>
      <c r="T1367" s="6"/>
      <c r="U1367" s="6"/>
      <c r="V1367" s="6"/>
      <c r="W1367" s="6"/>
      <c r="X1367" s="6"/>
      <c r="Y1367" s="6"/>
      <c r="Z1367" s="6"/>
      <c r="AA1367" s="6"/>
      <c r="AB1367" s="6"/>
    </row>
    <row r="1368" spans="1:28" ht="13.5" thickBot="1" x14ac:dyDescent="0.25">
      <c r="A1368" s="6" t="str">
        <f t="shared" si="67"/>
        <v xml:space="preserve"> UNIT </v>
      </c>
      <c r="B1368" s="54">
        <v>1334</v>
      </c>
      <c r="C1368" s="53"/>
      <c r="D1368" s="57"/>
      <c r="E1368" s="57"/>
      <c r="F1368" s="57"/>
      <c r="G1368" s="57"/>
      <c r="H1368" s="139"/>
      <c r="I1368" s="57"/>
      <c r="J1368" s="60"/>
      <c r="K1368" s="72" t="str">
        <f>IF(AND(I1368="YES", COUNTIFS(F$35:F1368,F1368,I$35:I1368,"YES")=1),1,"")</f>
        <v/>
      </c>
      <c r="L1368" s="73" t="str">
        <f>IF(G1368="","",VALUE(IFERROR(CHOOSE(MATCH(G1368,{0,1,2,3,4,5},0),2.5,3.5,4.5,5.5,6.5,7.5),"")))</f>
        <v/>
      </c>
      <c r="M1368" s="52">
        <f t="shared" si="65"/>
        <v>1</v>
      </c>
      <c r="N1368" s="52" t="str">
        <f t="shared" si="66"/>
        <v/>
      </c>
      <c r="O1368" s="6"/>
      <c r="P1368" s="6"/>
      <c r="Q1368" s="6"/>
      <c r="R1368" s="6"/>
      <c r="S1368" s="6"/>
      <c r="T1368" s="6"/>
      <c r="U1368" s="6"/>
      <c r="V1368" s="6"/>
      <c r="W1368" s="6"/>
      <c r="X1368" s="6"/>
      <c r="Y1368" s="6"/>
      <c r="Z1368" s="6"/>
      <c r="AA1368" s="6"/>
      <c r="AB1368" s="6"/>
    </row>
    <row r="1369" spans="1:28" ht="13.5" thickBot="1" x14ac:dyDescent="0.25">
      <c r="A1369" s="6" t="str">
        <f t="shared" si="67"/>
        <v xml:space="preserve"> UNIT </v>
      </c>
      <c r="B1369" s="54">
        <v>1335</v>
      </c>
      <c r="C1369" s="53"/>
      <c r="D1369" s="57"/>
      <c r="E1369" s="57"/>
      <c r="F1369" s="57"/>
      <c r="G1369" s="57"/>
      <c r="H1369" s="139"/>
      <c r="I1369" s="57"/>
      <c r="J1369" s="60"/>
      <c r="K1369" s="72" t="str">
        <f>IF(AND(I1369="YES", COUNTIFS(F$35:F1369,F1369,I$35:I1369,"YES")=1),1,"")</f>
        <v/>
      </c>
      <c r="L1369" s="73" t="str">
        <f>IF(G1369="","",VALUE(IFERROR(CHOOSE(MATCH(G1369,{0,1,2,3,4,5},0),2.5,3.5,4.5,5.5,6.5,7.5),"")))</f>
        <v/>
      </c>
      <c r="M1369" s="52">
        <f t="shared" si="65"/>
        <v>1</v>
      </c>
      <c r="N1369" s="52" t="str">
        <f t="shared" si="66"/>
        <v/>
      </c>
      <c r="O1369" s="6"/>
      <c r="P1369" s="6"/>
      <c r="Q1369" s="6"/>
      <c r="R1369" s="6"/>
      <c r="S1369" s="6"/>
      <c r="T1369" s="6"/>
      <c r="U1369" s="6"/>
      <c r="V1369" s="6"/>
      <c r="W1369" s="6"/>
      <c r="X1369" s="6"/>
      <c r="Y1369" s="6"/>
      <c r="Z1369" s="6"/>
      <c r="AA1369" s="6"/>
      <c r="AB1369" s="6"/>
    </row>
    <row r="1370" spans="1:28" ht="13.5" thickBot="1" x14ac:dyDescent="0.25">
      <c r="A1370" s="6" t="str">
        <f t="shared" si="67"/>
        <v xml:space="preserve"> UNIT </v>
      </c>
      <c r="B1370" s="54">
        <v>1336</v>
      </c>
      <c r="C1370" s="53"/>
      <c r="D1370" s="57"/>
      <c r="E1370" s="57"/>
      <c r="F1370" s="57"/>
      <c r="G1370" s="57"/>
      <c r="H1370" s="139"/>
      <c r="I1370" s="57"/>
      <c r="J1370" s="60"/>
      <c r="K1370" s="72" t="str">
        <f>IF(AND(I1370="YES", COUNTIFS(F$35:F1370,F1370,I$35:I1370,"YES")=1),1,"")</f>
        <v/>
      </c>
      <c r="L1370" s="73" t="str">
        <f>IF(G1370="","",VALUE(IFERROR(CHOOSE(MATCH(G1370,{0,1,2,3,4,5},0),2.5,3.5,4.5,5.5,6.5,7.5),"")))</f>
        <v/>
      </c>
      <c r="M1370" s="52">
        <f t="shared" si="65"/>
        <v>1</v>
      </c>
      <c r="N1370" s="52" t="str">
        <f t="shared" si="66"/>
        <v/>
      </c>
      <c r="O1370" s="6"/>
      <c r="P1370" s="6"/>
      <c r="Q1370" s="6"/>
      <c r="R1370" s="6"/>
      <c r="S1370" s="6"/>
      <c r="T1370" s="6"/>
      <c r="U1370" s="6"/>
      <c r="V1370" s="6"/>
      <c r="W1370" s="6"/>
      <c r="X1370" s="6"/>
      <c r="Y1370" s="6"/>
      <c r="Z1370" s="6"/>
      <c r="AA1370" s="6"/>
      <c r="AB1370" s="6"/>
    </row>
    <row r="1371" spans="1:28" ht="13.5" thickBot="1" x14ac:dyDescent="0.25">
      <c r="A1371" s="6" t="str">
        <f t="shared" si="67"/>
        <v xml:space="preserve"> UNIT </v>
      </c>
      <c r="B1371" s="54">
        <v>1337</v>
      </c>
      <c r="C1371" s="53"/>
      <c r="D1371" s="57"/>
      <c r="E1371" s="57"/>
      <c r="F1371" s="57"/>
      <c r="G1371" s="57"/>
      <c r="H1371" s="139"/>
      <c r="I1371" s="57"/>
      <c r="J1371" s="60"/>
      <c r="K1371" s="72" t="str">
        <f>IF(AND(I1371="YES", COUNTIFS(F$35:F1371,F1371,I$35:I1371,"YES")=1),1,"")</f>
        <v/>
      </c>
      <c r="L1371" s="73" t="str">
        <f>IF(G1371="","",VALUE(IFERROR(CHOOSE(MATCH(G1371,{0,1,2,3,4,5},0),2.5,3.5,4.5,5.5,6.5,7.5),"")))</f>
        <v/>
      </c>
      <c r="M1371" s="52">
        <f t="shared" si="65"/>
        <v>1</v>
      </c>
      <c r="N1371" s="52" t="str">
        <f t="shared" si="66"/>
        <v/>
      </c>
      <c r="O1371" s="6"/>
      <c r="P1371" s="6"/>
      <c r="Q1371" s="6"/>
      <c r="R1371" s="6"/>
      <c r="S1371" s="6"/>
      <c r="T1371" s="6"/>
      <c r="U1371" s="6"/>
      <c r="V1371" s="6"/>
      <c r="W1371" s="6"/>
      <c r="X1371" s="6"/>
      <c r="Y1371" s="6"/>
      <c r="Z1371" s="6"/>
      <c r="AA1371" s="6"/>
      <c r="AB1371" s="6"/>
    </row>
    <row r="1372" spans="1:28" ht="13.5" thickBot="1" x14ac:dyDescent="0.25">
      <c r="A1372" s="6" t="str">
        <f t="shared" si="67"/>
        <v xml:space="preserve"> UNIT </v>
      </c>
      <c r="B1372" s="54">
        <v>1338</v>
      </c>
      <c r="C1372" s="53"/>
      <c r="D1372" s="57"/>
      <c r="E1372" s="57"/>
      <c r="F1372" s="57"/>
      <c r="G1372" s="57"/>
      <c r="H1372" s="139"/>
      <c r="I1372" s="57"/>
      <c r="J1372" s="60"/>
      <c r="K1372" s="72" t="str">
        <f>IF(AND(I1372="YES", COUNTIFS(F$35:F1372,F1372,I$35:I1372,"YES")=1),1,"")</f>
        <v/>
      </c>
      <c r="L1372" s="73" t="str">
        <f>IF(G1372="","",VALUE(IFERROR(CHOOSE(MATCH(G1372,{0,1,2,3,4,5},0),2.5,3.5,4.5,5.5,6.5,7.5),"")))</f>
        <v/>
      </c>
      <c r="M1372" s="52">
        <f t="shared" si="65"/>
        <v>1</v>
      </c>
      <c r="N1372" s="52" t="str">
        <f t="shared" si="66"/>
        <v/>
      </c>
      <c r="O1372" s="6"/>
      <c r="P1372" s="6"/>
      <c r="Q1372" s="6"/>
      <c r="R1372" s="6"/>
      <c r="S1372" s="6"/>
      <c r="T1372" s="6"/>
      <c r="U1372" s="6"/>
      <c r="V1372" s="6"/>
      <c r="W1372" s="6"/>
      <c r="X1372" s="6"/>
      <c r="Y1372" s="6"/>
      <c r="Z1372" s="6"/>
      <c r="AA1372" s="6"/>
      <c r="AB1372" s="6"/>
    </row>
    <row r="1373" spans="1:28" ht="13.5" thickBot="1" x14ac:dyDescent="0.25">
      <c r="A1373" s="6" t="str">
        <f t="shared" si="67"/>
        <v xml:space="preserve"> UNIT </v>
      </c>
      <c r="B1373" s="54">
        <v>1339</v>
      </c>
      <c r="C1373" s="53"/>
      <c r="D1373" s="57"/>
      <c r="E1373" s="57"/>
      <c r="F1373" s="57"/>
      <c r="G1373" s="57"/>
      <c r="H1373" s="139"/>
      <c r="I1373" s="57"/>
      <c r="J1373" s="60"/>
      <c r="K1373" s="72" t="str">
        <f>IF(AND(I1373="YES", COUNTIFS(F$35:F1373,F1373,I$35:I1373,"YES")=1),1,"")</f>
        <v/>
      </c>
      <c r="L1373" s="73" t="str">
        <f>IF(G1373="","",VALUE(IFERROR(CHOOSE(MATCH(G1373,{0,1,2,3,4,5},0),2.5,3.5,4.5,5.5,6.5,7.5),"")))</f>
        <v/>
      </c>
      <c r="M1373" s="52">
        <f t="shared" si="65"/>
        <v>1</v>
      </c>
      <c r="N1373" s="52" t="str">
        <f t="shared" si="66"/>
        <v/>
      </c>
      <c r="O1373" s="6"/>
      <c r="P1373" s="6"/>
      <c r="Q1373" s="6"/>
      <c r="R1373" s="6"/>
      <c r="S1373" s="6"/>
      <c r="T1373" s="6"/>
      <c r="U1373" s="6"/>
      <c r="V1373" s="6"/>
      <c r="W1373" s="6"/>
      <c r="X1373" s="6"/>
      <c r="Y1373" s="6"/>
      <c r="Z1373" s="6"/>
      <c r="AA1373" s="6"/>
      <c r="AB1373" s="6"/>
    </row>
    <row r="1374" spans="1:28" ht="13.5" thickBot="1" x14ac:dyDescent="0.25">
      <c r="A1374" s="6" t="str">
        <f t="shared" si="67"/>
        <v xml:space="preserve"> UNIT </v>
      </c>
      <c r="B1374" s="54">
        <v>1340</v>
      </c>
      <c r="C1374" s="53"/>
      <c r="D1374" s="57"/>
      <c r="E1374" s="57"/>
      <c r="F1374" s="57"/>
      <c r="G1374" s="57"/>
      <c r="H1374" s="139"/>
      <c r="I1374" s="57"/>
      <c r="J1374" s="60"/>
      <c r="K1374" s="72" t="str">
        <f>IF(AND(I1374="YES", COUNTIFS(F$35:F1374,F1374,I$35:I1374,"YES")=1),1,"")</f>
        <v/>
      </c>
      <c r="L1374" s="73" t="str">
        <f>IF(G1374="","",VALUE(IFERROR(CHOOSE(MATCH(G1374,{0,1,2,3,4,5},0),2.5,3.5,4.5,5.5,6.5,7.5),"")))</f>
        <v/>
      </c>
      <c r="M1374" s="52">
        <f t="shared" si="65"/>
        <v>1</v>
      </c>
      <c r="N1374" s="52" t="str">
        <f t="shared" si="66"/>
        <v/>
      </c>
      <c r="O1374" s="6"/>
      <c r="P1374" s="6"/>
      <c r="Q1374" s="6"/>
      <c r="R1374" s="6"/>
      <c r="S1374" s="6"/>
      <c r="T1374" s="6"/>
      <c r="U1374" s="6"/>
      <c r="V1374" s="6"/>
      <c r="W1374" s="6"/>
      <c r="X1374" s="6"/>
      <c r="Y1374" s="6"/>
      <c r="Z1374" s="6"/>
      <c r="AA1374" s="6"/>
      <c r="AB1374" s="6"/>
    </row>
    <row r="1375" spans="1:28" ht="13.5" thickBot="1" x14ac:dyDescent="0.25">
      <c r="A1375" s="6" t="str">
        <f t="shared" si="67"/>
        <v xml:space="preserve"> UNIT </v>
      </c>
      <c r="B1375" s="54">
        <v>1341</v>
      </c>
      <c r="C1375" s="53"/>
      <c r="D1375" s="57"/>
      <c r="E1375" s="57"/>
      <c r="F1375" s="57"/>
      <c r="G1375" s="57"/>
      <c r="H1375" s="139"/>
      <c r="I1375" s="57"/>
      <c r="J1375" s="60"/>
      <c r="K1375" s="72" t="str">
        <f>IF(AND(I1375="YES", COUNTIFS(F$35:F1375,F1375,I$35:I1375,"YES")=1),1,"")</f>
        <v/>
      </c>
      <c r="L1375" s="73" t="str">
        <f>IF(G1375="","",VALUE(IFERROR(CHOOSE(MATCH(G1375,{0,1,2,3,4,5},0),2.5,3.5,4.5,5.5,6.5,7.5),"")))</f>
        <v/>
      </c>
      <c r="M1375" s="52">
        <f t="shared" si="65"/>
        <v>1</v>
      </c>
      <c r="N1375" s="52" t="str">
        <f t="shared" si="66"/>
        <v/>
      </c>
      <c r="O1375" s="6"/>
      <c r="P1375" s="6"/>
      <c r="Q1375" s="6"/>
      <c r="R1375" s="6"/>
      <c r="S1375" s="6"/>
      <c r="T1375" s="6"/>
      <c r="U1375" s="6"/>
      <c r="V1375" s="6"/>
      <c r="W1375" s="6"/>
      <c r="X1375" s="6"/>
      <c r="Y1375" s="6"/>
      <c r="Z1375" s="6"/>
      <c r="AA1375" s="6"/>
      <c r="AB1375" s="6"/>
    </row>
    <row r="1376" spans="1:28" ht="13.5" thickBot="1" x14ac:dyDescent="0.25">
      <c r="A1376" s="6" t="str">
        <f t="shared" si="67"/>
        <v xml:space="preserve"> UNIT </v>
      </c>
      <c r="B1376" s="54">
        <v>1342</v>
      </c>
      <c r="C1376" s="53"/>
      <c r="D1376" s="57"/>
      <c r="E1376" s="57"/>
      <c r="F1376" s="57"/>
      <c r="G1376" s="57"/>
      <c r="H1376" s="139"/>
      <c r="I1376" s="57"/>
      <c r="J1376" s="60"/>
      <c r="K1376" s="72" t="str">
        <f>IF(AND(I1376="YES", COUNTIFS(F$35:F1376,F1376,I$35:I1376,"YES")=1),1,"")</f>
        <v/>
      </c>
      <c r="L1376" s="73" t="str">
        <f>IF(G1376="","",VALUE(IFERROR(CHOOSE(MATCH(G1376,{0,1,2,3,4,5},0),2.5,3.5,4.5,5.5,6.5,7.5),"")))</f>
        <v/>
      </c>
      <c r="M1376" s="52">
        <f t="shared" si="65"/>
        <v>1</v>
      </c>
      <c r="N1376" s="52" t="str">
        <f t="shared" si="66"/>
        <v/>
      </c>
      <c r="O1376" s="6"/>
      <c r="P1376" s="6"/>
      <c r="Q1376" s="6"/>
      <c r="R1376" s="6"/>
      <c r="S1376" s="6"/>
      <c r="T1376" s="6"/>
      <c r="U1376" s="6"/>
      <c r="V1376" s="6"/>
      <c r="W1376" s="6"/>
      <c r="X1376" s="6"/>
      <c r="Y1376" s="6"/>
      <c r="Z1376" s="6"/>
      <c r="AA1376" s="6"/>
      <c r="AB1376" s="6"/>
    </row>
    <row r="1377" spans="1:28" ht="13.5" thickBot="1" x14ac:dyDescent="0.25">
      <c r="A1377" s="6" t="str">
        <f t="shared" si="67"/>
        <v xml:space="preserve"> UNIT </v>
      </c>
      <c r="B1377" s="54">
        <v>1343</v>
      </c>
      <c r="C1377" s="53"/>
      <c r="D1377" s="57"/>
      <c r="E1377" s="57"/>
      <c r="F1377" s="57"/>
      <c r="G1377" s="57"/>
      <c r="H1377" s="139"/>
      <c r="I1377" s="57"/>
      <c r="J1377" s="60"/>
      <c r="K1377" s="72" t="str">
        <f>IF(AND(I1377="YES", COUNTIFS(F$35:F1377,F1377,I$35:I1377,"YES")=1),1,"")</f>
        <v/>
      </c>
      <c r="L1377" s="73" t="str">
        <f>IF(G1377="","",VALUE(IFERROR(CHOOSE(MATCH(G1377,{0,1,2,3,4,5},0),2.5,3.5,4.5,5.5,6.5,7.5),"")))</f>
        <v/>
      </c>
      <c r="M1377" s="52">
        <f t="shared" si="65"/>
        <v>1</v>
      </c>
      <c r="N1377" s="52" t="str">
        <f t="shared" si="66"/>
        <v/>
      </c>
      <c r="O1377" s="6"/>
      <c r="P1377" s="6"/>
      <c r="Q1377" s="6"/>
      <c r="R1377" s="6"/>
      <c r="S1377" s="6"/>
      <c r="T1377" s="6"/>
      <c r="U1377" s="6"/>
      <c r="V1377" s="6"/>
      <c r="W1377" s="6"/>
      <c r="X1377" s="6"/>
      <c r="Y1377" s="6"/>
      <c r="Z1377" s="6"/>
      <c r="AA1377" s="6"/>
      <c r="AB1377" s="6"/>
    </row>
    <row r="1378" spans="1:28" ht="13.5" thickBot="1" x14ac:dyDescent="0.25">
      <c r="A1378" s="6" t="str">
        <f t="shared" si="67"/>
        <v xml:space="preserve"> UNIT </v>
      </c>
      <c r="B1378" s="54">
        <v>1344</v>
      </c>
      <c r="C1378" s="53"/>
      <c r="D1378" s="57"/>
      <c r="E1378" s="57"/>
      <c r="F1378" s="57"/>
      <c r="G1378" s="57"/>
      <c r="H1378" s="139"/>
      <c r="I1378" s="57"/>
      <c r="J1378" s="60"/>
      <c r="K1378" s="72" t="str">
        <f>IF(AND(I1378="YES", COUNTIFS(F$35:F1378,F1378,I$35:I1378,"YES")=1),1,"")</f>
        <v/>
      </c>
      <c r="L1378" s="73" t="str">
        <f>IF(G1378="","",VALUE(IFERROR(CHOOSE(MATCH(G1378,{0,1,2,3,4,5},0),2.5,3.5,4.5,5.5,6.5,7.5),"")))</f>
        <v/>
      </c>
      <c r="M1378" s="52">
        <f t="shared" si="65"/>
        <v>1</v>
      </c>
      <c r="N1378" s="52" t="str">
        <f t="shared" si="66"/>
        <v/>
      </c>
      <c r="O1378" s="6"/>
      <c r="P1378" s="6"/>
      <c r="Q1378" s="6"/>
      <c r="R1378" s="6"/>
      <c r="S1378" s="6"/>
      <c r="T1378" s="6"/>
      <c r="U1378" s="6"/>
      <c r="V1378" s="6"/>
      <c r="W1378" s="6"/>
      <c r="X1378" s="6"/>
      <c r="Y1378" s="6"/>
      <c r="Z1378" s="6"/>
      <c r="AA1378" s="6"/>
      <c r="AB1378" s="6"/>
    </row>
    <row r="1379" spans="1:28" ht="13.5" thickBot="1" x14ac:dyDescent="0.25">
      <c r="A1379" s="6" t="str">
        <f t="shared" si="67"/>
        <v xml:space="preserve"> UNIT </v>
      </c>
      <c r="B1379" s="54">
        <v>1345</v>
      </c>
      <c r="C1379" s="53"/>
      <c r="D1379" s="57"/>
      <c r="E1379" s="57"/>
      <c r="F1379" s="57"/>
      <c r="G1379" s="57"/>
      <c r="H1379" s="139"/>
      <c r="I1379" s="57"/>
      <c r="J1379" s="60"/>
      <c r="K1379" s="72" t="str">
        <f>IF(AND(I1379="YES", COUNTIFS(F$35:F1379,F1379,I$35:I1379,"YES")=1),1,"")</f>
        <v/>
      </c>
      <c r="L1379" s="73" t="str">
        <f>IF(G1379="","",VALUE(IFERROR(CHOOSE(MATCH(G1379,{0,1,2,3,4,5},0),2.5,3.5,4.5,5.5,6.5,7.5),"")))</f>
        <v/>
      </c>
      <c r="M1379" s="52">
        <f t="shared" ref="M1379:M1442" si="68">IF(COUNTIF($F$35:$F$1534,F1379)&gt;1,0,1)</f>
        <v>1</v>
      </c>
      <c r="N1379" s="52" t="str">
        <f t="shared" ref="N1379:N1442" si="69">IFERROR(1/IF(LEN(F1379)&gt;0,COUNTIF($F$35:$F$1534,F1379),0),"")</f>
        <v/>
      </c>
      <c r="O1379" s="6"/>
      <c r="P1379" s="6"/>
      <c r="Q1379" s="6"/>
      <c r="R1379" s="6"/>
      <c r="S1379" s="6"/>
      <c r="T1379" s="6"/>
      <c r="U1379" s="6"/>
      <c r="V1379" s="6"/>
      <c r="W1379" s="6"/>
      <c r="X1379" s="6"/>
      <c r="Y1379" s="6"/>
      <c r="Z1379" s="6"/>
      <c r="AA1379" s="6"/>
      <c r="AB1379" s="6"/>
    </row>
    <row r="1380" spans="1:28" ht="13.5" thickBot="1" x14ac:dyDescent="0.25">
      <c r="A1380" s="6" t="str">
        <f t="shared" si="67"/>
        <v xml:space="preserve"> UNIT </v>
      </c>
      <c r="B1380" s="54">
        <v>1346</v>
      </c>
      <c r="C1380" s="53"/>
      <c r="D1380" s="57"/>
      <c r="E1380" s="57"/>
      <c r="F1380" s="57"/>
      <c r="G1380" s="57"/>
      <c r="H1380" s="139"/>
      <c r="I1380" s="57"/>
      <c r="J1380" s="60"/>
      <c r="K1380" s="72" t="str">
        <f>IF(AND(I1380="YES", COUNTIFS(F$35:F1380,F1380,I$35:I1380,"YES")=1),1,"")</f>
        <v/>
      </c>
      <c r="L1380" s="73" t="str">
        <f>IF(G1380="","",VALUE(IFERROR(CHOOSE(MATCH(G1380,{0,1,2,3,4,5},0),2.5,3.5,4.5,5.5,6.5,7.5),"")))</f>
        <v/>
      </c>
      <c r="M1380" s="52">
        <f t="shared" si="68"/>
        <v>1</v>
      </c>
      <c r="N1380" s="52" t="str">
        <f t="shared" si="69"/>
        <v/>
      </c>
      <c r="O1380" s="6"/>
      <c r="P1380" s="6"/>
      <c r="Q1380" s="6"/>
      <c r="R1380" s="6"/>
      <c r="S1380" s="6"/>
      <c r="T1380" s="6"/>
      <c r="U1380" s="6"/>
      <c r="V1380" s="6"/>
      <c r="W1380" s="6"/>
      <c r="X1380" s="6"/>
      <c r="Y1380" s="6"/>
      <c r="Z1380" s="6"/>
      <c r="AA1380" s="6"/>
      <c r="AB1380" s="6"/>
    </row>
    <row r="1381" spans="1:28" ht="13.5" thickBot="1" x14ac:dyDescent="0.25">
      <c r="A1381" s="6" t="str">
        <f t="shared" ref="A1381:A1444" si="70">C1379&amp;" "&amp;"UNIT"&amp;" "&amp;F1379</f>
        <v xml:space="preserve"> UNIT </v>
      </c>
      <c r="B1381" s="54">
        <v>1347</v>
      </c>
      <c r="C1381" s="53"/>
      <c r="D1381" s="57"/>
      <c r="E1381" s="57"/>
      <c r="F1381" s="57"/>
      <c r="G1381" s="57"/>
      <c r="H1381" s="139"/>
      <c r="I1381" s="57"/>
      <c r="J1381" s="60"/>
      <c r="K1381" s="72" t="str">
        <f>IF(AND(I1381="YES", COUNTIFS(F$35:F1381,F1381,I$35:I1381,"YES")=1),1,"")</f>
        <v/>
      </c>
      <c r="L1381" s="73" t="str">
        <f>IF(G1381="","",VALUE(IFERROR(CHOOSE(MATCH(G1381,{0,1,2,3,4,5},0),2.5,3.5,4.5,5.5,6.5,7.5),"")))</f>
        <v/>
      </c>
      <c r="M1381" s="52">
        <f t="shared" si="68"/>
        <v>1</v>
      </c>
      <c r="N1381" s="52" t="str">
        <f t="shared" si="69"/>
        <v/>
      </c>
      <c r="O1381" s="6"/>
      <c r="P1381" s="6"/>
      <c r="Q1381" s="6"/>
      <c r="R1381" s="6"/>
      <c r="S1381" s="6"/>
      <c r="T1381" s="6"/>
      <c r="U1381" s="6"/>
      <c r="V1381" s="6"/>
      <c r="W1381" s="6"/>
      <c r="X1381" s="6"/>
      <c r="Y1381" s="6"/>
      <c r="Z1381" s="6"/>
      <c r="AA1381" s="6"/>
      <c r="AB1381" s="6"/>
    </row>
    <row r="1382" spans="1:28" ht="13.5" thickBot="1" x14ac:dyDescent="0.25">
      <c r="A1382" s="6" t="str">
        <f t="shared" si="70"/>
        <v xml:space="preserve"> UNIT </v>
      </c>
      <c r="B1382" s="54">
        <v>1348</v>
      </c>
      <c r="C1382" s="53"/>
      <c r="D1382" s="57"/>
      <c r="E1382" s="57"/>
      <c r="F1382" s="57"/>
      <c r="G1382" s="57"/>
      <c r="H1382" s="139"/>
      <c r="I1382" s="57"/>
      <c r="J1382" s="60"/>
      <c r="K1382" s="72" t="str">
        <f>IF(AND(I1382="YES", COUNTIFS(F$35:F1382,F1382,I$35:I1382,"YES")=1),1,"")</f>
        <v/>
      </c>
      <c r="L1382" s="73" t="str">
        <f>IF(G1382="","",VALUE(IFERROR(CHOOSE(MATCH(G1382,{0,1,2,3,4,5},0),2.5,3.5,4.5,5.5,6.5,7.5),"")))</f>
        <v/>
      </c>
      <c r="M1382" s="52">
        <f t="shared" si="68"/>
        <v>1</v>
      </c>
      <c r="N1382" s="52" t="str">
        <f t="shared" si="69"/>
        <v/>
      </c>
      <c r="O1382" s="6"/>
      <c r="P1382" s="6"/>
      <c r="Q1382" s="6"/>
      <c r="R1382" s="6"/>
      <c r="S1382" s="6"/>
      <c r="T1382" s="6"/>
      <c r="U1382" s="6"/>
      <c r="V1382" s="6"/>
      <c r="W1382" s="6"/>
      <c r="X1382" s="6"/>
      <c r="Y1382" s="6"/>
      <c r="Z1382" s="6"/>
      <c r="AA1382" s="6"/>
      <c r="AB1382" s="6"/>
    </row>
    <row r="1383" spans="1:28" ht="13.5" thickBot="1" x14ac:dyDescent="0.25">
      <c r="A1383" s="6" t="str">
        <f t="shared" si="70"/>
        <v xml:space="preserve"> UNIT </v>
      </c>
      <c r="B1383" s="54">
        <v>1349</v>
      </c>
      <c r="C1383" s="53"/>
      <c r="D1383" s="57"/>
      <c r="E1383" s="57"/>
      <c r="F1383" s="57"/>
      <c r="G1383" s="57"/>
      <c r="H1383" s="139"/>
      <c r="I1383" s="57"/>
      <c r="J1383" s="60"/>
      <c r="K1383" s="72" t="str">
        <f>IF(AND(I1383="YES", COUNTIFS(F$35:F1383,F1383,I$35:I1383,"YES")=1),1,"")</f>
        <v/>
      </c>
      <c r="L1383" s="73" t="str">
        <f>IF(G1383="","",VALUE(IFERROR(CHOOSE(MATCH(G1383,{0,1,2,3,4,5},0),2.5,3.5,4.5,5.5,6.5,7.5),"")))</f>
        <v/>
      </c>
      <c r="M1383" s="52">
        <f t="shared" si="68"/>
        <v>1</v>
      </c>
      <c r="N1383" s="52" t="str">
        <f t="shared" si="69"/>
        <v/>
      </c>
      <c r="O1383" s="6"/>
      <c r="P1383" s="6"/>
      <c r="Q1383" s="6"/>
      <c r="R1383" s="6"/>
      <c r="S1383" s="6"/>
      <c r="T1383" s="6"/>
      <c r="U1383" s="6"/>
      <c r="V1383" s="6"/>
      <c r="W1383" s="6"/>
      <c r="X1383" s="6"/>
      <c r="Y1383" s="6"/>
      <c r="Z1383" s="6"/>
      <c r="AA1383" s="6"/>
      <c r="AB1383" s="6"/>
    </row>
    <row r="1384" spans="1:28" ht="13.5" thickBot="1" x14ac:dyDescent="0.25">
      <c r="A1384" s="6" t="str">
        <f t="shared" si="70"/>
        <v xml:space="preserve"> UNIT </v>
      </c>
      <c r="B1384" s="54">
        <v>1350</v>
      </c>
      <c r="C1384" s="53"/>
      <c r="D1384" s="57"/>
      <c r="E1384" s="57"/>
      <c r="F1384" s="57"/>
      <c r="G1384" s="57"/>
      <c r="H1384" s="139"/>
      <c r="I1384" s="57"/>
      <c r="J1384" s="60"/>
      <c r="K1384" s="72" t="str">
        <f>IF(AND(I1384="YES", COUNTIFS(F$35:F1384,F1384,I$35:I1384,"YES")=1),1,"")</f>
        <v/>
      </c>
      <c r="L1384" s="73" t="str">
        <f>IF(G1384="","",VALUE(IFERROR(CHOOSE(MATCH(G1384,{0,1,2,3,4,5},0),2.5,3.5,4.5,5.5,6.5,7.5),"")))</f>
        <v/>
      </c>
      <c r="M1384" s="52">
        <f t="shared" si="68"/>
        <v>1</v>
      </c>
      <c r="N1384" s="52" t="str">
        <f t="shared" si="69"/>
        <v/>
      </c>
      <c r="O1384" s="6"/>
      <c r="P1384" s="6"/>
      <c r="Q1384" s="6"/>
      <c r="R1384" s="6"/>
      <c r="S1384" s="6"/>
      <c r="T1384" s="6"/>
      <c r="U1384" s="6"/>
      <c r="V1384" s="6"/>
      <c r="W1384" s="6"/>
      <c r="X1384" s="6"/>
      <c r="Y1384" s="6"/>
      <c r="Z1384" s="6"/>
      <c r="AA1384" s="6"/>
      <c r="AB1384" s="6"/>
    </row>
    <row r="1385" spans="1:28" ht="13.5" thickBot="1" x14ac:dyDescent="0.25">
      <c r="A1385" s="6" t="str">
        <f t="shared" si="70"/>
        <v xml:space="preserve"> UNIT </v>
      </c>
      <c r="B1385" s="54">
        <v>1351</v>
      </c>
      <c r="C1385" s="53"/>
      <c r="D1385" s="57"/>
      <c r="E1385" s="57"/>
      <c r="F1385" s="57"/>
      <c r="G1385" s="57"/>
      <c r="H1385" s="139"/>
      <c r="I1385" s="57"/>
      <c r="J1385" s="60"/>
      <c r="K1385" s="72" t="str">
        <f>IF(AND(I1385="YES", COUNTIFS(F$35:F1385,F1385,I$35:I1385,"YES")=1),1,"")</f>
        <v/>
      </c>
      <c r="L1385" s="73" t="str">
        <f>IF(G1385="","",VALUE(IFERROR(CHOOSE(MATCH(G1385,{0,1,2,3,4,5},0),2.5,3.5,4.5,5.5,6.5,7.5),"")))</f>
        <v/>
      </c>
      <c r="M1385" s="52">
        <f t="shared" si="68"/>
        <v>1</v>
      </c>
      <c r="N1385" s="52" t="str">
        <f t="shared" si="69"/>
        <v/>
      </c>
      <c r="O1385" s="6"/>
      <c r="P1385" s="6"/>
      <c r="Q1385" s="6"/>
      <c r="R1385" s="6"/>
      <c r="S1385" s="6"/>
      <c r="T1385" s="6"/>
      <c r="U1385" s="6"/>
      <c r="V1385" s="6"/>
      <c r="W1385" s="6"/>
      <c r="X1385" s="6"/>
      <c r="Y1385" s="6"/>
      <c r="Z1385" s="6"/>
      <c r="AA1385" s="6"/>
      <c r="AB1385" s="6"/>
    </row>
    <row r="1386" spans="1:28" ht="13.5" thickBot="1" x14ac:dyDescent="0.25">
      <c r="A1386" s="6" t="str">
        <f t="shared" si="70"/>
        <v xml:space="preserve"> UNIT </v>
      </c>
      <c r="B1386" s="54">
        <v>1352</v>
      </c>
      <c r="C1386" s="53"/>
      <c r="D1386" s="57"/>
      <c r="E1386" s="57"/>
      <c r="F1386" s="57"/>
      <c r="G1386" s="57"/>
      <c r="H1386" s="139"/>
      <c r="I1386" s="57"/>
      <c r="J1386" s="60"/>
      <c r="K1386" s="72" t="str">
        <f>IF(AND(I1386="YES", COUNTIFS(F$35:F1386,F1386,I$35:I1386,"YES")=1),1,"")</f>
        <v/>
      </c>
      <c r="L1386" s="73" t="str">
        <f>IF(G1386="","",VALUE(IFERROR(CHOOSE(MATCH(G1386,{0,1,2,3,4,5},0),2.5,3.5,4.5,5.5,6.5,7.5),"")))</f>
        <v/>
      </c>
      <c r="M1386" s="52">
        <f t="shared" si="68"/>
        <v>1</v>
      </c>
      <c r="N1386" s="52" t="str">
        <f t="shared" si="69"/>
        <v/>
      </c>
      <c r="O1386" s="6"/>
      <c r="P1386" s="6"/>
      <c r="Q1386" s="6"/>
      <c r="R1386" s="6"/>
      <c r="S1386" s="6"/>
      <c r="T1386" s="6"/>
      <c r="U1386" s="6"/>
      <c r="V1386" s="6"/>
      <c r="W1386" s="6"/>
      <c r="X1386" s="6"/>
      <c r="Y1386" s="6"/>
      <c r="Z1386" s="6"/>
      <c r="AA1386" s="6"/>
      <c r="AB1386" s="6"/>
    </row>
    <row r="1387" spans="1:28" ht="13.5" thickBot="1" x14ac:dyDescent="0.25">
      <c r="A1387" s="6" t="str">
        <f t="shared" si="70"/>
        <v xml:space="preserve"> UNIT </v>
      </c>
      <c r="B1387" s="54">
        <v>1353</v>
      </c>
      <c r="C1387" s="53"/>
      <c r="D1387" s="57"/>
      <c r="E1387" s="57"/>
      <c r="F1387" s="57"/>
      <c r="G1387" s="57"/>
      <c r="H1387" s="139"/>
      <c r="I1387" s="57"/>
      <c r="J1387" s="60"/>
      <c r="K1387" s="72" t="str">
        <f>IF(AND(I1387="YES", COUNTIFS(F$35:F1387,F1387,I$35:I1387,"YES")=1),1,"")</f>
        <v/>
      </c>
      <c r="L1387" s="73" t="str">
        <f>IF(G1387="","",VALUE(IFERROR(CHOOSE(MATCH(G1387,{0,1,2,3,4,5},0),2.5,3.5,4.5,5.5,6.5,7.5),"")))</f>
        <v/>
      </c>
      <c r="M1387" s="52">
        <f t="shared" si="68"/>
        <v>1</v>
      </c>
      <c r="N1387" s="52" t="str">
        <f t="shared" si="69"/>
        <v/>
      </c>
      <c r="O1387" s="6"/>
      <c r="P1387" s="6"/>
      <c r="Q1387" s="6"/>
      <c r="R1387" s="6"/>
      <c r="S1387" s="6"/>
      <c r="T1387" s="6"/>
      <c r="U1387" s="6"/>
      <c r="V1387" s="6"/>
      <c r="W1387" s="6"/>
      <c r="X1387" s="6"/>
      <c r="Y1387" s="6"/>
      <c r="Z1387" s="6"/>
      <c r="AA1387" s="6"/>
      <c r="AB1387" s="6"/>
    </row>
    <row r="1388" spans="1:28" ht="13.5" thickBot="1" x14ac:dyDescent="0.25">
      <c r="A1388" s="6" t="str">
        <f t="shared" si="70"/>
        <v xml:space="preserve"> UNIT </v>
      </c>
      <c r="B1388" s="54">
        <v>1354</v>
      </c>
      <c r="C1388" s="53"/>
      <c r="D1388" s="57"/>
      <c r="E1388" s="57"/>
      <c r="F1388" s="57"/>
      <c r="G1388" s="57"/>
      <c r="H1388" s="139"/>
      <c r="I1388" s="57"/>
      <c r="J1388" s="60"/>
      <c r="K1388" s="72" t="str">
        <f>IF(AND(I1388="YES", COUNTIFS(F$35:F1388,F1388,I$35:I1388,"YES")=1),1,"")</f>
        <v/>
      </c>
      <c r="L1388" s="73" t="str">
        <f>IF(G1388="","",VALUE(IFERROR(CHOOSE(MATCH(G1388,{0,1,2,3,4,5},0),2.5,3.5,4.5,5.5,6.5,7.5),"")))</f>
        <v/>
      </c>
      <c r="M1388" s="52">
        <f t="shared" si="68"/>
        <v>1</v>
      </c>
      <c r="N1388" s="52" t="str">
        <f t="shared" si="69"/>
        <v/>
      </c>
      <c r="O1388" s="6"/>
      <c r="P1388" s="6"/>
      <c r="Q1388" s="6"/>
      <c r="R1388" s="6"/>
      <c r="S1388" s="6"/>
      <c r="T1388" s="6"/>
      <c r="U1388" s="6"/>
      <c r="V1388" s="6"/>
      <c r="W1388" s="6"/>
      <c r="X1388" s="6"/>
      <c r="Y1388" s="6"/>
      <c r="Z1388" s="6"/>
      <c r="AA1388" s="6"/>
      <c r="AB1388" s="6"/>
    </row>
    <row r="1389" spans="1:28" ht="13.5" thickBot="1" x14ac:dyDescent="0.25">
      <c r="A1389" s="6" t="str">
        <f t="shared" si="70"/>
        <v xml:space="preserve"> UNIT </v>
      </c>
      <c r="B1389" s="54">
        <v>1355</v>
      </c>
      <c r="C1389" s="53"/>
      <c r="D1389" s="57"/>
      <c r="E1389" s="57"/>
      <c r="F1389" s="57"/>
      <c r="G1389" s="57"/>
      <c r="H1389" s="139"/>
      <c r="I1389" s="57"/>
      <c r="J1389" s="60"/>
      <c r="K1389" s="72" t="str">
        <f>IF(AND(I1389="YES", COUNTIFS(F$35:F1389,F1389,I$35:I1389,"YES")=1),1,"")</f>
        <v/>
      </c>
      <c r="L1389" s="73" t="str">
        <f>IF(G1389="","",VALUE(IFERROR(CHOOSE(MATCH(G1389,{0,1,2,3,4,5},0),2.5,3.5,4.5,5.5,6.5,7.5),"")))</f>
        <v/>
      </c>
      <c r="M1389" s="52">
        <f t="shared" si="68"/>
        <v>1</v>
      </c>
      <c r="N1389" s="52" t="str">
        <f t="shared" si="69"/>
        <v/>
      </c>
      <c r="O1389" s="6"/>
      <c r="P1389" s="6"/>
      <c r="Q1389" s="6"/>
      <c r="R1389" s="6"/>
      <c r="S1389" s="6"/>
      <c r="T1389" s="6"/>
      <c r="U1389" s="6"/>
      <c r="V1389" s="6"/>
      <c r="W1389" s="6"/>
      <c r="X1389" s="6"/>
      <c r="Y1389" s="6"/>
      <c r="Z1389" s="6"/>
      <c r="AA1389" s="6"/>
      <c r="AB1389" s="6"/>
    </row>
    <row r="1390" spans="1:28" ht="13.5" thickBot="1" x14ac:dyDescent="0.25">
      <c r="A1390" s="6" t="str">
        <f t="shared" si="70"/>
        <v xml:space="preserve"> UNIT </v>
      </c>
      <c r="B1390" s="54">
        <v>1356</v>
      </c>
      <c r="C1390" s="53"/>
      <c r="D1390" s="57"/>
      <c r="E1390" s="57"/>
      <c r="F1390" s="57"/>
      <c r="G1390" s="57"/>
      <c r="H1390" s="139"/>
      <c r="I1390" s="57"/>
      <c r="J1390" s="60"/>
      <c r="K1390" s="72" t="str">
        <f>IF(AND(I1390="YES", COUNTIFS(F$35:F1390,F1390,I$35:I1390,"YES")=1),1,"")</f>
        <v/>
      </c>
      <c r="L1390" s="73" t="str">
        <f>IF(G1390="","",VALUE(IFERROR(CHOOSE(MATCH(G1390,{0,1,2,3,4,5},0),2.5,3.5,4.5,5.5,6.5,7.5),"")))</f>
        <v/>
      </c>
      <c r="M1390" s="52">
        <f t="shared" si="68"/>
        <v>1</v>
      </c>
      <c r="N1390" s="52" t="str">
        <f t="shared" si="69"/>
        <v/>
      </c>
      <c r="O1390" s="6"/>
      <c r="P1390" s="6"/>
      <c r="Q1390" s="6"/>
      <c r="R1390" s="6"/>
      <c r="S1390" s="6"/>
      <c r="T1390" s="6"/>
      <c r="U1390" s="6"/>
      <c r="V1390" s="6"/>
      <c r="W1390" s="6"/>
      <c r="X1390" s="6"/>
      <c r="Y1390" s="6"/>
      <c r="Z1390" s="6"/>
      <c r="AA1390" s="6"/>
      <c r="AB1390" s="6"/>
    </row>
    <row r="1391" spans="1:28" ht="13.5" thickBot="1" x14ac:dyDescent="0.25">
      <c r="A1391" s="6" t="str">
        <f t="shared" si="70"/>
        <v xml:space="preserve"> UNIT </v>
      </c>
      <c r="B1391" s="54">
        <v>1357</v>
      </c>
      <c r="C1391" s="53"/>
      <c r="D1391" s="57"/>
      <c r="E1391" s="57"/>
      <c r="F1391" s="57"/>
      <c r="G1391" s="57"/>
      <c r="H1391" s="139"/>
      <c r="I1391" s="57"/>
      <c r="J1391" s="60"/>
      <c r="K1391" s="72" t="str">
        <f>IF(AND(I1391="YES", COUNTIFS(F$35:F1391,F1391,I$35:I1391,"YES")=1),1,"")</f>
        <v/>
      </c>
      <c r="L1391" s="73" t="str">
        <f>IF(G1391="","",VALUE(IFERROR(CHOOSE(MATCH(G1391,{0,1,2,3,4,5},0),2.5,3.5,4.5,5.5,6.5,7.5),"")))</f>
        <v/>
      </c>
      <c r="M1391" s="52">
        <f t="shared" si="68"/>
        <v>1</v>
      </c>
      <c r="N1391" s="52" t="str">
        <f t="shared" si="69"/>
        <v/>
      </c>
      <c r="O1391" s="6"/>
      <c r="P1391" s="6"/>
      <c r="Q1391" s="6"/>
      <c r="R1391" s="6"/>
      <c r="S1391" s="6"/>
      <c r="T1391" s="6"/>
      <c r="U1391" s="6"/>
      <c r="V1391" s="6"/>
      <c r="W1391" s="6"/>
      <c r="X1391" s="6"/>
      <c r="Y1391" s="6"/>
      <c r="Z1391" s="6"/>
      <c r="AA1391" s="6"/>
      <c r="AB1391" s="6"/>
    </row>
    <row r="1392" spans="1:28" ht="13.5" thickBot="1" x14ac:dyDescent="0.25">
      <c r="A1392" s="6" t="str">
        <f t="shared" si="70"/>
        <v xml:space="preserve"> UNIT </v>
      </c>
      <c r="B1392" s="54">
        <v>1358</v>
      </c>
      <c r="C1392" s="53"/>
      <c r="D1392" s="57"/>
      <c r="E1392" s="57"/>
      <c r="F1392" s="57"/>
      <c r="G1392" s="57"/>
      <c r="H1392" s="139"/>
      <c r="I1392" s="57"/>
      <c r="J1392" s="60"/>
      <c r="K1392" s="72" t="str">
        <f>IF(AND(I1392="YES", COUNTIFS(F$35:F1392,F1392,I$35:I1392,"YES")=1),1,"")</f>
        <v/>
      </c>
      <c r="L1392" s="73" t="str">
        <f>IF(G1392="","",VALUE(IFERROR(CHOOSE(MATCH(G1392,{0,1,2,3,4,5},0),2.5,3.5,4.5,5.5,6.5,7.5),"")))</f>
        <v/>
      </c>
      <c r="M1392" s="52">
        <f t="shared" si="68"/>
        <v>1</v>
      </c>
      <c r="N1392" s="52" t="str">
        <f t="shared" si="69"/>
        <v/>
      </c>
      <c r="O1392" s="6"/>
      <c r="P1392" s="6"/>
      <c r="Q1392" s="6"/>
      <c r="R1392" s="6"/>
      <c r="S1392" s="6"/>
      <c r="T1392" s="6"/>
      <c r="U1392" s="6"/>
      <c r="V1392" s="6"/>
      <c r="W1392" s="6"/>
      <c r="X1392" s="6"/>
      <c r="Y1392" s="6"/>
      <c r="Z1392" s="6"/>
      <c r="AA1392" s="6"/>
      <c r="AB1392" s="6"/>
    </row>
    <row r="1393" spans="1:28" ht="13.5" thickBot="1" x14ac:dyDescent="0.25">
      <c r="A1393" s="6" t="str">
        <f t="shared" si="70"/>
        <v xml:space="preserve"> UNIT </v>
      </c>
      <c r="B1393" s="54">
        <v>1359</v>
      </c>
      <c r="C1393" s="53"/>
      <c r="D1393" s="57"/>
      <c r="E1393" s="57"/>
      <c r="F1393" s="57"/>
      <c r="G1393" s="57"/>
      <c r="H1393" s="139"/>
      <c r="I1393" s="57"/>
      <c r="J1393" s="60"/>
      <c r="K1393" s="72" t="str">
        <f>IF(AND(I1393="YES", COUNTIFS(F$35:F1393,F1393,I$35:I1393,"YES")=1),1,"")</f>
        <v/>
      </c>
      <c r="L1393" s="73" t="str">
        <f>IF(G1393="","",VALUE(IFERROR(CHOOSE(MATCH(G1393,{0,1,2,3,4,5},0),2.5,3.5,4.5,5.5,6.5,7.5),"")))</f>
        <v/>
      </c>
      <c r="M1393" s="52">
        <f t="shared" si="68"/>
        <v>1</v>
      </c>
      <c r="N1393" s="52" t="str">
        <f t="shared" si="69"/>
        <v/>
      </c>
      <c r="O1393" s="6"/>
      <c r="P1393" s="6"/>
      <c r="Q1393" s="6"/>
      <c r="R1393" s="6"/>
      <c r="S1393" s="6"/>
      <c r="T1393" s="6"/>
      <c r="U1393" s="6"/>
      <c r="V1393" s="6"/>
      <c r="W1393" s="6"/>
      <c r="X1393" s="6"/>
      <c r="Y1393" s="6"/>
      <c r="Z1393" s="6"/>
      <c r="AA1393" s="6"/>
      <c r="AB1393" s="6"/>
    </row>
    <row r="1394" spans="1:28" ht="13.5" thickBot="1" x14ac:dyDescent="0.25">
      <c r="A1394" s="6" t="str">
        <f t="shared" si="70"/>
        <v xml:space="preserve"> UNIT </v>
      </c>
      <c r="B1394" s="54">
        <v>1360</v>
      </c>
      <c r="C1394" s="53"/>
      <c r="D1394" s="57"/>
      <c r="E1394" s="57"/>
      <c r="F1394" s="57"/>
      <c r="G1394" s="57"/>
      <c r="H1394" s="139"/>
      <c r="I1394" s="57"/>
      <c r="J1394" s="60"/>
      <c r="K1394" s="72" t="str">
        <f>IF(AND(I1394="YES", COUNTIFS(F$35:F1394,F1394,I$35:I1394,"YES")=1),1,"")</f>
        <v/>
      </c>
      <c r="L1394" s="73" t="str">
        <f>IF(G1394="","",VALUE(IFERROR(CHOOSE(MATCH(G1394,{0,1,2,3,4,5},0),2.5,3.5,4.5,5.5,6.5,7.5),"")))</f>
        <v/>
      </c>
      <c r="M1394" s="52">
        <f t="shared" si="68"/>
        <v>1</v>
      </c>
      <c r="N1394" s="52" t="str">
        <f t="shared" si="69"/>
        <v/>
      </c>
      <c r="O1394" s="6"/>
      <c r="P1394" s="6"/>
      <c r="Q1394" s="6"/>
      <c r="R1394" s="6"/>
      <c r="S1394" s="6"/>
      <c r="T1394" s="6"/>
      <c r="U1394" s="6"/>
      <c r="V1394" s="6"/>
      <c r="W1394" s="6"/>
      <c r="X1394" s="6"/>
      <c r="Y1394" s="6"/>
      <c r="Z1394" s="6"/>
      <c r="AA1394" s="6"/>
      <c r="AB1394" s="6"/>
    </row>
    <row r="1395" spans="1:28" ht="13.5" thickBot="1" x14ac:dyDescent="0.25">
      <c r="A1395" s="6" t="str">
        <f t="shared" si="70"/>
        <v xml:space="preserve"> UNIT </v>
      </c>
      <c r="B1395" s="54">
        <v>1361</v>
      </c>
      <c r="C1395" s="53"/>
      <c r="D1395" s="57"/>
      <c r="E1395" s="57"/>
      <c r="F1395" s="57"/>
      <c r="G1395" s="57"/>
      <c r="H1395" s="139"/>
      <c r="I1395" s="57"/>
      <c r="J1395" s="60"/>
      <c r="K1395" s="72" t="str">
        <f>IF(AND(I1395="YES", COUNTIFS(F$35:F1395,F1395,I$35:I1395,"YES")=1),1,"")</f>
        <v/>
      </c>
      <c r="L1395" s="73" t="str">
        <f>IF(G1395="","",VALUE(IFERROR(CHOOSE(MATCH(G1395,{0,1,2,3,4,5},0),2.5,3.5,4.5,5.5,6.5,7.5),"")))</f>
        <v/>
      </c>
      <c r="M1395" s="52">
        <f t="shared" si="68"/>
        <v>1</v>
      </c>
      <c r="N1395" s="52" t="str">
        <f t="shared" si="69"/>
        <v/>
      </c>
      <c r="O1395" s="6"/>
      <c r="P1395" s="6"/>
      <c r="Q1395" s="6"/>
      <c r="R1395" s="6"/>
      <c r="S1395" s="6"/>
      <c r="T1395" s="6"/>
      <c r="U1395" s="6"/>
      <c r="V1395" s="6"/>
      <c r="W1395" s="6"/>
      <c r="X1395" s="6"/>
      <c r="Y1395" s="6"/>
      <c r="Z1395" s="6"/>
      <c r="AA1395" s="6"/>
      <c r="AB1395" s="6"/>
    </row>
    <row r="1396" spans="1:28" ht="13.5" thickBot="1" x14ac:dyDescent="0.25">
      <c r="A1396" s="6" t="str">
        <f t="shared" si="70"/>
        <v xml:space="preserve"> UNIT </v>
      </c>
      <c r="B1396" s="54">
        <v>1362</v>
      </c>
      <c r="C1396" s="53"/>
      <c r="D1396" s="57"/>
      <c r="E1396" s="57"/>
      <c r="F1396" s="57"/>
      <c r="G1396" s="57"/>
      <c r="H1396" s="139"/>
      <c r="I1396" s="57"/>
      <c r="J1396" s="60"/>
      <c r="K1396" s="72" t="str">
        <f>IF(AND(I1396="YES", COUNTIFS(F$35:F1396,F1396,I$35:I1396,"YES")=1),1,"")</f>
        <v/>
      </c>
      <c r="L1396" s="73" t="str">
        <f>IF(G1396="","",VALUE(IFERROR(CHOOSE(MATCH(G1396,{0,1,2,3,4,5},0),2.5,3.5,4.5,5.5,6.5,7.5),"")))</f>
        <v/>
      </c>
      <c r="M1396" s="52">
        <f t="shared" si="68"/>
        <v>1</v>
      </c>
      <c r="N1396" s="52" t="str">
        <f t="shared" si="69"/>
        <v/>
      </c>
      <c r="O1396" s="6"/>
      <c r="P1396" s="6"/>
      <c r="Q1396" s="6"/>
      <c r="R1396" s="6"/>
      <c r="S1396" s="6"/>
      <c r="T1396" s="6"/>
      <c r="U1396" s="6"/>
      <c r="V1396" s="6"/>
      <c r="W1396" s="6"/>
      <c r="X1396" s="6"/>
      <c r="Y1396" s="6"/>
      <c r="Z1396" s="6"/>
      <c r="AA1396" s="6"/>
      <c r="AB1396" s="6"/>
    </row>
    <row r="1397" spans="1:28" ht="13.5" thickBot="1" x14ac:dyDescent="0.25">
      <c r="A1397" s="6" t="str">
        <f t="shared" si="70"/>
        <v xml:space="preserve"> UNIT </v>
      </c>
      <c r="B1397" s="54">
        <v>1363</v>
      </c>
      <c r="C1397" s="53"/>
      <c r="D1397" s="57"/>
      <c r="E1397" s="57"/>
      <c r="F1397" s="57"/>
      <c r="G1397" s="57"/>
      <c r="H1397" s="139"/>
      <c r="I1397" s="57"/>
      <c r="J1397" s="60"/>
      <c r="K1397" s="72" t="str">
        <f>IF(AND(I1397="YES", COUNTIFS(F$35:F1397,F1397,I$35:I1397,"YES")=1),1,"")</f>
        <v/>
      </c>
      <c r="L1397" s="73" t="str">
        <f>IF(G1397="","",VALUE(IFERROR(CHOOSE(MATCH(G1397,{0,1,2,3,4,5},0),2.5,3.5,4.5,5.5,6.5,7.5),"")))</f>
        <v/>
      </c>
      <c r="M1397" s="52">
        <f t="shared" si="68"/>
        <v>1</v>
      </c>
      <c r="N1397" s="52" t="str">
        <f t="shared" si="69"/>
        <v/>
      </c>
      <c r="O1397" s="6"/>
      <c r="P1397" s="6"/>
      <c r="Q1397" s="6"/>
      <c r="R1397" s="6"/>
      <c r="S1397" s="6"/>
      <c r="T1397" s="6"/>
      <c r="U1397" s="6"/>
      <c r="V1397" s="6"/>
      <c r="W1397" s="6"/>
      <c r="X1397" s="6"/>
      <c r="Y1397" s="6"/>
      <c r="Z1397" s="6"/>
      <c r="AA1397" s="6"/>
      <c r="AB1397" s="6"/>
    </row>
    <row r="1398" spans="1:28" ht="13.5" thickBot="1" x14ac:dyDescent="0.25">
      <c r="A1398" s="6" t="str">
        <f t="shared" si="70"/>
        <v xml:space="preserve"> UNIT </v>
      </c>
      <c r="B1398" s="54">
        <v>1364</v>
      </c>
      <c r="C1398" s="53"/>
      <c r="D1398" s="57"/>
      <c r="E1398" s="57"/>
      <c r="F1398" s="57"/>
      <c r="G1398" s="57"/>
      <c r="H1398" s="139"/>
      <c r="I1398" s="57"/>
      <c r="J1398" s="60"/>
      <c r="K1398" s="72" t="str">
        <f>IF(AND(I1398="YES", COUNTIFS(F$35:F1398,F1398,I$35:I1398,"YES")=1),1,"")</f>
        <v/>
      </c>
      <c r="L1398" s="73" t="str">
        <f>IF(G1398="","",VALUE(IFERROR(CHOOSE(MATCH(G1398,{0,1,2,3,4,5},0),2.5,3.5,4.5,5.5,6.5,7.5),"")))</f>
        <v/>
      </c>
      <c r="M1398" s="52">
        <f t="shared" si="68"/>
        <v>1</v>
      </c>
      <c r="N1398" s="52" t="str">
        <f t="shared" si="69"/>
        <v/>
      </c>
      <c r="O1398" s="6"/>
      <c r="P1398" s="6"/>
      <c r="Q1398" s="6"/>
      <c r="R1398" s="6"/>
      <c r="S1398" s="6"/>
      <c r="T1398" s="6"/>
      <c r="U1398" s="6"/>
      <c r="V1398" s="6"/>
      <c r="W1398" s="6"/>
      <c r="X1398" s="6"/>
      <c r="Y1398" s="6"/>
      <c r="Z1398" s="6"/>
      <c r="AA1398" s="6"/>
      <c r="AB1398" s="6"/>
    </row>
    <row r="1399" spans="1:28" ht="13.5" thickBot="1" x14ac:dyDescent="0.25">
      <c r="A1399" s="6" t="str">
        <f t="shared" si="70"/>
        <v xml:space="preserve"> UNIT </v>
      </c>
      <c r="B1399" s="54">
        <v>1365</v>
      </c>
      <c r="C1399" s="53"/>
      <c r="D1399" s="57"/>
      <c r="E1399" s="57"/>
      <c r="F1399" s="57"/>
      <c r="G1399" s="57"/>
      <c r="H1399" s="139"/>
      <c r="I1399" s="57"/>
      <c r="J1399" s="60"/>
      <c r="K1399" s="72" t="str">
        <f>IF(AND(I1399="YES", COUNTIFS(F$35:F1399,F1399,I$35:I1399,"YES")=1),1,"")</f>
        <v/>
      </c>
      <c r="L1399" s="73" t="str">
        <f>IF(G1399="","",VALUE(IFERROR(CHOOSE(MATCH(G1399,{0,1,2,3,4,5},0),2.5,3.5,4.5,5.5,6.5,7.5),"")))</f>
        <v/>
      </c>
      <c r="M1399" s="52">
        <f t="shared" si="68"/>
        <v>1</v>
      </c>
      <c r="N1399" s="52" t="str">
        <f t="shared" si="69"/>
        <v/>
      </c>
      <c r="O1399" s="6"/>
      <c r="P1399" s="6"/>
      <c r="Q1399" s="6"/>
      <c r="R1399" s="6"/>
      <c r="S1399" s="6"/>
      <c r="T1399" s="6"/>
      <c r="U1399" s="6"/>
      <c r="V1399" s="6"/>
      <c r="W1399" s="6"/>
      <c r="X1399" s="6"/>
      <c r="Y1399" s="6"/>
      <c r="Z1399" s="6"/>
      <c r="AA1399" s="6"/>
      <c r="AB1399" s="6"/>
    </row>
    <row r="1400" spans="1:28" ht="13.5" thickBot="1" x14ac:dyDescent="0.25">
      <c r="A1400" s="6" t="str">
        <f t="shared" si="70"/>
        <v xml:space="preserve"> UNIT </v>
      </c>
      <c r="B1400" s="54">
        <v>1366</v>
      </c>
      <c r="C1400" s="53"/>
      <c r="D1400" s="57"/>
      <c r="E1400" s="57"/>
      <c r="F1400" s="57"/>
      <c r="G1400" s="57"/>
      <c r="H1400" s="139"/>
      <c r="I1400" s="57"/>
      <c r="J1400" s="60"/>
      <c r="K1400" s="72" t="str">
        <f>IF(AND(I1400="YES", COUNTIFS(F$35:F1400,F1400,I$35:I1400,"YES")=1),1,"")</f>
        <v/>
      </c>
      <c r="L1400" s="73" t="str">
        <f>IF(G1400="","",VALUE(IFERROR(CHOOSE(MATCH(G1400,{0,1,2,3,4,5},0),2.5,3.5,4.5,5.5,6.5,7.5),"")))</f>
        <v/>
      </c>
      <c r="M1400" s="52">
        <f t="shared" si="68"/>
        <v>1</v>
      </c>
      <c r="N1400" s="52" t="str">
        <f t="shared" si="69"/>
        <v/>
      </c>
      <c r="O1400" s="6"/>
      <c r="P1400" s="6"/>
      <c r="Q1400" s="6"/>
      <c r="R1400" s="6"/>
      <c r="S1400" s="6"/>
      <c r="T1400" s="6"/>
      <c r="U1400" s="6"/>
      <c r="V1400" s="6"/>
      <c r="W1400" s="6"/>
      <c r="X1400" s="6"/>
      <c r="Y1400" s="6"/>
      <c r="Z1400" s="6"/>
      <c r="AA1400" s="6"/>
      <c r="AB1400" s="6"/>
    </row>
    <row r="1401" spans="1:28" ht="13.5" thickBot="1" x14ac:dyDescent="0.25">
      <c r="A1401" s="6" t="str">
        <f t="shared" si="70"/>
        <v xml:space="preserve"> UNIT </v>
      </c>
      <c r="B1401" s="54">
        <v>1367</v>
      </c>
      <c r="C1401" s="53"/>
      <c r="D1401" s="57"/>
      <c r="E1401" s="57"/>
      <c r="F1401" s="57"/>
      <c r="G1401" s="57"/>
      <c r="H1401" s="139"/>
      <c r="I1401" s="57"/>
      <c r="J1401" s="60"/>
      <c r="K1401" s="72" t="str">
        <f>IF(AND(I1401="YES", COUNTIFS(F$35:F1401,F1401,I$35:I1401,"YES")=1),1,"")</f>
        <v/>
      </c>
      <c r="L1401" s="73" t="str">
        <f>IF(G1401="","",VALUE(IFERROR(CHOOSE(MATCH(G1401,{0,1,2,3,4,5},0),2.5,3.5,4.5,5.5,6.5,7.5),"")))</f>
        <v/>
      </c>
      <c r="M1401" s="52">
        <f t="shared" si="68"/>
        <v>1</v>
      </c>
      <c r="N1401" s="52" t="str">
        <f t="shared" si="69"/>
        <v/>
      </c>
      <c r="O1401" s="6"/>
      <c r="P1401" s="6"/>
      <c r="Q1401" s="6"/>
      <c r="R1401" s="6"/>
      <c r="S1401" s="6"/>
      <c r="T1401" s="6"/>
      <c r="U1401" s="6"/>
      <c r="V1401" s="6"/>
      <c r="W1401" s="6"/>
      <c r="X1401" s="6"/>
      <c r="Y1401" s="6"/>
      <c r="Z1401" s="6"/>
      <c r="AA1401" s="6"/>
      <c r="AB1401" s="6"/>
    </row>
    <row r="1402" spans="1:28" ht="13.5" thickBot="1" x14ac:dyDescent="0.25">
      <c r="A1402" s="6" t="str">
        <f t="shared" si="70"/>
        <v xml:space="preserve"> UNIT </v>
      </c>
      <c r="B1402" s="54">
        <v>1368</v>
      </c>
      <c r="C1402" s="53"/>
      <c r="D1402" s="57"/>
      <c r="E1402" s="57"/>
      <c r="F1402" s="57"/>
      <c r="G1402" s="57"/>
      <c r="H1402" s="139"/>
      <c r="I1402" s="57"/>
      <c r="J1402" s="60"/>
      <c r="K1402" s="72" t="str">
        <f>IF(AND(I1402="YES", COUNTIFS(F$35:F1402,F1402,I$35:I1402,"YES")=1),1,"")</f>
        <v/>
      </c>
      <c r="L1402" s="73" t="str">
        <f>IF(G1402="","",VALUE(IFERROR(CHOOSE(MATCH(G1402,{0,1,2,3,4,5},0),2.5,3.5,4.5,5.5,6.5,7.5),"")))</f>
        <v/>
      </c>
      <c r="M1402" s="52">
        <f t="shared" si="68"/>
        <v>1</v>
      </c>
      <c r="N1402" s="52" t="str">
        <f t="shared" si="69"/>
        <v/>
      </c>
      <c r="O1402" s="6"/>
      <c r="P1402" s="6"/>
      <c r="Q1402" s="6"/>
      <c r="R1402" s="6"/>
      <c r="S1402" s="6"/>
      <c r="T1402" s="6"/>
      <c r="U1402" s="6"/>
      <c r="V1402" s="6"/>
      <c r="W1402" s="6"/>
      <c r="X1402" s="6"/>
      <c r="Y1402" s="6"/>
      <c r="Z1402" s="6"/>
      <c r="AA1402" s="6"/>
      <c r="AB1402" s="6"/>
    </row>
    <row r="1403" spans="1:28" ht="13.5" thickBot="1" x14ac:dyDescent="0.25">
      <c r="A1403" s="6" t="str">
        <f t="shared" si="70"/>
        <v xml:space="preserve"> UNIT </v>
      </c>
      <c r="B1403" s="54">
        <v>1369</v>
      </c>
      <c r="C1403" s="53"/>
      <c r="D1403" s="57"/>
      <c r="E1403" s="57"/>
      <c r="F1403" s="57"/>
      <c r="G1403" s="57"/>
      <c r="H1403" s="139"/>
      <c r="I1403" s="57"/>
      <c r="J1403" s="60"/>
      <c r="K1403" s="72" t="str">
        <f>IF(AND(I1403="YES", COUNTIFS(F$35:F1403,F1403,I$35:I1403,"YES")=1),1,"")</f>
        <v/>
      </c>
      <c r="L1403" s="73" t="str">
        <f>IF(G1403="","",VALUE(IFERROR(CHOOSE(MATCH(G1403,{0,1,2,3,4,5},0),2.5,3.5,4.5,5.5,6.5,7.5),"")))</f>
        <v/>
      </c>
      <c r="M1403" s="52">
        <f t="shared" si="68"/>
        <v>1</v>
      </c>
      <c r="N1403" s="52" t="str">
        <f t="shared" si="69"/>
        <v/>
      </c>
      <c r="O1403" s="6"/>
      <c r="P1403" s="6"/>
      <c r="Q1403" s="6"/>
      <c r="R1403" s="6"/>
      <c r="S1403" s="6"/>
      <c r="T1403" s="6"/>
      <c r="U1403" s="6"/>
      <c r="V1403" s="6"/>
      <c r="W1403" s="6"/>
      <c r="X1403" s="6"/>
      <c r="Y1403" s="6"/>
      <c r="Z1403" s="6"/>
      <c r="AA1403" s="6"/>
      <c r="AB1403" s="6"/>
    </row>
    <row r="1404" spans="1:28" ht="13.5" thickBot="1" x14ac:dyDescent="0.25">
      <c r="A1404" s="6" t="str">
        <f t="shared" si="70"/>
        <v xml:space="preserve"> UNIT </v>
      </c>
      <c r="B1404" s="54">
        <v>1370</v>
      </c>
      <c r="C1404" s="53"/>
      <c r="D1404" s="57"/>
      <c r="E1404" s="57"/>
      <c r="F1404" s="57"/>
      <c r="G1404" s="57"/>
      <c r="H1404" s="139"/>
      <c r="I1404" s="57"/>
      <c r="J1404" s="60"/>
      <c r="K1404" s="72" t="str">
        <f>IF(AND(I1404="YES", COUNTIFS(F$35:F1404,F1404,I$35:I1404,"YES")=1),1,"")</f>
        <v/>
      </c>
      <c r="L1404" s="73" t="str">
        <f>IF(G1404="","",VALUE(IFERROR(CHOOSE(MATCH(G1404,{0,1,2,3,4,5},0),2.5,3.5,4.5,5.5,6.5,7.5),"")))</f>
        <v/>
      </c>
      <c r="M1404" s="52">
        <f t="shared" si="68"/>
        <v>1</v>
      </c>
      <c r="N1404" s="52" t="str">
        <f t="shared" si="69"/>
        <v/>
      </c>
      <c r="O1404" s="6"/>
      <c r="P1404" s="6"/>
      <c r="Q1404" s="6"/>
      <c r="R1404" s="6"/>
      <c r="S1404" s="6"/>
      <c r="T1404" s="6"/>
      <c r="U1404" s="6"/>
      <c r="V1404" s="6"/>
      <c r="W1404" s="6"/>
      <c r="X1404" s="6"/>
      <c r="Y1404" s="6"/>
      <c r="Z1404" s="6"/>
      <c r="AA1404" s="6"/>
      <c r="AB1404" s="6"/>
    </row>
    <row r="1405" spans="1:28" ht="13.5" thickBot="1" x14ac:dyDescent="0.25">
      <c r="A1405" s="6" t="str">
        <f t="shared" si="70"/>
        <v xml:space="preserve"> UNIT </v>
      </c>
      <c r="B1405" s="54">
        <v>1371</v>
      </c>
      <c r="C1405" s="53"/>
      <c r="D1405" s="57"/>
      <c r="E1405" s="57"/>
      <c r="F1405" s="57"/>
      <c r="G1405" s="57"/>
      <c r="H1405" s="139"/>
      <c r="I1405" s="57"/>
      <c r="J1405" s="60"/>
      <c r="K1405" s="72" t="str">
        <f>IF(AND(I1405="YES", COUNTIFS(F$35:F1405,F1405,I$35:I1405,"YES")=1),1,"")</f>
        <v/>
      </c>
      <c r="L1405" s="73" t="str">
        <f>IF(G1405="","",VALUE(IFERROR(CHOOSE(MATCH(G1405,{0,1,2,3,4,5},0),2.5,3.5,4.5,5.5,6.5,7.5),"")))</f>
        <v/>
      </c>
      <c r="M1405" s="52">
        <f t="shared" si="68"/>
        <v>1</v>
      </c>
      <c r="N1405" s="52" t="str">
        <f t="shared" si="69"/>
        <v/>
      </c>
      <c r="O1405" s="6"/>
      <c r="P1405" s="6"/>
      <c r="Q1405" s="6"/>
      <c r="R1405" s="6"/>
      <c r="S1405" s="6"/>
      <c r="T1405" s="6"/>
      <c r="U1405" s="6"/>
      <c r="V1405" s="6"/>
      <c r="W1405" s="6"/>
      <c r="X1405" s="6"/>
      <c r="Y1405" s="6"/>
      <c r="Z1405" s="6"/>
      <c r="AA1405" s="6"/>
      <c r="AB1405" s="6"/>
    </row>
    <row r="1406" spans="1:28" ht="13.5" thickBot="1" x14ac:dyDescent="0.25">
      <c r="A1406" s="6" t="str">
        <f t="shared" si="70"/>
        <v xml:space="preserve"> UNIT </v>
      </c>
      <c r="B1406" s="54">
        <v>1372</v>
      </c>
      <c r="C1406" s="53"/>
      <c r="D1406" s="57"/>
      <c r="E1406" s="57"/>
      <c r="F1406" s="57"/>
      <c r="G1406" s="57"/>
      <c r="H1406" s="139"/>
      <c r="I1406" s="57"/>
      <c r="J1406" s="60"/>
      <c r="K1406" s="72" t="str">
        <f>IF(AND(I1406="YES", COUNTIFS(F$35:F1406,F1406,I$35:I1406,"YES")=1),1,"")</f>
        <v/>
      </c>
      <c r="L1406" s="73" t="str">
        <f>IF(G1406="","",VALUE(IFERROR(CHOOSE(MATCH(G1406,{0,1,2,3,4,5},0),2.5,3.5,4.5,5.5,6.5,7.5),"")))</f>
        <v/>
      </c>
      <c r="M1406" s="52">
        <f t="shared" si="68"/>
        <v>1</v>
      </c>
      <c r="N1406" s="52" t="str">
        <f t="shared" si="69"/>
        <v/>
      </c>
      <c r="O1406" s="6"/>
      <c r="P1406" s="6"/>
      <c r="Q1406" s="6"/>
      <c r="R1406" s="6"/>
      <c r="S1406" s="6"/>
      <c r="T1406" s="6"/>
      <c r="U1406" s="6"/>
      <c r="V1406" s="6"/>
      <c r="W1406" s="6"/>
      <c r="X1406" s="6"/>
      <c r="Y1406" s="6"/>
      <c r="Z1406" s="6"/>
      <c r="AA1406" s="6"/>
      <c r="AB1406" s="6"/>
    </row>
    <row r="1407" spans="1:28" ht="13.5" thickBot="1" x14ac:dyDescent="0.25">
      <c r="A1407" s="6" t="str">
        <f t="shared" si="70"/>
        <v xml:space="preserve"> UNIT </v>
      </c>
      <c r="B1407" s="54">
        <v>1373</v>
      </c>
      <c r="C1407" s="53"/>
      <c r="D1407" s="57"/>
      <c r="E1407" s="57"/>
      <c r="F1407" s="57"/>
      <c r="G1407" s="57"/>
      <c r="H1407" s="139"/>
      <c r="I1407" s="57"/>
      <c r="J1407" s="60"/>
      <c r="K1407" s="72" t="str">
        <f>IF(AND(I1407="YES", COUNTIFS(F$35:F1407,F1407,I$35:I1407,"YES")=1),1,"")</f>
        <v/>
      </c>
      <c r="L1407" s="73" t="str">
        <f>IF(G1407="","",VALUE(IFERROR(CHOOSE(MATCH(G1407,{0,1,2,3,4,5},0),2.5,3.5,4.5,5.5,6.5,7.5),"")))</f>
        <v/>
      </c>
      <c r="M1407" s="52">
        <f t="shared" si="68"/>
        <v>1</v>
      </c>
      <c r="N1407" s="52" t="str">
        <f t="shared" si="69"/>
        <v/>
      </c>
      <c r="O1407" s="6"/>
      <c r="P1407" s="6"/>
      <c r="Q1407" s="6"/>
      <c r="R1407" s="6"/>
      <c r="S1407" s="6"/>
      <c r="T1407" s="6"/>
      <c r="U1407" s="6"/>
      <c r="V1407" s="6"/>
      <c r="W1407" s="6"/>
      <c r="X1407" s="6"/>
      <c r="Y1407" s="6"/>
      <c r="Z1407" s="6"/>
      <c r="AA1407" s="6"/>
      <c r="AB1407" s="6"/>
    </row>
    <row r="1408" spans="1:28" ht="13.5" thickBot="1" x14ac:dyDescent="0.25">
      <c r="A1408" s="6" t="str">
        <f t="shared" si="70"/>
        <v xml:space="preserve"> UNIT </v>
      </c>
      <c r="B1408" s="54">
        <v>1374</v>
      </c>
      <c r="C1408" s="53"/>
      <c r="D1408" s="57"/>
      <c r="E1408" s="57"/>
      <c r="F1408" s="57"/>
      <c r="G1408" s="57"/>
      <c r="H1408" s="139"/>
      <c r="I1408" s="57"/>
      <c r="J1408" s="60"/>
      <c r="K1408" s="72" t="str">
        <f>IF(AND(I1408="YES", COUNTIFS(F$35:F1408,F1408,I$35:I1408,"YES")=1),1,"")</f>
        <v/>
      </c>
      <c r="L1408" s="73" t="str">
        <f>IF(G1408="","",VALUE(IFERROR(CHOOSE(MATCH(G1408,{0,1,2,3,4,5},0),2.5,3.5,4.5,5.5,6.5,7.5),"")))</f>
        <v/>
      </c>
      <c r="M1408" s="52">
        <f t="shared" si="68"/>
        <v>1</v>
      </c>
      <c r="N1408" s="52" t="str">
        <f t="shared" si="69"/>
        <v/>
      </c>
      <c r="O1408" s="6"/>
      <c r="P1408" s="6"/>
      <c r="Q1408" s="6"/>
      <c r="R1408" s="6"/>
      <c r="S1408" s="6"/>
      <c r="T1408" s="6"/>
      <c r="U1408" s="6"/>
      <c r="V1408" s="6"/>
      <c r="W1408" s="6"/>
      <c r="X1408" s="6"/>
      <c r="Y1408" s="6"/>
      <c r="Z1408" s="6"/>
      <c r="AA1408" s="6"/>
      <c r="AB1408" s="6"/>
    </row>
    <row r="1409" spans="1:28" ht="13.5" thickBot="1" x14ac:dyDescent="0.25">
      <c r="A1409" s="6" t="str">
        <f t="shared" si="70"/>
        <v xml:space="preserve"> UNIT </v>
      </c>
      <c r="B1409" s="54">
        <v>1375</v>
      </c>
      <c r="C1409" s="53"/>
      <c r="D1409" s="57"/>
      <c r="E1409" s="57"/>
      <c r="F1409" s="57"/>
      <c r="G1409" s="57"/>
      <c r="H1409" s="139"/>
      <c r="I1409" s="57"/>
      <c r="J1409" s="60"/>
      <c r="K1409" s="72" t="str">
        <f>IF(AND(I1409="YES", COUNTIFS(F$35:F1409,F1409,I$35:I1409,"YES")=1),1,"")</f>
        <v/>
      </c>
      <c r="L1409" s="73" t="str">
        <f>IF(G1409="","",VALUE(IFERROR(CHOOSE(MATCH(G1409,{0,1,2,3,4,5},0),2.5,3.5,4.5,5.5,6.5,7.5),"")))</f>
        <v/>
      </c>
      <c r="M1409" s="52">
        <f t="shared" si="68"/>
        <v>1</v>
      </c>
      <c r="N1409" s="52" t="str">
        <f t="shared" si="69"/>
        <v/>
      </c>
      <c r="O1409" s="6"/>
      <c r="P1409" s="6"/>
      <c r="Q1409" s="6"/>
      <c r="R1409" s="6"/>
      <c r="S1409" s="6"/>
      <c r="T1409" s="6"/>
      <c r="U1409" s="6"/>
      <c r="V1409" s="6"/>
      <c r="W1409" s="6"/>
      <c r="X1409" s="6"/>
      <c r="Y1409" s="6"/>
      <c r="Z1409" s="6"/>
      <c r="AA1409" s="6"/>
      <c r="AB1409" s="6"/>
    </row>
    <row r="1410" spans="1:28" ht="13.5" thickBot="1" x14ac:dyDescent="0.25">
      <c r="A1410" s="6" t="str">
        <f t="shared" si="70"/>
        <v xml:space="preserve"> UNIT </v>
      </c>
      <c r="B1410" s="54">
        <v>1376</v>
      </c>
      <c r="C1410" s="53"/>
      <c r="D1410" s="57"/>
      <c r="E1410" s="57"/>
      <c r="F1410" s="57"/>
      <c r="G1410" s="57"/>
      <c r="H1410" s="139"/>
      <c r="I1410" s="57"/>
      <c r="J1410" s="60"/>
      <c r="K1410" s="72" t="str">
        <f>IF(AND(I1410="YES", COUNTIFS(F$35:F1410,F1410,I$35:I1410,"YES")=1),1,"")</f>
        <v/>
      </c>
      <c r="L1410" s="73" t="str">
        <f>IF(G1410="","",VALUE(IFERROR(CHOOSE(MATCH(G1410,{0,1,2,3,4,5},0),2.5,3.5,4.5,5.5,6.5,7.5),"")))</f>
        <v/>
      </c>
      <c r="M1410" s="52">
        <f t="shared" si="68"/>
        <v>1</v>
      </c>
      <c r="N1410" s="52" t="str">
        <f t="shared" si="69"/>
        <v/>
      </c>
      <c r="O1410" s="6"/>
      <c r="P1410" s="6"/>
      <c r="Q1410" s="6"/>
      <c r="R1410" s="6"/>
      <c r="S1410" s="6"/>
      <c r="T1410" s="6"/>
      <c r="U1410" s="6"/>
      <c r="V1410" s="6"/>
      <c r="W1410" s="6"/>
      <c r="X1410" s="6"/>
      <c r="Y1410" s="6"/>
      <c r="Z1410" s="6"/>
      <c r="AA1410" s="6"/>
      <c r="AB1410" s="6"/>
    </row>
    <row r="1411" spans="1:28" ht="13.5" thickBot="1" x14ac:dyDescent="0.25">
      <c r="A1411" s="6" t="str">
        <f t="shared" si="70"/>
        <v xml:space="preserve"> UNIT </v>
      </c>
      <c r="B1411" s="54">
        <v>1377</v>
      </c>
      <c r="C1411" s="53"/>
      <c r="D1411" s="57"/>
      <c r="E1411" s="57"/>
      <c r="F1411" s="57"/>
      <c r="G1411" s="57"/>
      <c r="H1411" s="139"/>
      <c r="I1411" s="57"/>
      <c r="J1411" s="60"/>
      <c r="K1411" s="72" t="str">
        <f>IF(AND(I1411="YES", COUNTIFS(F$35:F1411,F1411,I$35:I1411,"YES")=1),1,"")</f>
        <v/>
      </c>
      <c r="L1411" s="73" t="str">
        <f>IF(G1411="","",VALUE(IFERROR(CHOOSE(MATCH(G1411,{0,1,2,3,4,5},0),2.5,3.5,4.5,5.5,6.5,7.5),"")))</f>
        <v/>
      </c>
      <c r="M1411" s="52">
        <f t="shared" si="68"/>
        <v>1</v>
      </c>
      <c r="N1411" s="52" t="str">
        <f t="shared" si="69"/>
        <v/>
      </c>
      <c r="O1411" s="6"/>
      <c r="P1411" s="6"/>
      <c r="Q1411" s="6"/>
      <c r="R1411" s="6"/>
      <c r="S1411" s="6"/>
      <c r="T1411" s="6"/>
      <c r="U1411" s="6"/>
      <c r="V1411" s="6"/>
      <c r="W1411" s="6"/>
      <c r="X1411" s="6"/>
      <c r="Y1411" s="6"/>
      <c r="Z1411" s="6"/>
      <c r="AA1411" s="6"/>
      <c r="AB1411" s="6"/>
    </row>
    <row r="1412" spans="1:28" ht="13.5" thickBot="1" x14ac:dyDescent="0.25">
      <c r="A1412" s="6" t="str">
        <f t="shared" si="70"/>
        <v xml:space="preserve"> UNIT </v>
      </c>
      <c r="B1412" s="54">
        <v>1378</v>
      </c>
      <c r="C1412" s="53"/>
      <c r="D1412" s="57"/>
      <c r="E1412" s="57"/>
      <c r="F1412" s="57"/>
      <c r="G1412" s="57"/>
      <c r="H1412" s="139"/>
      <c r="I1412" s="57"/>
      <c r="J1412" s="60"/>
      <c r="K1412" s="72" t="str">
        <f>IF(AND(I1412="YES", COUNTIFS(F$35:F1412,F1412,I$35:I1412,"YES")=1),1,"")</f>
        <v/>
      </c>
      <c r="L1412" s="73" t="str">
        <f>IF(G1412="","",VALUE(IFERROR(CHOOSE(MATCH(G1412,{0,1,2,3,4,5},0),2.5,3.5,4.5,5.5,6.5,7.5),"")))</f>
        <v/>
      </c>
      <c r="M1412" s="52">
        <f t="shared" si="68"/>
        <v>1</v>
      </c>
      <c r="N1412" s="52" t="str">
        <f t="shared" si="69"/>
        <v/>
      </c>
      <c r="O1412" s="6"/>
      <c r="P1412" s="6"/>
      <c r="Q1412" s="6"/>
      <c r="R1412" s="6"/>
      <c r="S1412" s="6"/>
      <c r="T1412" s="6"/>
      <c r="U1412" s="6"/>
      <c r="V1412" s="6"/>
      <c r="W1412" s="6"/>
      <c r="X1412" s="6"/>
      <c r="Y1412" s="6"/>
      <c r="Z1412" s="6"/>
      <c r="AA1412" s="6"/>
      <c r="AB1412" s="6"/>
    </row>
    <row r="1413" spans="1:28" ht="13.5" thickBot="1" x14ac:dyDescent="0.25">
      <c r="A1413" s="6" t="str">
        <f t="shared" si="70"/>
        <v xml:space="preserve"> UNIT </v>
      </c>
      <c r="B1413" s="54">
        <v>1379</v>
      </c>
      <c r="C1413" s="53"/>
      <c r="D1413" s="57"/>
      <c r="E1413" s="57"/>
      <c r="F1413" s="57"/>
      <c r="G1413" s="57"/>
      <c r="H1413" s="139"/>
      <c r="I1413" s="57"/>
      <c r="J1413" s="60"/>
      <c r="K1413" s="72" t="str">
        <f>IF(AND(I1413="YES", COUNTIFS(F$35:F1413,F1413,I$35:I1413,"YES")=1),1,"")</f>
        <v/>
      </c>
      <c r="L1413" s="73" t="str">
        <f>IF(G1413="","",VALUE(IFERROR(CHOOSE(MATCH(G1413,{0,1,2,3,4,5},0),2.5,3.5,4.5,5.5,6.5,7.5),"")))</f>
        <v/>
      </c>
      <c r="M1413" s="52">
        <f t="shared" si="68"/>
        <v>1</v>
      </c>
      <c r="N1413" s="52" t="str">
        <f t="shared" si="69"/>
        <v/>
      </c>
      <c r="O1413" s="6"/>
      <c r="P1413" s="6"/>
      <c r="Q1413" s="6"/>
      <c r="R1413" s="6"/>
      <c r="S1413" s="6"/>
      <c r="T1413" s="6"/>
      <c r="U1413" s="6"/>
      <c r="V1413" s="6"/>
      <c r="W1413" s="6"/>
      <c r="X1413" s="6"/>
      <c r="Y1413" s="6"/>
      <c r="Z1413" s="6"/>
      <c r="AA1413" s="6"/>
      <c r="AB1413" s="6"/>
    </row>
    <row r="1414" spans="1:28" ht="13.5" thickBot="1" x14ac:dyDescent="0.25">
      <c r="A1414" s="6" t="str">
        <f t="shared" si="70"/>
        <v xml:space="preserve"> UNIT </v>
      </c>
      <c r="B1414" s="54">
        <v>1380</v>
      </c>
      <c r="C1414" s="53"/>
      <c r="D1414" s="57"/>
      <c r="E1414" s="57"/>
      <c r="F1414" s="57"/>
      <c r="G1414" s="57"/>
      <c r="H1414" s="139"/>
      <c r="I1414" s="57"/>
      <c r="J1414" s="60"/>
      <c r="K1414" s="72" t="str">
        <f>IF(AND(I1414="YES", COUNTIFS(F$35:F1414,F1414,I$35:I1414,"YES")=1),1,"")</f>
        <v/>
      </c>
      <c r="L1414" s="73" t="str">
        <f>IF(G1414="","",VALUE(IFERROR(CHOOSE(MATCH(G1414,{0,1,2,3,4,5},0),2.5,3.5,4.5,5.5,6.5,7.5),"")))</f>
        <v/>
      </c>
      <c r="M1414" s="52">
        <f t="shared" si="68"/>
        <v>1</v>
      </c>
      <c r="N1414" s="52" t="str">
        <f t="shared" si="69"/>
        <v/>
      </c>
      <c r="O1414" s="6"/>
      <c r="P1414" s="6"/>
      <c r="Q1414" s="6"/>
      <c r="R1414" s="6"/>
      <c r="S1414" s="6"/>
      <c r="T1414" s="6"/>
      <c r="U1414" s="6"/>
      <c r="V1414" s="6"/>
      <c r="W1414" s="6"/>
      <c r="X1414" s="6"/>
      <c r="Y1414" s="6"/>
      <c r="Z1414" s="6"/>
      <c r="AA1414" s="6"/>
      <c r="AB1414" s="6"/>
    </row>
    <row r="1415" spans="1:28" ht="13.5" thickBot="1" x14ac:dyDescent="0.25">
      <c r="A1415" s="6" t="str">
        <f t="shared" si="70"/>
        <v xml:space="preserve"> UNIT </v>
      </c>
      <c r="B1415" s="54">
        <v>1381</v>
      </c>
      <c r="C1415" s="53"/>
      <c r="D1415" s="57"/>
      <c r="E1415" s="57"/>
      <c r="F1415" s="57"/>
      <c r="G1415" s="57"/>
      <c r="H1415" s="139"/>
      <c r="I1415" s="57"/>
      <c r="J1415" s="60"/>
      <c r="K1415" s="72" t="str">
        <f>IF(AND(I1415="YES", COUNTIFS(F$35:F1415,F1415,I$35:I1415,"YES")=1),1,"")</f>
        <v/>
      </c>
      <c r="L1415" s="73" t="str">
        <f>IF(G1415="","",VALUE(IFERROR(CHOOSE(MATCH(G1415,{0,1,2,3,4,5},0),2.5,3.5,4.5,5.5,6.5,7.5),"")))</f>
        <v/>
      </c>
      <c r="M1415" s="52">
        <f t="shared" si="68"/>
        <v>1</v>
      </c>
      <c r="N1415" s="52" t="str">
        <f t="shared" si="69"/>
        <v/>
      </c>
      <c r="O1415" s="6"/>
      <c r="P1415" s="6"/>
      <c r="Q1415" s="6"/>
      <c r="R1415" s="6"/>
      <c r="S1415" s="6"/>
      <c r="T1415" s="6"/>
      <c r="U1415" s="6"/>
      <c r="V1415" s="6"/>
      <c r="W1415" s="6"/>
      <c r="X1415" s="6"/>
      <c r="Y1415" s="6"/>
      <c r="Z1415" s="6"/>
      <c r="AA1415" s="6"/>
      <c r="AB1415" s="6"/>
    </row>
    <row r="1416" spans="1:28" ht="13.5" thickBot="1" x14ac:dyDescent="0.25">
      <c r="A1416" s="6" t="str">
        <f t="shared" si="70"/>
        <v xml:space="preserve"> UNIT </v>
      </c>
      <c r="B1416" s="54">
        <v>1382</v>
      </c>
      <c r="C1416" s="53"/>
      <c r="D1416" s="57"/>
      <c r="E1416" s="57"/>
      <c r="F1416" s="57"/>
      <c r="G1416" s="57"/>
      <c r="H1416" s="139"/>
      <c r="I1416" s="57"/>
      <c r="J1416" s="60"/>
      <c r="K1416" s="72" t="str">
        <f>IF(AND(I1416="YES", COUNTIFS(F$35:F1416,F1416,I$35:I1416,"YES")=1),1,"")</f>
        <v/>
      </c>
      <c r="L1416" s="73" t="str">
        <f>IF(G1416="","",VALUE(IFERROR(CHOOSE(MATCH(G1416,{0,1,2,3,4,5},0),2.5,3.5,4.5,5.5,6.5,7.5),"")))</f>
        <v/>
      </c>
      <c r="M1416" s="52">
        <f t="shared" si="68"/>
        <v>1</v>
      </c>
      <c r="N1416" s="52" t="str">
        <f t="shared" si="69"/>
        <v/>
      </c>
      <c r="O1416" s="6"/>
      <c r="P1416" s="6"/>
      <c r="Q1416" s="6"/>
      <c r="R1416" s="6"/>
      <c r="S1416" s="6"/>
      <c r="T1416" s="6"/>
      <c r="U1416" s="6"/>
      <c r="V1416" s="6"/>
      <c r="W1416" s="6"/>
      <c r="X1416" s="6"/>
      <c r="Y1416" s="6"/>
      <c r="Z1416" s="6"/>
      <c r="AA1416" s="6"/>
      <c r="AB1416" s="6"/>
    </row>
    <row r="1417" spans="1:28" ht="13.5" thickBot="1" x14ac:dyDescent="0.25">
      <c r="A1417" s="6" t="str">
        <f t="shared" si="70"/>
        <v xml:space="preserve"> UNIT </v>
      </c>
      <c r="B1417" s="54">
        <v>1383</v>
      </c>
      <c r="C1417" s="53"/>
      <c r="D1417" s="57"/>
      <c r="E1417" s="57"/>
      <c r="F1417" s="57"/>
      <c r="G1417" s="57"/>
      <c r="H1417" s="139"/>
      <c r="I1417" s="57"/>
      <c r="J1417" s="60"/>
      <c r="K1417" s="72" t="str">
        <f>IF(AND(I1417="YES", COUNTIFS(F$35:F1417,F1417,I$35:I1417,"YES")=1),1,"")</f>
        <v/>
      </c>
      <c r="L1417" s="73" t="str">
        <f>IF(G1417="","",VALUE(IFERROR(CHOOSE(MATCH(G1417,{0,1,2,3,4,5},0),2.5,3.5,4.5,5.5,6.5,7.5),"")))</f>
        <v/>
      </c>
      <c r="M1417" s="52">
        <f t="shared" si="68"/>
        <v>1</v>
      </c>
      <c r="N1417" s="52" t="str">
        <f t="shared" si="69"/>
        <v/>
      </c>
      <c r="O1417" s="6"/>
      <c r="P1417" s="6"/>
      <c r="Q1417" s="6"/>
      <c r="R1417" s="6"/>
      <c r="S1417" s="6"/>
      <c r="T1417" s="6"/>
      <c r="U1417" s="6"/>
      <c r="V1417" s="6"/>
      <c r="W1417" s="6"/>
      <c r="X1417" s="6"/>
      <c r="Y1417" s="6"/>
      <c r="Z1417" s="6"/>
      <c r="AA1417" s="6"/>
      <c r="AB1417" s="6"/>
    </row>
    <row r="1418" spans="1:28" ht="13.5" thickBot="1" x14ac:dyDescent="0.25">
      <c r="A1418" s="6" t="str">
        <f t="shared" si="70"/>
        <v xml:space="preserve"> UNIT </v>
      </c>
      <c r="B1418" s="54">
        <v>1384</v>
      </c>
      <c r="C1418" s="53"/>
      <c r="D1418" s="57"/>
      <c r="E1418" s="57"/>
      <c r="F1418" s="57"/>
      <c r="G1418" s="57"/>
      <c r="H1418" s="139"/>
      <c r="I1418" s="57"/>
      <c r="J1418" s="60"/>
      <c r="K1418" s="72" t="str">
        <f>IF(AND(I1418="YES", COUNTIFS(F$35:F1418,F1418,I$35:I1418,"YES")=1),1,"")</f>
        <v/>
      </c>
      <c r="L1418" s="73" t="str">
        <f>IF(G1418="","",VALUE(IFERROR(CHOOSE(MATCH(G1418,{0,1,2,3,4,5},0),2.5,3.5,4.5,5.5,6.5,7.5),"")))</f>
        <v/>
      </c>
      <c r="M1418" s="52">
        <f t="shared" si="68"/>
        <v>1</v>
      </c>
      <c r="N1418" s="52" t="str">
        <f t="shared" si="69"/>
        <v/>
      </c>
      <c r="O1418" s="6"/>
      <c r="P1418" s="6"/>
      <c r="Q1418" s="6"/>
      <c r="R1418" s="6"/>
      <c r="S1418" s="6"/>
      <c r="T1418" s="6"/>
      <c r="U1418" s="6"/>
      <c r="V1418" s="6"/>
      <c r="W1418" s="6"/>
      <c r="X1418" s="6"/>
      <c r="Y1418" s="6"/>
      <c r="Z1418" s="6"/>
      <c r="AA1418" s="6"/>
      <c r="AB1418" s="6"/>
    </row>
    <row r="1419" spans="1:28" ht="13.5" thickBot="1" x14ac:dyDescent="0.25">
      <c r="A1419" s="6" t="str">
        <f t="shared" si="70"/>
        <v xml:space="preserve"> UNIT </v>
      </c>
      <c r="B1419" s="54">
        <v>1385</v>
      </c>
      <c r="C1419" s="53"/>
      <c r="D1419" s="57"/>
      <c r="E1419" s="57"/>
      <c r="F1419" s="57"/>
      <c r="G1419" s="57"/>
      <c r="H1419" s="139"/>
      <c r="I1419" s="57"/>
      <c r="J1419" s="60"/>
      <c r="K1419" s="72" t="str">
        <f>IF(AND(I1419="YES", COUNTIFS(F$35:F1419,F1419,I$35:I1419,"YES")=1),1,"")</f>
        <v/>
      </c>
      <c r="L1419" s="73" t="str">
        <f>IF(G1419="","",VALUE(IFERROR(CHOOSE(MATCH(G1419,{0,1,2,3,4,5},0),2.5,3.5,4.5,5.5,6.5,7.5),"")))</f>
        <v/>
      </c>
      <c r="M1419" s="52">
        <f t="shared" si="68"/>
        <v>1</v>
      </c>
      <c r="N1419" s="52" t="str">
        <f t="shared" si="69"/>
        <v/>
      </c>
      <c r="O1419" s="6"/>
      <c r="P1419" s="6"/>
      <c r="Q1419" s="6"/>
      <c r="R1419" s="6"/>
      <c r="S1419" s="6"/>
      <c r="T1419" s="6"/>
      <c r="U1419" s="6"/>
      <c r="V1419" s="6"/>
      <c r="W1419" s="6"/>
      <c r="X1419" s="6"/>
      <c r="Y1419" s="6"/>
      <c r="Z1419" s="6"/>
      <c r="AA1419" s="6"/>
      <c r="AB1419" s="6"/>
    </row>
    <row r="1420" spans="1:28" ht="13.5" thickBot="1" x14ac:dyDescent="0.25">
      <c r="A1420" s="6" t="str">
        <f t="shared" si="70"/>
        <v xml:space="preserve"> UNIT </v>
      </c>
      <c r="B1420" s="54">
        <v>1386</v>
      </c>
      <c r="C1420" s="53"/>
      <c r="D1420" s="57"/>
      <c r="E1420" s="57"/>
      <c r="F1420" s="57"/>
      <c r="G1420" s="57"/>
      <c r="H1420" s="139"/>
      <c r="I1420" s="57"/>
      <c r="J1420" s="60"/>
      <c r="K1420" s="72" t="str">
        <f>IF(AND(I1420="YES", COUNTIFS(F$35:F1420,F1420,I$35:I1420,"YES")=1),1,"")</f>
        <v/>
      </c>
      <c r="L1420" s="73" t="str">
        <f>IF(G1420="","",VALUE(IFERROR(CHOOSE(MATCH(G1420,{0,1,2,3,4,5},0),2.5,3.5,4.5,5.5,6.5,7.5),"")))</f>
        <v/>
      </c>
      <c r="M1420" s="52">
        <f t="shared" si="68"/>
        <v>1</v>
      </c>
      <c r="N1420" s="52" t="str">
        <f t="shared" si="69"/>
        <v/>
      </c>
      <c r="O1420" s="6"/>
      <c r="P1420" s="6"/>
      <c r="Q1420" s="6"/>
      <c r="R1420" s="6"/>
      <c r="S1420" s="6"/>
      <c r="T1420" s="6"/>
      <c r="U1420" s="6"/>
      <c r="V1420" s="6"/>
      <c r="W1420" s="6"/>
      <c r="X1420" s="6"/>
      <c r="Y1420" s="6"/>
      <c r="Z1420" s="6"/>
      <c r="AA1420" s="6"/>
      <c r="AB1420" s="6"/>
    </row>
    <row r="1421" spans="1:28" ht="13.5" thickBot="1" x14ac:dyDescent="0.25">
      <c r="A1421" s="6" t="str">
        <f t="shared" si="70"/>
        <v xml:space="preserve"> UNIT </v>
      </c>
      <c r="B1421" s="54">
        <v>1387</v>
      </c>
      <c r="C1421" s="53"/>
      <c r="D1421" s="57"/>
      <c r="E1421" s="57"/>
      <c r="F1421" s="57"/>
      <c r="G1421" s="57"/>
      <c r="H1421" s="139"/>
      <c r="I1421" s="57"/>
      <c r="J1421" s="60"/>
      <c r="K1421" s="72" t="str">
        <f>IF(AND(I1421="YES", COUNTIFS(F$35:F1421,F1421,I$35:I1421,"YES")=1),1,"")</f>
        <v/>
      </c>
      <c r="L1421" s="73" t="str">
        <f>IF(G1421="","",VALUE(IFERROR(CHOOSE(MATCH(G1421,{0,1,2,3,4,5},0),2.5,3.5,4.5,5.5,6.5,7.5),"")))</f>
        <v/>
      </c>
      <c r="M1421" s="52">
        <f t="shared" si="68"/>
        <v>1</v>
      </c>
      <c r="N1421" s="52" t="str">
        <f t="shared" si="69"/>
        <v/>
      </c>
      <c r="O1421" s="6"/>
      <c r="P1421" s="6"/>
      <c r="Q1421" s="6"/>
      <c r="R1421" s="6"/>
      <c r="S1421" s="6"/>
      <c r="T1421" s="6"/>
      <c r="U1421" s="6"/>
      <c r="V1421" s="6"/>
      <c r="W1421" s="6"/>
      <c r="X1421" s="6"/>
      <c r="Y1421" s="6"/>
      <c r="Z1421" s="6"/>
      <c r="AA1421" s="6"/>
      <c r="AB1421" s="6"/>
    </row>
    <row r="1422" spans="1:28" ht="13.5" thickBot="1" x14ac:dyDescent="0.25">
      <c r="A1422" s="6" t="str">
        <f t="shared" si="70"/>
        <v xml:space="preserve"> UNIT </v>
      </c>
      <c r="B1422" s="54">
        <v>1388</v>
      </c>
      <c r="C1422" s="53"/>
      <c r="D1422" s="57"/>
      <c r="E1422" s="57"/>
      <c r="F1422" s="57"/>
      <c r="G1422" s="57"/>
      <c r="H1422" s="139"/>
      <c r="I1422" s="57"/>
      <c r="J1422" s="60"/>
      <c r="K1422" s="72" t="str">
        <f>IF(AND(I1422="YES", COUNTIFS(F$35:F1422,F1422,I$35:I1422,"YES")=1),1,"")</f>
        <v/>
      </c>
      <c r="L1422" s="73" t="str">
        <f>IF(G1422="","",VALUE(IFERROR(CHOOSE(MATCH(G1422,{0,1,2,3,4,5},0),2.5,3.5,4.5,5.5,6.5,7.5),"")))</f>
        <v/>
      </c>
      <c r="M1422" s="52">
        <f t="shared" si="68"/>
        <v>1</v>
      </c>
      <c r="N1422" s="52" t="str">
        <f t="shared" si="69"/>
        <v/>
      </c>
      <c r="O1422" s="6"/>
      <c r="P1422" s="6"/>
      <c r="Q1422" s="6"/>
      <c r="R1422" s="6"/>
      <c r="S1422" s="6"/>
      <c r="T1422" s="6"/>
      <c r="U1422" s="6"/>
      <c r="V1422" s="6"/>
      <c r="W1422" s="6"/>
      <c r="X1422" s="6"/>
      <c r="Y1422" s="6"/>
      <c r="Z1422" s="6"/>
      <c r="AA1422" s="6"/>
      <c r="AB1422" s="6"/>
    </row>
    <row r="1423" spans="1:28" ht="13.5" thickBot="1" x14ac:dyDescent="0.25">
      <c r="A1423" s="6" t="str">
        <f t="shared" si="70"/>
        <v xml:space="preserve"> UNIT </v>
      </c>
      <c r="B1423" s="54">
        <v>1389</v>
      </c>
      <c r="C1423" s="53"/>
      <c r="D1423" s="57"/>
      <c r="E1423" s="57"/>
      <c r="F1423" s="57"/>
      <c r="G1423" s="57"/>
      <c r="H1423" s="139"/>
      <c r="I1423" s="57"/>
      <c r="J1423" s="60"/>
      <c r="K1423" s="72" t="str">
        <f>IF(AND(I1423="YES", COUNTIFS(F$35:F1423,F1423,I$35:I1423,"YES")=1),1,"")</f>
        <v/>
      </c>
      <c r="L1423" s="73" t="str">
        <f>IF(G1423="","",VALUE(IFERROR(CHOOSE(MATCH(G1423,{0,1,2,3,4,5},0),2.5,3.5,4.5,5.5,6.5,7.5),"")))</f>
        <v/>
      </c>
      <c r="M1423" s="52">
        <f t="shared" si="68"/>
        <v>1</v>
      </c>
      <c r="N1423" s="52" t="str">
        <f t="shared" si="69"/>
        <v/>
      </c>
      <c r="O1423" s="6"/>
      <c r="P1423" s="6"/>
      <c r="Q1423" s="6"/>
      <c r="R1423" s="6"/>
      <c r="S1423" s="6"/>
      <c r="T1423" s="6"/>
      <c r="U1423" s="6"/>
      <c r="V1423" s="6"/>
      <c r="W1423" s="6"/>
      <c r="X1423" s="6"/>
      <c r="Y1423" s="6"/>
      <c r="Z1423" s="6"/>
      <c r="AA1423" s="6"/>
      <c r="AB1423" s="6"/>
    </row>
    <row r="1424" spans="1:28" ht="13.5" thickBot="1" x14ac:dyDescent="0.25">
      <c r="A1424" s="6" t="str">
        <f t="shared" si="70"/>
        <v xml:space="preserve"> UNIT </v>
      </c>
      <c r="B1424" s="54">
        <v>1390</v>
      </c>
      <c r="C1424" s="53"/>
      <c r="D1424" s="57"/>
      <c r="E1424" s="57"/>
      <c r="F1424" s="57"/>
      <c r="G1424" s="57"/>
      <c r="H1424" s="139"/>
      <c r="I1424" s="57"/>
      <c r="J1424" s="60"/>
      <c r="K1424" s="72" t="str">
        <f>IF(AND(I1424="YES", COUNTIFS(F$35:F1424,F1424,I$35:I1424,"YES")=1),1,"")</f>
        <v/>
      </c>
      <c r="L1424" s="73" t="str">
        <f>IF(G1424="","",VALUE(IFERROR(CHOOSE(MATCH(G1424,{0,1,2,3,4,5},0),2.5,3.5,4.5,5.5,6.5,7.5),"")))</f>
        <v/>
      </c>
      <c r="M1424" s="52">
        <f t="shared" si="68"/>
        <v>1</v>
      </c>
      <c r="N1424" s="52" t="str">
        <f t="shared" si="69"/>
        <v/>
      </c>
      <c r="O1424" s="6"/>
      <c r="P1424" s="6"/>
      <c r="Q1424" s="6"/>
      <c r="R1424" s="6"/>
      <c r="S1424" s="6"/>
      <c r="T1424" s="6"/>
      <c r="U1424" s="6"/>
      <c r="V1424" s="6"/>
      <c r="W1424" s="6"/>
      <c r="X1424" s="6"/>
      <c r="Y1424" s="6"/>
      <c r="Z1424" s="6"/>
      <c r="AA1424" s="6"/>
      <c r="AB1424" s="6"/>
    </row>
    <row r="1425" spans="1:28" ht="13.5" thickBot="1" x14ac:dyDescent="0.25">
      <c r="A1425" s="6" t="str">
        <f t="shared" si="70"/>
        <v xml:space="preserve"> UNIT </v>
      </c>
      <c r="B1425" s="54">
        <v>1391</v>
      </c>
      <c r="C1425" s="53"/>
      <c r="D1425" s="57"/>
      <c r="E1425" s="57"/>
      <c r="F1425" s="57"/>
      <c r="G1425" s="57"/>
      <c r="H1425" s="139"/>
      <c r="I1425" s="57"/>
      <c r="J1425" s="60"/>
      <c r="K1425" s="72" t="str">
        <f>IF(AND(I1425="YES", COUNTIFS(F$35:F1425,F1425,I$35:I1425,"YES")=1),1,"")</f>
        <v/>
      </c>
      <c r="L1425" s="73" t="str">
        <f>IF(G1425="","",VALUE(IFERROR(CHOOSE(MATCH(G1425,{0,1,2,3,4,5},0),2.5,3.5,4.5,5.5,6.5,7.5),"")))</f>
        <v/>
      </c>
      <c r="M1425" s="52">
        <f t="shared" si="68"/>
        <v>1</v>
      </c>
      <c r="N1425" s="52" t="str">
        <f t="shared" si="69"/>
        <v/>
      </c>
      <c r="O1425" s="6"/>
      <c r="P1425" s="6"/>
      <c r="Q1425" s="6"/>
      <c r="R1425" s="6"/>
      <c r="S1425" s="6"/>
      <c r="T1425" s="6"/>
      <c r="U1425" s="6"/>
      <c r="V1425" s="6"/>
      <c r="W1425" s="6"/>
      <c r="X1425" s="6"/>
      <c r="Y1425" s="6"/>
      <c r="Z1425" s="6"/>
      <c r="AA1425" s="6"/>
      <c r="AB1425" s="6"/>
    </row>
    <row r="1426" spans="1:28" ht="13.5" thickBot="1" x14ac:dyDescent="0.25">
      <c r="A1426" s="6" t="str">
        <f t="shared" si="70"/>
        <v xml:space="preserve"> UNIT </v>
      </c>
      <c r="B1426" s="54">
        <v>1392</v>
      </c>
      <c r="C1426" s="53"/>
      <c r="D1426" s="57"/>
      <c r="E1426" s="57"/>
      <c r="F1426" s="57"/>
      <c r="G1426" s="57"/>
      <c r="H1426" s="139"/>
      <c r="I1426" s="57"/>
      <c r="J1426" s="60"/>
      <c r="K1426" s="72" t="str">
        <f>IF(AND(I1426="YES", COUNTIFS(F$35:F1426,F1426,I$35:I1426,"YES")=1),1,"")</f>
        <v/>
      </c>
      <c r="L1426" s="73" t="str">
        <f>IF(G1426="","",VALUE(IFERROR(CHOOSE(MATCH(G1426,{0,1,2,3,4,5},0),2.5,3.5,4.5,5.5,6.5,7.5),"")))</f>
        <v/>
      </c>
      <c r="M1426" s="52">
        <f t="shared" si="68"/>
        <v>1</v>
      </c>
      <c r="N1426" s="52" t="str">
        <f t="shared" si="69"/>
        <v/>
      </c>
      <c r="O1426" s="6"/>
      <c r="P1426" s="6"/>
      <c r="Q1426" s="6"/>
      <c r="R1426" s="6"/>
      <c r="S1426" s="6"/>
      <c r="T1426" s="6"/>
      <c r="U1426" s="6"/>
      <c r="V1426" s="6"/>
      <c r="W1426" s="6"/>
      <c r="X1426" s="6"/>
      <c r="Y1426" s="6"/>
      <c r="Z1426" s="6"/>
      <c r="AA1426" s="6"/>
      <c r="AB1426" s="6"/>
    </row>
    <row r="1427" spans="1:28" ht="13.5" thickBot="1" x14ac:dyDescent="0.25">
      <c r="A1427" s="6" t="str">
        <f t="shared" si="70"/>
        <v xml:space="preserve"> UNIT </v>
      </c>
      <c r="B1427" s="54">
        <v>1393</v>
      </c>
      <c r="C1427" s="53"/>
      <c r="D1427" s="57"/>
      <c r="E1427" s="57"/>
      <c r="F1427" s="57"/>
      <c r="G1427" s="57"/>
      <c r="H1427" s="139"/>
      <c r="I1427" s="57"/>
      <c r="J1427" s="60"/>
      <c r="K1427" s="72" t="str">
        <f>IF(AND(I1427="YES", COUNTIFS(F$35:F1427,F1427,I$35:I1427,"YES")=1),1,"")</f>
        <v/>
      </c>
      <c r="L1427" s="73" t="str">
        <f>IF(G1427="","",VALUE(IFERROR(CHOOSE(MATCH(G1427,{0,1,2,3,4,5},0),2.5,3.5,4.5,5.5,6.5,7.5),"")))</f>
        <v/>
      </c>
      <c r="M1427" s="52">
        <f t="shared" si="68"/>
        <v>1</v>
      </c>
      <c r="N1427" s="52" t="str">
        <f t="shared" si="69"/>
        <v/>
      </c>
      <c r="O1427" s="6"/>
      <c r="P1427" s="6"/>
      <c r="Q1427" s="6"/>
      <c r="R1427" s="6"/>
      <c r="S1427" s="6"/>
      <c r="T1427" s="6"/>
      <c r="U1427" s="6"/>
      <c r="V1427" s="6"/>
      <c r="W1427" s="6"/>
      <c r="X1427" s="6"/>
      <c r="Y1427" s="6"/>
      <c r="Z1427" s="6"/>
      <c r="AA1427" s="6"/>
      <c r="AB1427" s="6"/>
    </row>
    <row r="1428" spans="1:28" ht="13.5" thickBot="1" x14ac:dyDescent="0.25">
      <c r="A1428" s="6" t="str">
        <f t="shared" si="70"/>
        <v xml:space="preserve"> UNIT </v>
      </c>
      <c r="B1428" s="54">
        <v>1394</v>
      </c>
      <c r="C1428" s="53"/>
      <c r="D1428" s="57"/>
      <c r="E1428" s="57"/>
      <c r="F1428" s="57"/>
      <c r="G1428" s="57"/>
      <c r="H1428" s="139"/>
      <c r="I1428" s="57"/>
      <c r="J1428" s="60"/>
      <c r="K1428" s="72" t="str">
        <f>IF(AND(I1428="YES", COUNTIFS(F$35:F1428,F1428,I$35:I1428,"YES")=1),1,"")</f>
        <v/>
      </c>
      <c r="L1428" s="73" t="str">
        <f>IF(G1428="","",VALUE(IFERROR(CHOOSE(MATCH(G1428,{0,1,2,3,4,5},0),2.5,3.5,4.5,5.5,6.5,7.5),"")))</f>
        <v/>
      </c>
      <c r="M1428" s="52">
        <f t="shared" si="68"/>
        <v>1</v>
      </c>
      <c r="N1428" s="52" t="str">
        <f t="shared" si="69"/>
        <v/>
      </c>
      <c r="O1428" s="6"/>
      <c r="P1428" s="6"/>
      <c r="Q1428" s="6"/>
      <c r="R1428" s="6"/>
      <c r="S1428" s="6"/>
      <c r="T1428" s="6"/>
      <c r="U1428" s="6"/>
      <c r="V1428" s="6"/>
      <c r="W1428" s="6"/>
      <c r="X1428" s="6"/>
      <c r="Y1428" s="6"/>
      <c r="Z1428" s="6"/>
      <c r="AA1428" s="6"/>
      <c r="AB1428" s="6"/>
    </row>
    <row r="1429" spans="1:28" ht="13.5" thickBot="1" x14ac:dyDescent="0.25">
      <c r="A1429" s="6" t="str">
        <f t="shared" si="70"/>
        <v xml:space="preserve"> UNIT </v>
      </c>
      <c r="B1429" s="54">
        <v>1395</v>
      </c>
      <c r="C1429" s="53"/>
      <c r="D1429" s="57"/>
      <c r="E1429" s="57"/>
      <c r="F1429" s="57"/>
      <c r="G1429" s="57"/>
      <c r="H1429" s="139"/>
      <c r="I1429" s="57"/>
      <c r="J1429" s="60"/>
      <c r="K1429" s="72" t="str">
        <f>IF(AND(I1429="YES", COUNTIFS(F$35:F1429,F1429,I$35:I1429,"YES")=1),1,"")</f>
        <v/>
      </c>
      <c r="L1429" s="73" t="str">
        <f>IF(G1429="","",VALUE(IFERROR(CHOOSE(MATCH(G1429,{0,1,2,3,4,5},0),2.5,3.5,4.5,5.5,6.5,7.5),"")))</f>
        <v/>
      </c>
      <c r="M1429" s="52">
        <f t="shared" si="68"/>
        <v>1</v>
      </c>
      <c r="N1429" s="52" t="str">
        <f t="shared" si="69"/>
        <v/>
      </c>
      <c r="O1429" s="6"/>
      <c r="P1429" s="6"/>
      <c r="Q1429" s="6"/>
      <c r="R1429" s="6"/>
      <c r="S1429" s="6"/>
      <c r="T1429" s="6"/>
      <c r="U1429" s="6"/>
      <c r="V1429" s="6"/>
      <c r="W1429" s="6"/>
      <c r="X1429" s="6"/>
      <c r="Y1429" s="6"/>
      <c r="Z1429" s="6"/>
      <c r="AA1429" s="6"/>
      <c r="AB1429" s="6"/>
    </row>
    <row r="1430" spans="1:28" ht="13.5" thickBot="1" x14ac:dyDescent="0.25">
      <c r="A1430" s="6" t="str">
        <f t="shared" si="70"/>
        <v xml:space="preserve"> UNIT </v>
      </c>
      <c r="B1430" s="54">
        <v>1396</v>
      </c>
      <c r="C1430" s="53"/>
      <c r="D1430" s="57"/>
      <c r="E1430" s="57"/>
      <c r="F1430" s="57"/>
      <c r="G1430" s="57"/>
      <c r="H1430" s="139"/>
      <c r="I1430" s="57"/>
      <c r="J1430" s="60"/>
      <c r="K1430" s="72" t="str">
        <f>IF(AND(I1430="YES", COUNTIFS(F$35:F1430,F1430,I$35:I1430,"YES")=1),1,"")</f>
        <v/>
      </c>
      <c r="L1430" s="73" t="str">
        <f>IF(G1430="","",VALUE(IFERROR(CHOOSE(MATCH(G1430,{0,1,2,3,4,5},0),2.5,3.5,4.5,5.5,6.5,7.5),"")))</f>
        <v/>
      </c>
      <c r="M1430" s="52">
        <f t="shared" si="68"/>
        <v>1</v>
      </c>
      <c r="N1430" s="52" t="str">
        <f t="shared" si="69"/>
        <v/>
      </c>
      <c r="O1430" s="6"/>
      <c r="P1430" s="6"/>
      <c r="Q1430" s="6"/>
      <c r="R1430" s="6"/>
      <c r="S1430" s="6"/>
      <c r="T1430" s="6"/>
      <c r="U1430" s="6"/>
      <c r="V1430" s="6"/>
      <c r="W1430" s="6"/>
      <c r="X1430" s="6"/>
      <c r="Y1430" s="6"/>
      <c r="Z1430" s="6"/>
      <c r="AA1430" s="6"/>
      <c r="AB1430" s="6"/>
    </row>
    <row r="1431" spans="1:28" ht="13.5" thickBot="1" x14ac:dyDescent="0.25">
      <c r="A1431" s="6" t="str">
        <f t="shared" si="70"/>
        <v xml:space="preserve"> UNIT </v>
      </c>
      <c r="B1431" s="54">
        <v>1397</v>
      </c>
      <c r="C1431" s="53"/>
      <c r="D1431" s="57"/>
      <c r="E1431" s="57"/>
      <c r="F1431" s="57"/>
      <c r="G1431" s="57"/>
      <c r="H1431" s="139"/>
      <c r="I1431" s="57"/>
      <c r="J1431" s="60"/>
      <c r="K1431" s="72" t="str">
        <f>IF(AND(I1431="YES", COUNTIFS(F$35:F1431,F1431,I$35:I1431,"YES")=1),1,"")</f>
        <v/>
      </c>
      <c r="L1431" s="73" t="str">
        <f>IF(G1431="","",VALUE(IFERROR(CHOOSE(MATCH(G1431,{0,1,2,3,4,5},0),2.5,3.5,4.5,5.5,6.5,7.5),"")))</f>
        <v/>
      </c>
      <c r="M1431" s="52">
        <f t="shared" si="68"/>
        <v>1</v>
      </c>
      <c r="N1431" s="52" t="str">
        <f t="shared" si="69"/>
        <v/>
      </c>
      <c r="O1431" s="6"/>
      <c r="P1431" s="6"/>
      <c r="Q1431" s="6"/>
      <c r="R1431" s="6"/>
      <c r="S1431" s="6"/>
      <c r="T1431" s="6"/>
      <c r="U1431" s="6"/>
      <c r="V1431" s="6"/>
      <c r="W1431" s="6"/>
      <c r="X1431" s="6"/>
      <c r="Y1431" s="6"/>
      <c r="Z1431" s="6"/>
      <c r="AA1431" s="6"/>
      <c r="AB1431" s="6"/>
    </row>
    <row r="1432" spans="1:28" ht="13.5" thickBot="1" x14ac:dyDescent="0.25">
      <c r="A1432" s="6" t="str">
        <f t="shared" si="70"/>
        <v xml:space="preserve"> UNIT </v>
      </c>
      <c r="B1432" s="54">
        <v>1398</v>
      </c>
      <c r="C1432" s="53"/>
      <c r="D1432" s="57"/>
      <c r="E1432" s="57"/>
      <c r="F1432" s="57"/>
      <c r="G1432" s="57"/>
      <c r="H1432" s="139"/>
      <c r="I1432" s="57"/>
      <c r="J1432" s="60"/>
      <c r="K1432" s="72" t="str">
        <f>IF(AND(I1432="YES", COUNTIFS(F$35:F1432,F1432,I$35:I1432,"YES")=1),1,"")</f>
        <v/>
      </c>
      <c r="L1432" s="73" t="str">
        <f>IF(G1432="","",VALUE(IFERROR(CHOOSE(MATCH(G1432,{0,1,2,3,4,5},0),2.5,3.5,4.5,5.5,6.5,7.5),"")))</f>
        <v/>
      </c>
      <c r="M1432" s="52">
        <f t="shared" si="68"/>
        <v>1</v>
      </c>
      <c r="N1432" s="52" t="str">
        <f t="shared" si="69"/>
        <v/>
      </c>
      <c r="O1432" s="6"/>
      <c r="P1432" s="6"/>
      <c r="Q1432" s="6"/>
      <c r="R1432" s="6"/>
      <c r="S1432" s="6"/>
      <c r="T1432" s="6"/>
      <c r="U1432" s="6"/>
      <c r="V1432" s="6"/>
      <c r="W1432" s="6"/>
      <c r="X1432" s="6"/>
      <c r="Y1432" s="6"/>
      <c r="Z1432" s="6"/>
      <c r="AA1432" s="6"/>
      <c r="AB1432" s="6"/>
    </row>
    <row r="1433" spans="1:28" ht="13.5" thickBot="1" x14ac:dyDescent="0.25">
      <c r="A1433" s="6" t="str">
        <f t="shared" si="70"/>
        <v xml:space="preserve"> UNIT </v>
      </c>
      <c r="B1433" s="54">
        <v>1399</v>
      </c>
      <c r="C1433" s="53"/>
      <c r="D1433" s="57"/>
      <c r="E1433" s="57"/>
      <c r="F1433" s="57"/>
      <c r="G1433" s="57"/>
      <c r="H1433" s="139"/>
      <c r="I1433" s="57"/>
      <c r="J1433" s="60"/>
      <c r="K1433" s="72" t="str">
        <f>IF(AND(I1433="YES", COUNTIFS(F$35:F1433,F1433,I$35:I1433,"YES")=1),1,"")</f>
        <v/>
      </c>
      <c r="L1433" s="73" t="str">
        <f>IF(G1433="","",VALUE(IFERROR(CHOOSE(MATCH(G1433,{0,1,2,3,4,5},0),2.5,3.5,4.5,5.5,6.5,7.5),"")))</f>
        <v/>
      </c>
      <c r="M1433" s="52">
        <f t="shared" si="68"/>
        <v>1</v>
      </c>
      <c r="N1433" s="52" t="str">
        <f t="shared" si="69"/>
        <v/>
      </c>
      <c r="O1433" s="6"/>
      <c r="P1433" s="6"/>
      <c r="Q1433" s="6"/>
      <c r="R1433" s="6"/>
      <c r="S1433" s="6"/>
      <c r="T1433" s="6"/>
      <c r="U1433" s="6"/>
      <c r="V1433" s="6"/>
      <c r="W1433" s="6"/>
      <c r="X1433" s="6"/>
      <c r="Y1433" s="6"/>
      <c r="Z1433" s="6"/>
      <c r="AA1433" s="6"/>
      <c r="AB1433" s="6"/>
    </row>
    <row r="1434" spans="1:28" ht="13.5" thickBot="1" x14ac:dyDescent="0.25">
      <c r="A1434" s="6" t="str">
        <f t="shared" si="70"/>
        <v xml:space="preserve"> UNIT </v>
      </c>
      <c r="B1434" s="54">
        <v>1400</v>
      </c>
      <c r="C1434" s="53"/>
      <c r="D1434" s="57"/>
      <c r="E1434" s="57"/>
      <c r="F1434" s="57"/>
      <c r="G1434" s="57"/>
      <c r="H1434" s="139"/>
      <c r="I1434" s="57"/>
      <c r="J1434" s="60"/>
      <c r="K1434" s="72" t="str">
        <f>IF(AND(I1434="YES", COUNTIFS(F$35:F1434,F1434,I$35:I1434,"YES")=1),1,"")</f>
        <v/>
      </c>
      <c r="L1434" s="73" t="str">
        <f>IF(G1434="","",VALUE(IFERROR(CHOOSE(MATCH(G1434,{0,1,2,3,4,5},0),2.5,3.5,4.5,5.5,6.5,7.5),"")))</f>
        <v/>
      </c>
      <c r="M1434" s="52">
        <f t="shared" si="68"/>
        <v>1</v>
      </c>
      <c r="N1434" s="52" t="str">
        <f t="shared" si="69"/>
        <v/>
      </c>
      <c r="O1434" s="6"/>
      <c r="P1434" s="6"/>
      <c r="Q1434" s="6"/>
      <c r="R1434" s="6"/>
      <c r="S1434" s="6"/>
      <c r="T1434" s="6"/>
      <c r="U1434" s="6"/>
      <c r="V1434" s="6"/>
      <c r="W1434" s="6"/>
      <c r="X1434" s="6"/>
      <c r="Y1434" s="6"/>
      <c r="Z1434" s="6"/>
      <c r="AA1434" s="6"/>
      <c r="AB1434" s="6"/>
    </row>
    <row r="1435" spans="1:28" ht="13.5" thickBot="1" x14ac:dyDescent="0.25">
      <c r="A1435" s="6" t="str">
        <f t="shared" si="70"/>
        <v xml:space="preserve"> UNIT </v>
      </c>
      <c r="B1435" s="54">
        <v>1401</v>
      </c>
      <c r="C1435" s="53"/>
      <c r="D1435" s="57"/>
      <c r="E1435" s="57"/>
      <c r="F1435" s="57"/>
      <c r="G1435" s="57"/>
      <c r="H1435" s="139"/>
      <c r="I1435" s="57"/>
      <c r="J1435" s="60"/>
      <c r="K1435" s="72" t="str">
        <f>IF(AND(I1435="YES", COUNTIFS(F$35:F1435,F1435,I$35:I1435,"YES")=1),1,"")</f>
        <v/>
      </c>
      <c r="L1435" s="73" t="str">
        <f>IF(G1435="","",VALUE(IFERROR(CHOOSE(MATCH(G1435,{0,1,2,3,4,5},0),2.5,3.5,4.5,5.5,6.5,7.5),"")))</f>
        <v/>
      </c>
      <c r="M1435" s="52">
        <f t="shared" si="68"/>
        <v>1</v>
      </c>
      <c r="N1435" s="52" t="str">
        <f t="shared" si="69"/>
        <v/>
      </c>
      <c r="O1435" s="6"/>
      <c r="P1435" s="6"/>
      <c r="Q1435" s="6"/>
      <c r="R1435" s="6"/>
      <c r="S1435" s="6"/>
      <c r="T1435" s="6"/>
      <c r="U1435" s="6"/>
      <c r="V1435" s="6"/>
      <c r="W1435" s="6"/>
      <c r="X1435" s="6"/>
      <c r="Y1435" s="6"/>
      <c r="Z1435" s="6"/>
      <c r="AA1435" s="6"/>
      <c r="AB1435" s="6"/>
    </row>
    <row r="1436" spans="1:28" ht="13.5" thickBot="1" x14ac:dyDescent="0.25">
      <c r="A1436" s="6" t="str">
        <f t="shared" si="70"/>
        <v xml:space="preserve"> UNIT </v>
      </c>
      <c r="B1436" s="54">
        <v>1402</v>
      </c>
      <c r="C1436" s="53"/>
      <c r="D1436" s="57"/>
      <c r="E1436" s="57"/>
      <c r="F1436" s="57"/>
      <c r="G1436" s="57"/>
      <c r="H1436" s="139"/>
      <c r="I1436" s="57"/>
      <c r="J1436" s="60"/>
      <c r="K1436" s="72" t="str">
        <f>IF(AND(I1436="YES", COUNTIFS(F$35:F1436,F1436,I$35:I1436,"YES")=1),1,"")</f>
        <v/>
      </c>
      <c r="L1436" s="73" t="str">
        <f>IF(G1436="","",VALUE(IFERROR(CHOOSE(MATCH(G1436,{0,1,2,3,4,5},0),2.5,3.5,4.5,5.5,6.5,7.5),"")))</f>
        <v/>
      </c>
      <c r="M1436" s="52">
        <f t="shared" si="68"/>
        <v>1</v>
      </c>
      <c r="N1436" s="52" t="str">
        <f t="shared" si="69"/>
        <v/>
      </c>
      <c r="O1436" s="6"/>
      <c r="P1436" s="6"/>
      <c r="Q1436" s="6"/>
      <c r="R1436" s="6"/>
      <c r="S1436" s="6"/>
      <c r="T1436" s="6"/>
      <c r="U1436" s="6"/>
      <c r="V1436" s="6"/>
      <c r="W1436" s="6"/>
      <c r="X1436" s="6"/>
      <c r="Y1436" s="6"/>
      <c r="Z1436" s="6"/>
      <c r="AA1436" s="6"/>
      <c r="AB1436" s="6"/>
    </row>
    <row r="1437" spans="1:28" ht="13.5" thickBot="1" x14ac:dyDescent="0.25">
      <c r="A1437" s="6" t="str">
        <f t="shared" si="70"/>
        <v xml:space="preserve"> UNIT </v>
      </c>
      <c r="B1437" s="54">
        <v>1403</v>
      </c>
      <c r="C1437" s="53"/>
      <c r="D1437" s="57"/>
      <c r="E1437" s="57"/>
      <c r="F1437" s="57"/>
      <c r="G1437" s="57"/>
      <c r="H1437" s="139"/>
      <c r="I1437" s="57"/>
      <c r="J1437" s="60"/>
      <c r="K1437" s="72" t="str">
        <f>IF(AND(I1437="YES", COUNTIFS(F$35:F1437,F1437,I$35:I1437,"YES")=1),1,"")</f>
        <v/>
      </c>
      <c r="L1437" s="73" t="str">
        <f>IF(G1437="","",VALUE(IFERROR(CHOOSE(MATCH(G1437,{0,1,2,3,4,5},0),2.5,3.5,4.5,5.5,6.5,7.5),"")))</f>
        <v/>
      </c>
      <c r="M1437" s="52">
        <f t="shared" si="68"/>
        <v>1</v>
      </c>
      <c r="N1437" s="52" t="str">
        <f t="shared" si="69"/>
        <v/>
      </c>
      <c r="O1437" s="6"/>
      <c r="P1437" s="6"/>
      <c r="Q1437" s="6"/>
      <c r="R1437" s="6"/>
      <c r="S1437" s="6"/>
      <c r="T1437" s="6"/>
      <c r="U1437" s="6"/>
      <c r="V1437" s="6"/>
      <c r="W1437" s="6"/>
      <c r="X1437" s="6"/>
      <c r="Y1437" s="6"/>
      <c r="Z1437" s="6"/>
      <c r="AA1437" s="6"/>
      <c r="AB1437" s="6"/>
    </row>
    <row r="1438" spans="1:28" ht="13.5" thickBot="1" x14ac:dyDescent="0.25">
      <c r="A1438" s="6" t="str">
        <f t="shared" si="70"/>
        <v xml:space="preserve"> UNIT </v>
      </c>
      <c r="B1438" s="54">
        <v>1404</v>
      </c>
      <c r="C1438" s="53"/>
      <c r="D1438" s="57"/>
      <c r="E1438" s="57"/>
      <c r="F1438" s="57"/>
      <c r="G1438" s="57"/>
      <c r="H1438" s="139"/>
      <c r="I1438" s="57"/>
      <c r="J1438" s="60"/>
      <c r="K1438" s="72" t="str">
        <f>IF(AND(I1438="YES", COUNTIFS(F$35:F1438,F1438,I$35:I1438,"YES")=1),1,"")</f>
        <v/>
      </c>
      <c r="L1438" s="73" t="str">
        <f>IF(G1438="","",VALUE(IFERROR(CHOOSE(MATCH(G1438,{0,1,2,3,4,5},0),2.5,3.5,4.5,5.5,6.5,7.5),"")))</f>
        <v/>
      </c>
      <c r="M1438" s="52">
        <f t="shared" si="68"/>
        <v>1</v>
      </c>
      <c r="N1438" s="52" t="str">
        <f t="shared" si="69"/>
        <v/>
      </c>
      <c r="O1438" s="6"/>
      <c r="P1438" s="6"/>
      <c r="Q1438" s="6"/>
      <c r="R1438" s="6"/>
      <c r="S1438" s="6"/>
      <c r="T1438" s="6"/>
      <c r="U1438" s="6"/>
      <c r="V1438" s="6"/>
      <c r="W1438" s="6"/>
      <c r="X1438" s="6"/>
      <c r="Y1438" s="6"/>
      <c r="Z1438" s="6"/>
      <c r="AA1438" s="6"/>
      <c r="AB1438" s="6"/>
    </row>
    <row r="1439" spans="1:28" ht="13.5" thickBot="1" x14ac:dyDescent="0.25">
      <c r="A1439" s="6" t="str">
        <f t="shared" si="70"/>
        <v xml:space="preserve"> UNIT </v>
      </c>
      <c r="B1439" s="54">
        <v>1405</v>
      </c>
      <c r="C1439" s="53"/>
      <c r="D1439" s="57"/>
      <c r="E1439" s="57"/>
      <c r="F1439" s="57"/>
      <c r="G1439" s="57"/>
      <c r="H1439" s="139"/>
      <c r="I1439" s="57"/>
      <c r="J1439" s="60"/>
      <c r="K1439" s="72" t="str">
        <f>IF(AND(I1439="YES", COUNTIFS(F$35:F1439,F1439,I$35:I1439,"YES")=1),1,"")</f>
        <v/>
      </c>
      <c r="L1439" s="73" t="str">
        <f>IF(G1439="","",VALUE(IFERROR(CHOOSE(MATCH(G1439,{0,1,2,3,4,5},0),2.5,3.5,4.5,5.5,6.5,7.5),"")))</f>
        <v/>
      </c>
      <c r="M1439" s="52">
        <f t="shared" si="68"/>
        <v>1</v>
      </c>
      <c r="N1439" s="52" t="str">
        <f t="shared" si="69"/>
        <v/>
      </c>
      <c r="O1439" s="6"/>
      <c r="P1439" s="6"/>
      <c r="Q1439" s="6"/>
      <c r="R1439" s="6"/>
      <c r="S1439" s="6"/>
      <c r="T1439" s="6"/>
      <c r="U1439" s="6"/>
      <c r="V1439" s="6"/>
      <c r="W1439" s="6"/>
      <c r="X1439" s="6"/>
      <c r="Y1439" s="6"/>
      <c r="Z1439" s="6"/>
      <c r="AA1439" s="6"/>
      <c r="AB1439" s="6"/>
    </row>
    <row r="1440" spans="1:28" ht="13.5" thickBot="1" x14ac:dyDescent="0.25">
      <c r="A1440" s="6" t="str">
        <f t="shared" si="70"/>
        <v xml:space="preserve"> UNIT </v>
      </c>
      <c r="B1440" s="54">
        <v>1406</v>
      </c>
      <c r="C1440" s="53"/>
      <c r="D1440" s="57"/>
      <c r="E1440" s="57"/>
      <c r="F1440" s="57"/>
      <c r="G1440" s="57"/>
      <c r="H1440" s="139"/>
      <c r="I1440" s="57"/>
      <c r="J1440" s="60"/>
      <c r="K1440" s="72" t="str">
        <f>IF(AND(I1440="YES", COUNTIFS(F$35:F1440,F1440,I$35:I1440,"YES")=1),1,"")</f>
        <v/>
      </c>
      <c r="L1440" s="73" t="str">
        <f>IF(G1440="","",VALUE(IFERROR(CHOOSE(MATCH(G1440,{0,1,2,3,4,5},0),2.5,3.5,4.5,5.5,6.5,7.5),"")))</f>
        <v/>
      </c>
      <c r="M1440" s="52">
        <f t="shared" si="68"/>
        <v>1</v>
      </c>
      <c r="N1440" s="52" t="str">
        <f t="shared" si="69"/>
        <v/>
      </c>
      <c r="O1440" s="6"/>
      <c r="P1440" s="6"/>
      <c r="Q1440" s="6"/>
      <c r="R1440" s="6"/>
      <c r="S1440" s="6"/>
      <c r="T1440" s="6"/>
      <c r="U1440" s="6"/>
      <c r="V1440" s="6"/>
      <c r="W1440" s="6"/>
      <c r="X1440" s="6"/>
      <c r="Y1440" s="6"/>
      <c r="Z1440" s="6"/>
      <c r="AA1440" s="6"/>
      <c r="AB1440" s="6"/>
    </row>
    <row r="1441" spans="1:28" ht="13.5" thickBot="1" x14ac:dyDescent="0.25">
      <c r="A1441" s="6" t="str">
        <f t="shared" si="70"/>
        <v xml:space="preserve"> UNIT </v>
      </c>
      <c r="B1441" s="54">
        <v>1407</v>
      </c>
      <c r="C1441" s="53"/>
      <c r="D1441" s="57"/>
      <c r="E1441" s="57"/>
      <c r="F1441" s="57"/>
      <c r="G1441" s="57"/>
      <c r="H1441" s="139"/>
      <c r="I1441" s="57"/>
      <c r="J1441" s="60"/>
      <c r="K1441" s="72" t="str">
        <f>IF(AND(I1441="YES", COUNTIFS(F$35:F1441,F1441,I$35:I1441,"YES")=1),1,"")</f>
        <v/>
      </c>
      <c r="L1441" s="73" t="str">
        <f>IF(G1441="","",VALUE(IFERROR(CHOOSE(MATCH(G1441,{0,1,2,3,4,5},0),2.5,3.5,4.5,5.5,6.5,7.5),"")))</f>
        <v/>
      </c>
      <c r="M1441" s="52">
        <f t="shared" si="68"/>
        <v>1</v>
      </c>
      <c r="N1441" s="52" t="str">
        <f t="shared" si="69"/>
        <v/>
      </c>
      <c r="O1441" s="6"/>
      <c r="P1441" s="6"/>
      <c r="Q1441" s="6"/>
      <c r="R1441" s="6"/>
      <c r="S1441" s="6"/>
      <c r="T1441" s="6"/>
      <c r="U1441" s="6"/>
      <c r="V1441" s="6"/>
      <c r="W1441" s="6"/>
      <c r="X1441" s="6"/>
      <c r="Y1441" s="6"/>
      <c r="Z1441" s="6"/>
      <c r="AA1441" s="6"/>
      <c r="AB1441" s="6"/>
    </row>
    <row r="1442" spans="1:28" ht="13.5" thickBot="1" x14ac:dyDescent="0.25">
      <c r="A1442" s="6" t="str">
        <f t="shared" si="70"/>
        <v xml:space="preserve"> UNIT </v>
      </c>
      <c r="B1442" s="54">
        <v>1408</v>
      </c>
      <c r="C1442" s="53"/>
      <c r="D1442" s="57"/>
      <c r="E1442" s="57"/>
      <c r="F1442" s="57"/>
      <c r="G1442" s="57"/>
      <c r="H1442" s="139"/>
      <c r="I1442" s="57"/>
      <c r="J1442" s="60"/>
      <c r="K1442" s="72" t="str">
        <f>IF(AND(I1442="YES", COUNTIFS(F$35:F1442,F1442,I$35:I1442,"YES")=1),1,"")</f>
        <v/>
      </c>
      <c r="L1442" s="73" t="str">
        <f>IF(G1442="","",VALUE(IFERROR(CHOOSE(MATCH(G1442,{0,1,2,3,4,5},0),2.5,3.5,4.5,5.5,6.5,7.5),"")))</f>
        <v/>
      </c>
      <c r="M1442" s="52">
        <f t="shared" si="68"/>
        <v>1</v>
      </c>
      <c r="N1442" s="52" t="str">
        <f t="shared" si="69"/>
        <v/>
      </c>
      <c r="O1442" s="6"/>
      <c r="P1442" s="6"/>
      <c r="Q1442" s="6"/>
      <c r="R1442" s="6"/>
      <c r="S1442" s="6"/>
      <c r="T1442" s="6"/>
      <c r="U1442" s="6"/>
      <c r="V1442" s="6"/>
      <c r="W1442" s="6"/>
      <c r="X1442" s="6"/>
      <c r="Y1442" s="6"/>
      <c r="Z1442" s="6"/>
      <c r="AA1442" s="6"/>
      <c r="AB1442" s="6"/>
    </row>
    <row r="1443" spans="1:28" ht="13.5" thickBot="1" x14ac:dyDescent="0.25">
      <c r="A1443" s="6" t="str">
        <f t="shared" si="70"/>
        <v xml:space="preserve"> UNIT </v>
      </c>
      <c r="B1443" s="54">
        <v>1409</v>
      </c>
      <c r="C1443" s="53"/>
      <c r="D1443" s="57"/>
      <c r="E1443" s="57"/>
      <c r="F1443" s="57"/>
      <c r="G1443" s="57"/>
      <c r="H1443" s="139"/>
      <c r="I1443" s="57"/>
      <c r="J1443" s="60"/>
      <c r="K1443" s="72" t="str">
        <f>IF(AND(I1443="YES", COUNTIFS(F$35:F1443,F1443,I$35:I1443,"YES")=1),1,"")</f>
        <v/>
      </c>
      <c r="L1443" s="73" t="str">
        <f>IF(G1443="","",VALUE(IFERROR(CHOOSE(MATCH(G1443,{0,1,2,3,4,5},0),2.5,3.5,4.5,5.5,6.5,7.5),"")))</f>
        <v/>
      </c>
      <c r="M1443" s="52">
        <f t="shared" ref="M1443:M1506" si="71">IF(COUNTIF($F$35:$F$1534,F1443)&gt;1,0,1)</f>
        <v>1</v>
      </c>
      <c r="N1443" s="52" t="str">
        <f t="shared" ref="N1443:N1506" si="72">IFERROR(1/IF(LEN(F1443)&gt;0,COUNTIF($F$35:$F$1534,F1443),0),"")</f>
        <v/>
      </c>
      <c r="O1443" s="6"/>
      <c r="P1443" s="6"/>
      <c r="Q1443" s="6"/>
      <c r="R1443" s="6"/>
      <c r="S1443" s="6"/>
      <c r="T1443" s="6"/>
      <c r="U1443" s="6"/>
      <c r="V1443" s="6"/>
      <c r="W1443" s="6"/>
      <c r="X1443" s="6"/>
      <c r="Y1443" s="6"/>
      <c r="Z1443" s="6"/>
      <c r="AA1443" s="6"/>
      <c r="AB1443" s="6"/>
    </row>
    <row r="1444" spans="1:28" ht="13.5" thickBot="1" x14ac:dyDescent="0.25">
      <c r="A1444" s="6" t="str">
        <f t="shared" si="70"/>
        <v xml:space="preserve"> UNIT </v>
      </c>
      <c r="B1444" s="54">
        <v>1410</v>
      </c>
      <c r="C1444" s="53"/>
      <c r="D1444" s="57"/>
      <c r="E1444" s="57"/>
      <c r="F1444" s="57"/>
      <c r="G1444" s="57"/>
      <c r="H1444" s="139"/>
      <c r="I1444" s="57"/>
      <c r="J1444" s="60"/>
      <c r="K1444" s="72" t="str">
        <f>IF(AND(I1444="YES", COUNTIFS(F$35:F1444,F1444,I$35:I1444,"YES")=1),1,"")</f>
        <v/>
      </c>
      <c r="L1444" s="73" t="str">
        <f>IF(G1444="","",VALUE(IFERROR(CHOOSE(MATCH(G1444,{0,1,2,3,4,5},0),2.5,3.5,4.5,5.5,6.5,7.5),"")))</f>
        <v/>
      </c>
      <c r="M1444" s="52">
        <f t="shared" si="71"/>
        <v>1</v>
      </c>
      <c r="N1444" s="52" t="str">
        <f t="shared" si="72"/>
        <v/>
      </c>
      <c r="O1444" s="6"/>
      <c r="P1444" s="6"/>
      <c r="Q1444" s="6"/>
      <c r="R1444" s="6"/>
      <c r="S1444" s="6"/>
      <c r="T1444" s="6"/>
      <c r="U1444" s="6"/>
      <c r="V1444" s="6"/>
      <c r="W1444" s="6"/>
      <c r="X1444" s="6"/>
      <c r="Y1444" s="6"/>
      <c r="Z1444" s="6"/>
      <c r="AA1444" s="6"/>
      <c r="AB1444" s="6"/>
    </row>
    <row r="1445" spans="1:28" ht="13.5" thickBot="1" x14ac:dyDescent="0.25">
      <c r="A1445" s="6" t="str">
        <f t="shared" ref="A1445:A1508" si="73">C1443&amp;" "&amp;"UNIT"&amp;" "&amp;F1443</f>
        <v xml:space="preserve"> UNIT </v>
      </c>
      <c r="B1445" s="54">
        <v>1411</v>
      </c>
      <c r="C1445" s="53"/>
      <c r="D1445" s="57"/>
      <c r="E1445" s="57"/>
      <c r="F1445" s="57"/>
      <c r="G1445" s="57"/>
      <c r="H1445" s="139"/>
      <c r="I1445" s="57"/>
      <c r="J1445" s="60"/>
      <c r="K1445" s="72" t="str">
        <f>IF(AND(I1445="YES", COUNTIFS(F$35:F1445,F1445,I$35:I1445,"YES")=1),1,"")</f>
        <v/>
      </c>
      <c r="L1445" s="73" t="str">
        <f>IF(G1445="","",VALUE(IFERROR(CHOOSE(MATCH(G1445,{0,1,2,3,4,5},0),2.5,3.5,4.5,5.5,6.5,7.5),"")))</f>
        <v/>
      </c>
      <c r="M1445" s="52">
        <f t="shared" si="71"/>
        <v>1</v>
      </c>
      <c r="N1445" s="52" t="str">
        <f t="shared" si="72"/>
        <v/>
      </c>
      <c r="O1445" s="6"/>
      <c r="P1445" s="6"/>
      <c r="Q1445" s="6"/>
      <c r="R1445" s="6"/>
      <c r="S1445" s="6"/>
      <c r="T1445" s="6"/>
      <c r="U1445" s="6"/>
      <c r="V1445" s="6"/>
      <c r="W1445" s="6"/>
      <c r="X1445" s="6"/>
      <c r="Y1445" s="6"/>
      <c r="Z1445" s="6"/>
      <c r="AA1445" s="6"/>
      <c r="AB1445" s="6"/>
    </row>
    <row r="1446" spans="1:28" ht="13.5" thickBot="1" x14ac:dyDescent="0.25">
      <c r="A1446" s="6" t="str">
        <f t="shared" si="73"/>
        <v xml:space="preserve"> UNIT </v>
      </c>
      <c r="B1446" s="54">
        <v>1412</v>
      </c>
      <c r="C1446" s="53"/>
      <c r="D1446" s="57"/>
      <c r="E1446" s="57"/>
      <c r="F1446" s="57"/>
      <c r="G1446" s="57"/>
      <c r="H1446" s="139"/>
      <c r="I1446" s="57"/>
      <c r="J1446" s="60"/>
      <c r="K1446" s="72" t="str">
        <f>IF(AND(I1446="YES", COUNTIFS(F$35:F1446,F1446,I$35:I1446,"YES")=1),1,"")</f>
        <v/>
      </c>
      <c r="L1446" s="73" t="str">
        <f>IF(G1446="","",VALUE(IFERROR(CHOOSE(MATCH(G1446,{0,1,2,3,4,5},0),2.5,3.5,4.5,5.5,6.5,7.5),"")))</f>
        <v/>
      </c>
      <c r="M1446" s="52">
        <f t="shared" si="71"/>
        <v>1</v>
      </c>
      <c r="N1446" s="52" t="str">
        <f t="shared" si="72"/>
        <v/>
      </c>
      <c r="O1446" s="6"/>
      <c r="P1446" s="6"/>
      <c r="Q1446" s="6"/>
      <c r="R1446" s="6"/>
      <c r="S1446" s="6"/>
      <c r="T1446" s="6"/>
      <c r="U1446" s="6"/>
      <c r="V1446" s="6"/>
      <c r="W1446" s="6"/>
      <c r="X1446" s="6"/>
      <c r="Y1446" s="6"/>
      <c r="Z1446" s="6"/>
      <c r="AA1446" s="6"/>
      <c r="AB1446" s="6"/>
    </row>
    <row r="1447" spans="1:28" ht="13.5" thickBot="1" x14ac:dyDescent="0.25">
      <c r="A1447" s="6" t="str">
        <f t="shared" si="73"/>
        <v xml:space="preserve"> UNIT </v>
      </c>
      <c r="B1447" s="54">
        <v>1413</v>
      </c>
      <c r="C1447" s="53"/>
      <c r="D1447" s="57"/>
      <c r="E1447" s="57"/>
      <c r="F1447" s="57"/>
      <c r="G1447" s="57"/>
      <c r="H1447" s="139"/>
      <c r="I1447" s="57"/>
      <c r="J1447" s="60"/>
      <c r="K1447" s="72" t="str">
        <f>IF(AND(I1447="YES", COUNTIFS(F$35:F1447,F1447,I$35:I1447,"YES")=1),1,"")</f>
        <v/>
      </c>
      <c r="L1447" s="73" t="str">
        <f>IF(G1447="","",VALUE(IFERROR(CHOOSE(MATCH(G1447,{0,1,2,3,4,5},0),2.5,3.5,4.5,5.5,6.5,7.5),"")))</f>
        <v/>
      </c>
      <c r="M1447" s="52">
        <f t="shared" si="71"/>
        <v>1</v>
      </c>
      <c r="N1447" s="52" t="str">
        <f t="shared" si="72"/>
        <v/>
      </c>
      <c r="O1447" s="6"/>
      <c r="P1447" s="6"/>
      <c r="Q1447" s="6"/>
      <c r="R1447" s="6"/>
      <c r="S1447" s="6"/>
      <c r="T1447" s="6"/>
      <c r="U1447" s="6"/>
      <c r="V1447" s="6"/>
      <c r="W1447" s="6"/>
      <c r="X1447" s="6"/>
      <c r="Y1447" s="6"/>
      <c r="Z1447" s="6"/>
      <c r="AA1447" s="6"/>
      <c r="AB1447" s="6"/>
    </row>
    <row r="1448" spans="1:28" ht="13.5" thickBot="1" x14ac:dyDescent="0.25">
      <c r="A1448" s="6" t="str">
        <f t="shared" si="73"/>
        <v xml:space="preserve"> UNIT </v>
      </c>
      <c r="B1448" s="54">
        <v>1414</v>
      </c>
      <c r="C1448" s="53"/>
      <c r="D1448" s="57"/>
      <c r="E1448" s="57"/>
      <c r="F1448" s="57"/>
      <c r="G1448" s="57"/>
      <c r="H1448" s="139"/>
      <c r="I1448" s="57"/>
      <c r="J1448" s="60"/>
      <c r="K1448" s="72" t="str">
        <f>IF(AND(I1448="YES", COUNTIFS(F$35:F1448,F1448,I$35:I1448,"YES")=1),1,"")</f>
        <v/>
      </c>
      <c r="L1448" s="73" t="str">
        <f>IF(G1448="","",VALUE(IFERROR(CHOOSE(MATCH(G1448,{0,1,2,3,4,5},0),2.5,3.5,4.5,5.5,6.5,7.5),"")))</f>
        <v/>
      </c>
      <c r="M1448" s="52">
        <f t="shared" si="71"/>
        <v>1</v>
      </c>
      <c r="N1448" s="52" t="str">
        <f t="shared" si="72"/>
        <v/>
      </c>
      <c r="O1448" s="6"/>
      <c r="P1448" s="6"/>
      <c r="Q1448" s="6"/>
      <c r="R1448" s="6"/>
      <c r="S1448" s="6"/>
      <c r="T1448" s="6"/>
      <c r="U1448" s="6"/>
      <c r="V1448" s="6"/>
      <c r="W1448" s="6"/>
      <c r="X1448" s="6"/>
      <c r="Y1448" s="6"/>
      <c r="Z1448" s="6"/>
      <c r="AA1448" s="6"/>
      <c r="AB1448" s="6"/>
    </row>
    <row r="1449" spans="1:28" ht="13.5" thickBot="1" x14ac:dyDescent="0.25">
      <c r="A1449" s="6" t="str">
        <f t="shared" si="73"/>
        <v xml:space="preserve"> UNIT </v>
      </c>
      <c r="B1449" s="54">
        <v>1415</v>
      </c>
      <c r="C1449" s="53"/>
      <c r="D1449" s="57"/>
      <c r="E1449" s="57"/>
      <c r="F1449" s="57"/>
      <c r="G1449" s="57"/>
      <c r="H1449" s="139"/>
      <c r="I1449" s="57"/>
      <c r="J1449" s="60"/>
      <c r="K1449" s="72" t="str">
        <f>IF(AND(I1449="YES", COUNTIFS(F$35:F1449,F1449,I$35:I1449,"YES")=1),1,"")</f>
        <v/>
      </c>
      <c r="L1449" s="73" t="str">
        <f>IF(G1449="","",VALUE(IFERROR(CHOOSE(MATCH(G1449,{0,1,2,3,4,5},0),2.5,3.5,4.5,5.5,6.5,7.5),"")))</f>
        <v/>
      </c>
      <c r="M1449" s="52">
        <f t="shared" si="71"/>
        <v>1</v>
      </c>
      <c r="N1449" s="52" t="str">
        <f t="shared" si="72"/>
        <v/>
      </c>
      <c r="O1449" s="6"/>
      <c r="P1449" s="6"/>
      <c r="Q1449" s="6"/>
      <c r="R1449" s="6"/>
      <c r="S1449" s="6"/>
      <c r="T1449" s="6"/>
      <c r="U1449" s="6"/>
      <c r="V1449" s="6"/>
      <c r="W1449" s="6"/>
      <c r="X1449" s="6"/>
      <c r="Y1449" s="6"/>
      <c r="Z1449" s="6"/>
      <c r="AA1449" s="6"/>
      <c r="AB1449" s="6"/>
    </row>
    <row r="1450" spans="1:28" ht="13.5" thickBot="1" x14ac:dyDescent="0.25">
      <c r="A1450" s="6" t="str">
        <f t="shared" si="73"/>
        <v xml:space="preserve"> UNIT </v>
      </c>
      <c r="B1450" s="54">
        <v>1416</v>
      </c>
      <c r="C1450" s="53"/>
      <c r="D1450" s="57"/>
      <c r="E1450" s="57"/>
      <c r="F1450" s="57"/>
      <c r="G1450" s="57"/>
      <c r="H1450" s="139"/>
      <c r="I1450" s="57"/>
      <c r="J1450" s="60"/>
      <c r="K1450" s="72" t="str">
        <f>IF(AND(I1450="YES", COUNTIFS(F$35:F1450,F1450,I$35:I1450,"YES")=1),1,"")</f>
        <v/>
      </c>
      <c r="L1450" s="73" t="str">
        <f>IF(G1450="","",VALUE(IFERROR(CHOOSE(MATCH(G1450,{0,1,2,3,4,5},0),2.5,3.5,4.5,5.5,6.5,7.5),"")))</f>
        <v/>
      </c>
      <c r="M1450" s="52">
        <f t="shared" si="71"/>
        <v>1</v>
      </c>
      <c r="N1450" s="52" t="str">
        <f t="shared" si="72"/>
        <v/>
      </c>
      <c r="O1450" s="6"/>
      <c r="P1450" s="6"/>
      <c r="Q1450" s="6"/>
      <c r="R1450" s="6"/>
      <c r="S1450" s="6"/>
      <c r="T1450" s="6"/>
      <c r="U1450" s="6"/>
      <c r="V1450" s="6"/>
      <c r="W1450" s="6"/>
      <c r="X1450" s="6"/>
      <c r="Y1450" s="6"/>
      <c r="Z1450" s="6"/>
      <c r="AA1450" s="6"/>
      <c r="AB1450" s="6"/>
    </row>
    <row r="1451" spans="1:28" ht="13.5" thickBot="1" x14ac:dyDescent="0.25">
      <c r="A1451" s="6" t="str">
        <f t="shared" si="73"/>
        <v xml:space="preserve"> UNIT </v>
      </c>
      <c r="B1451" s="54">
        <v>1417</v>
      </c>
      <c r="C1451" s="53"/>
      <c r="D1451" s="57"/>
      <c r="E1451" s="57"/>
      <c r="F1451" s="57"/>
      <c r="G1451" s="57"/>
      <c r="H1451" s="139"/>
      <c r="I1451" s="57"/>
      <c r="J1451" s="60"/>
      <c r="K1451" s="72" t="str">
        <f>IF(AND(I1451="YES", COUNTIFS(F$35:F1451,F1451,I$35:I1451,"YES")=1),1,"")</f>
        <v/>
      </c>
      <c r="L1451" s="73" t="str">
        <f>IF(G1451="","",VALUE(IFERROR(CHOOSE(MATCH(G1451,{0,1,2,3,4,5},0),2.5,3.5,4.5,5.5,6.5,7.5),"")))</f>
        <v/>
      </c>
      <c r="M1451" s="52">
        <f t="shared" si="71"/>
        <v>1</v>
      </c>
      <c r="N1451" s="52" t="str">
        <f t="shared" si="72"/>
        <v/>
      </c>
      <c r="O1451" s="6"/>
      <c r="P1451" s="6"/>
      <c r="Q1451" s="6"/>
      <c r="R1451" s="6"/>
      <c r="S1451" s="6"/>
      <c r="T1451" s="6"/>
      <c r="U1451" s="6"/>
      <c r="V1451" s="6"/>
      <c r="W1451" s="6"/>
      <c r="X1451" s="6"/>
      <c r="Y1451" s="6"/>
      <c r="Z1451" s="6"/>
      <c r="AA1451" s="6"/>
      <c r="AB1451" s="6"/>
    </row>
    <row r="1452" spans="1:28" ht="13.5" thickBot="1" x14ac:dyDescent="0.25">
      <c r="A1452" s="6" t="str">
        <f t="shared" si="73"/>
        <v xml:space="preserve"> UNIT </v>
      </c>
      <c r="B1452" s="54">
        <v>1418</v>
      </c>
      <c r="C1452" s="53"/>
      <c r="D1452" s="57"/>
      <c r="E1452" s="57"/>
      <c r="F1452" s="57"/>
      <c r="G1452" s="57"/>
      <c r="H1452" s="139"/>
      <c r="I1452" s="57"/>
      <c r="J1452" s="60"/>
      <c r="K1452" s="72" t="str">
        <f>IF(AND(I1452="YES", COUNTIFS(F$35:F1452,F1452,I$35:I1452,"YES")=1),1,"")</f>
        <v/>
      </c>
      <c r="L1452" s="73" t="str">
        <f>IF(G1452="","",VALUE(IFERROR(CHOOSE(MATCH(G1452,{0,1,2,3,4,5},0),2.5,3.5,4.5,5.5,6.5,7.5),"")))</f>
        <v/>
      </c>
      <c r="M1452" s="52">
        <f t="shared" si="71"/>
        <v>1</v>
      </c>
      <c r="N1452" s="52" t="str">
        <f t="shared" si="72"/>
        <v/>
      </c>
      <c r="O1452" s="6"/>
      <c r="P1452" s="6"/>
      <c r="Q1452" s="6"/>
      <c r="R1452" s="6"/>
      <c r="S1452" s="6"/>
      <c r="T1452" s="6"/>
      <c r="U1452" s="6"/>
      <c r="V1452" s="6"/>
      <c r="W1452" s="6"/>
      <c r="X1452" s="6"/>
      <c r="Y1452" s="6"/>
      <c r="Z1452" s="6"/>
      <c r="AA1452" s="6"/>
      <c r="AB1452" s="6"/>
    </row>
    <row r="1453" spans="1:28" ht="13.5" thickBot="1" x14ac:dyDescent="0.25">
      <c r="A1453" s="6" t="str">
        <f t="shared" si="73"/>
        <v xml:space="preserve"> UNIT </v>
      </c>
      <c r="B1453" s="54">
        <v>1419</v>
      </c>
      <c r="C1453" s="53"/>
      <c r="D1453" s="57"/>
      <c r="E1453" s="57"/>
      <c r="F1453" s="57"/>
      <c r="G1453" s="57"/>
      <c r="H1453" s="139"/>
      <c r="I1453" s="57"/>
      <c r="J1453" s="60"/>
      <c r="K1453" s="72" t="str">
        <f>IF(AND(I1453="YES", COUNTIFS(F$35:F1453,F1453,I$35:I1453,"YES")=1),1,"")</f>
        <v/>
      </c>
      <c r="L1453" s="73" t="str">
        <f>IF(G1453="","",VALUE(IFERROR(CHOOSE(MATCH(G1453,{0,1,2,3,4,5},0),2.5,3.5,4.5,5.5,6.5,7.5),"")))</f>
        <v/>
      </c>
      <c r="M1453" s="52">
        <f t="shared" si="71"/>
        <v>1</v>
      </c>
      <c r="N1453" s="52" t="str">
        <f t="shared" si="72"/>
        <v/>
      </c>
      <c r="O1453" s="6"/>
      <c r="P1453" s="6"/>
      <c r="Q1453" s="6"/>
      <c r="R1453" s="6"/>
      <c r="S1453" s="6"/>
      <c r="T1453" s="6"/>
      <c r="U1453" s="6"/>
      <c r="V1453" s="6"/>
      <c r="W1453" s="6"/>
      <c r="X1453" s="6"/>
      <c r="Y1453" s="6"/>
      <c r="Z1453" s="6"/>
      <c r="AA1453" s="6"/>
      <c r="AB1453" s="6"/>
    </row>
    <row r="1454" spans="1:28" ht="13.5" thickBot="1" x14ac:dyDescent="0.25">
      <c r="A1454" s="6" t="str">
        <f t="shared" si="73"/>
        <v xml:space="preserve"> UNIT </v>
      </c>
      <c r="B1454" s="54">
        <v>1420</v>
      </c>
      <c r="C1454" s="53"/>
      <c r="D1454" s="57"/>
      <c r="E1454" s="57"/>
      <c r="F1454" s="57"/>
      <c r="G1454" s="57"/>
      <c r="H1454" s="139"/>
      <c r="I1454" s="57"/>
      <c r="J1454" s="60"/>
      <c r="K1454" s="72" t="str">
        <f>IF(AND(I1454="YES", COUNTIFS(F$35:F1454,F1454,I$35:I1454,"YES")=1),1,"")</f>
        <v/>
      </c>
      <c r="L1454" s="73" t="str">
        <f>IF(G1454="","",VALUE(IFERROR(CHOOSE(MATCH(G1454,{0,1,2,3,4,5},0),2.5,3.5,4.5,5.5,6.5,7.5),"")))</f>
        <v/>
      </c>
      <c r="M1454" s="52">
        <f t="shared" si="71"/>
        <v>1</v>
      </c>
      <c r="N1454" s="52" t="str">
        <f t="shared" si="72"/>
        <v/>
      </c>
      <c r="O1454" s="6"/>
      <c r="P1454" s="6"/>
      <c r="Q1454" s="6"/>
      <c r="R1454" s="6"/>
      <c r="S1454" s="6"/>
      <c r="T1454" s="6"/>
      <c r="U1454" s="6"/>
      <c r="V1454" s="6"/>
      <c r="W1454" s="6"/>
      <c r="X1454" s="6"/>
      <c r="Y1454" s="6"/>
      <c r="Z1454" s="6"/>
      <c r="AA1454" s="6"/>
      <c r="AB1454" s="6"/>
    </row>
    <row r="1455" spans="1:28" ht="13.5" thickBot="1" x14ac:dyDescent="0.25">
      <c r="A1455" s="6" t="str">
        <f t="shared" si="73"/>
        <v xml:space="preserve"> UNIT </v>
      </c>
      <c r="B1455" s="54">
        <v>1421</v>
      </c>
      <c r="C1455" s="53"/>
      <c r="D1455" s="57"/>
      <c r="E1455" s="57"/>
      <c r="F1455" s="57"/>
      <c r="G1455" s="57"/>
      <c r="H1455" s="139"/>
      <c r="I1455" s="57"/>
      <c r="J1455" s="60"/>
      <c r="K1455" s="72" t="str">
        <f>IF(AND(I1455="YES", COUNTIFS(F$35:F1455,F1455,I$35:I1455,"YES")=1),1,"")</f>
        <v/>
      </c>
      <c r="L1455" s="73" t="str">
        <f>IF(G1455="","",VALUE(IFERROR(CHOOSE(MATCH(G1455,{0,1,2,3,4,5},0),2.5,3.5,4.5,5.5,6.5,7.5),"")))</f>
        <v/>
      </c>
      <c r="M1455" s="52">
        <f t="shared" si="71"/>
        <v>1</v>
      </c>
      <c r="N1455" s="52" t="str">
        <f t="shared" si="72"/>
        <v/>
      </c>
      <c r="O1455" s="6"/>
      <c r="P1455" s="6"/>
      <c r="Q1455" s="6"/>
      <c r="R1455" s="6"/>
      <c r="S1455" s="6"/>
      <c r="T1455" s="6"/>
      <c r="U1455" s="6"/>
      <c r="V1455" s="6"/>
      <c r="W1455" s="6"/>
      <c r="X1455" s="6"/>
      <c r="Y1455" s="6"/>
      <c r="Z1455" s="6"/>
      <c r="AA1455" s="6"/>
      <c r="AB1455" s="6"/>
    </row>
    <row r="1456" spans="1:28" ht="13.5" thickBot="1" x14ac:dyDescent="0.25">
      <c r="A1456" s="6" t="str">
        <f t="shared" si="73"/>
        <v xml:space="preserve"> UNIT </v>
      </c>
      <c r="B1456" s="54">
        <v>1422</v>
      </c>
      <c r="C1456" s="53"/>
      <c r="D1456" s="57"/>
      <c r="E1456" s="57"/>
      <c r="F1456" s="57"/>
      <c r="G1456" s="57"/>
      <c r="H1456" s="139"/>
      <c r="I1456" s="57"/>
      <c r="J1456" s="60"/>
      <c r="K1456" s="72" t="str">
        <f>IF(AND(I1456="YES", COUNTIFS(F$35:F1456,F1456,I$35:I1456,"YES")=1),1,"")</f>
        <v/>
      </c>
      <c r="L1456" s="73" t="str">
        <f>IF(G1456="","",VALUE(IFERROR(CHOOSE(MATCH(G1456,{0,1,2,3,4,5},0),2.5,3.5,4.5,5.5,6.5,7.5),"")))</f>
        <v/>
      </c>
      <c r="M1456" s="52">
        <f t="shared" si="71"/>
        <v>1</v>
      </c>
      <c r="N1456" s="52" t="str">
        <f t="shared" si="72"/>
        <v/>
      </c>
      <c r="O1456" s="6"/>
      <c r="P1456" s="6"/>
      <c r="Q1456" s="6"/>
      <c r="R1456" s="6"/>
      <c r="S1456" s="6"/>
      <c r="T1456" s="6"/>
      <c r="U1456" s="6"/>
      <c r="V1456" s="6"/>
      <c r="W1456" s="6"/>
      <c r="X1456" s="6"/>
      <c r="Y1456" s="6"/>
      <c r="Z1456" s="6"/>
      <c r="AA1456" s="6"/>
      <c r="AB1456" s="6"/>
    </row>
    <row r="1457" spans="1:28" ht="13.5" thickBot="1" x14ac:dyDescent="0.25">
      <c r="A1457" s="6" t="str">
        <f t="shared" si="73"/>
        <v xml:space="preserve"> UNIT </v>
      </c>
      <c r="B1457" s="54">
        <v>1423</v>
      </c>
      <c r="C1457" s="53"/>
      <c r="D1457" s="57"/>
      <c r="E1457" s="57"/>
      <c r="F1457" s="57"/>
      <c r="G1457" s="57"/>
      <c r="H1457" s="139"/>
      <c r="I1457" s="57"/>
      <c r="J1457" s="60"/>
      <c r="K1457" s="72" t="str">
        <f>IF(AND(I1457="YES", COUNTIFS(F$35:F1457,F1457,I$35:I1457,"YES")=1),1,"")</f>
        <v/>
      </c>
      <c r="L1457" s="73" t="str">
        <f>IF(G1457="","",VALUE(IFERROR(CHOOSE(MATCH(G1457,{0,1,2,3,4,5},0),2.5,3.5,4.5,5.5,6.5,7.5),"")))</f>
        <v/>
      </c>
      <c r="M1457" s="52">
        <f t="shared" si="71"/>
        <v>1</v>
      </c>
      <c r="N1457" s="52" t="str">
        <f t="shared" si="72"/>
        <v/>
      </c>
      <c r="O1457" s="6"/>
      <c r="P1457" s="6"/>
      <c r="Q1457" s="6"/>
      <c r="R1457" s="6"/>
      <c r="S1457" s="6"/>
      <c r="T1457" s="6"/>
      <c r="U1457" s="6"/>
      <c r="V1457" s="6"/>
      <c r="W1457" s="6"/>
      <c r="X1457" s="6"/>
      <c r="Y1457" s="6"/>
      <c r="Z1457" s="6"/>
      <c r="AA1457" s="6"/>
      <c r="AB1457" s="6"/>
    </row>
    <row r="1458" spans="1:28" ht="13.5" thickBot="1" x14ac:dyDescent="0.25">
      <c r="A1458" s="6" t="str">
        <f t="shared" si="73"/>
        <v xml:space="preserve"> UNIT </v>
      </c>
      <c r="B1458" s="54">
        <v>1424</v>
      </c>
      <c r="C1458" s="53"/>
      <c r="D1458" s="57"/>
      <c r="E1458" s="57"/>
      <c r="F1458" s="57"/>
      <c r="G1458" s="57"/>
      <c r="H1458" s="139"/>
      <c r="I1458" s="57"/>
      <c r="J1458" s="60"/>
      <c r="K1458" s="72" t="str">
        <f>IF(AND(I1458="YES", COUNTIFS(F$35:F1458,F1458,I$35:I1458,"YES")=1),1,"")</f>
        <v/>
      </c>
      <c r="L1458" s="73" t="str">
        <f>IF(G1458="","",VALUE(IFERROR(CHOOSE(MATCH(G1458,{0,1,2,3,4,5},0),2.5,3.5,4.5,5.5,6.5,7.5),"")))</f>
        <v/>
      </c>
      <c r="M1458" s="52">
        <f t="shared" si="71"/>
        <v>1</v>
      </c>
      <c r="N1458" s="52" t="str">
        <f t="shared" si="72"/>
        <v/>
      </c>
      <c r="O1458" s="6"/>
      <c r="P1458" s="6"/>
      <c r="Q1458" s="6"/>
      <c r="R1458" s="6"/>
      <c r="S1458" s="6"/>
      <c r="T1458" s="6"/>
      <c r="U1458" s="6"/>
      <c r="V1458" s="6"/>
      <c r="W1458" s="6"/>
      <c r="X1458" s="6"/>
      <c r="Y1458" s="6"/>
      <c r="Z1458" s="6"/>
      <c r="AA1458" s="6"/>
      <c r="AB1458" s="6"/>
    </row>
    <row r="1459" spans="1:28" ht="13.5" thickBot="1" x14ac:dyDescent="0.25">
      <c r="A1459" s="6" t="str">
        <f t="shared" si="73"/>
        <v xml:space="preserve"> UNIT </v>
      </c>
      <c r="B1459" s="54">
        <v>1425</v>
      </c>
      <c r="C1459" s="53"/>
      <c r="D1459" s="57"/>
      <c r="E1459" s="57"/>
      <c r="F1459" s="57"/>
      <c r="G1459" s="57"/>
      <c r="H1459" s="139"/>
      <c r="I1459" s="57"/>
      <c r="J1459" s="60"/>
      <c r="K1459" s="72" t="str">
        <f>IF(AND(I1459="YES", COUNTIFS(F$35:F1459,F1459,I$35:I1459,"YES")=1),1,"")</f>
        <v/>
      </c>
      <c r="L1459" s="73" t="str">
        <f>IF(G1459="","",VALUE(IFERROR(CHOOSE(MATCH(G1459,{0,1,2,3,4,5},0),2.5,3.5,4.5,5.5,6.5,7.5),"")))</f>
        <v/>
      </c>
      <c r="M1459" s="52">
        <f t="shared" si="71"/>
        <v>1</v>
      </c>
      <c r="N1459" s="52" t="str">
        <f t="shared" si="72"/>
        <v/>
      </c>
      <c r="O1459" s="6"/>
      <c r="P1459" s="6"/>
      <c r="Q1459" s="6"/>
      <c r="R1459" s="6"/>
      <c r="S1459" s="6"/>
      <c r="T1459" s="6"/>
      <c r="U1459" s="6"/>
      <c r="V1459" s="6"/>
      <c r="W1459" s="6"/>
      <c r="X1459" s="6"/>
      <c r="Y1459" s="6"/>
      <c r="Z1459" s="6"/>
      <c r="AA1459" s="6"/>
      <c r="AB1459" s="6"/>
    </row>
    <row r="1460" spans="1:28" ht="13.5" thickBot="1" x14ac:dyDescent="0.25">
      <c r="A1460" s="6" t="str">
        <f t="shared" si="73"/>
        <v xml:space="preserve"> UNIT </v>
      </c>
      <c r="B1460" s="54">
        <v>1426</v>
      </c>
      <c r="C1460" s="53"/>
      <c r="D1460" s="57"/>
      <c r="E1460" s="57"/>
      <c r="F1460" s="57"/>
      <c r="G1460" s="57"/>
      <c r="H1460" s="139"/>
      <c r="I1460" s="57"/>
      <c r="J1460" s="60"/>
      <c r="K1460" s="72" t="str">
        <f>IF(AND(I1460="YES", COUNTIFS(F$35:F1460,F1460,I$35:I1460,"YES")=1),1,"")</f>
        <v/>
      </c>
      <c r="L1460" s="73" t="str">
        <f>IF(G1460="","",VALUE(IFERROR(CHOOSE(MATCH(G1460,{0,1,2,3,4,5},0),2.5,3.5,4.5,5.5,6.5,7.5),"")))</f>
        <v/>
      </c>
      <c r="M1460" s="52">
        <f t="shared" si="71"/>
        <v>1</v>
      </c>
      <c r="N1460" s="52" t="str">
        <f t="shared" si="72"/>
        <v/>
      </c>
      <c r="O1460" s="6"/>
      <c r="P1460" s="6"/>
      <c r="Q1460" s="6"/>
      <c r="R1460" s="6"/>
      <c r="S1460" s="6"/>
      <c r="T1460" s="6"/>
      <c r="U1460" s="6"/>
      <c r="V1460" s="6"/>
      <c r="W1460" s="6"/>
      <c r="X1460" s="6"/>
      <c r="Y1460" s="6"/>
      <c r="Z1460" s="6"/>
      <c r="AA1460" s="6"/>
      <c r="AB1460" s="6"/>
    </row>
    <row r="1461" spans="1:28" ht="13.5" thickBot="1" x14ac:dyDescent="0.25">
      <c r="A1461" s="6" t="str">
        <f t="shared" si="73"/>
        <v xml:space="preserve"> UNIT </v>
      </c>
      <c r="B1461" s="54">
        <v>1427</v>
      </c>
      <c r="C1461" s="53"/>
      <c r="D1461" s="57"/>
      <c r="E1461" s="57"/>
      <c r="F1461" s="57"/>
      <c r="G1461" s="57"/>
      <c r="H1461" s="139"/>
      <c r="I1461" s="57"/>
      <c r="J1461" s="60"/>
      <c r="K1461" s="72" t="str">
        <f>IF(AND(I1461="YES", COUNTIFS(F$35:F1461,F1461,I$35:I1461,"YES")=1),1,"")</f>
        <v/>
      </c>
      <c r="L1461" s="73" t="str">
        <f>IF(G1461="","",VALUE(IFERROR(CHOOSE(MATCH(G1461,{0,1,2,3,4,5},0),2.5,3.5,4.5,5.5,6.5,7.5),"")))</f>
        <v/>
      </c>
      <c r="M1461" s="52">
        <f t="shared" si="71"/>
        <v>1</v>
      </c>
      <c r="N1461" s="52" t="str">
        <f t="shared" si="72"/>
        <v/>
      </c>
      <c r="O1461" s="6"/>
      <c r="P1461" s="6"/>
      <c r="Q1461" s="6"/>
      <c r="R1461" s="6"/>
      <c r="S1461" s="6"/>
      <c r="T1461" s="6"/>
      <c r="U1461" s="6"/>
      <c r="V1461" s="6"/>
      <c r="W1461" s="6"/>
      <c r="X1461" s="6"/>
      <c r="Y1461" s="6"/>
      <c r="Z1461" s="6"/>
      <c r="AA1461" s="6"/>
      <c r="AB1461" s="6"/>
    </row>
    <row r="1462" spans="1:28" ht="13.5" thickBot="1" x14ac:dyDescent="0.25">
      <c r="A1462" s="6" t="str">
        <f t="shared" si="73"/>
        <v xml:space="preserve"> UNIT </v>
      </c>
      <c r="B1462" s="54">
        <v>1428</v>
      </c>
      <c r="C1462" s="53"/>
      <c r="D1462" s="57"/>
      <c r="E1462" s="57"/>
      <c r="F1462" s="57"/>
      <c r="G1462" s="57"/>
      <c r="H1462" s="139"/>
      <c r="I1462" s="57"/>
      <c r="J1462" s="60"/>
      <c r="K1462" s="72" t="str">
        <f>IF(AND(I1462="YES", COUNTIFS(F$35:F1462,F1462,I$35:I1462,"YES")=1),1,"")</f>
        <v/>
      </c>
      <c r="L1462" s="73" t="str">
        <f>IF(G1462="","",VALUE(IFERROR(CHOOSE(MATCH(G1462,{0,1,2,3,4,5},0),2.5,3.5,4.5,5.5,6.5,7.5),"")))</f>
        <v/>
      </c>
      <c r="M1462" s="52">
        <f t="shared" si="71"/>
        <v>1</v>
      </c>
      <c r="N1462" s="52" t="str">
        <f t="shared" si="72"/>
        <v/>
      </c>
      <c r="O1462" s="6"/>
      <c r="P1462" s="6"/>
      <c r="Q1462" s="6"/>
      <c r="R1462" s="6"/>
      <c r="S1462" s="6"/>
      <c r="T1462" s="6"/>
      <c r="U1462" s="6"/>
      <c r="V1462" s="6"/>
      <c r="W1462" s="6"/>
      <c r="X1462" s="6"/>
      <c r="Y1462" s="6"/>
      <c r="Z1462" s="6"/>
      <c r="AA1462" s="6"/>
      <c r="AB1462" s="6"/>
    </row>
    <row r="1463" spans="1:28" ht="13.5" thickBot="1" x14ac:dyDescent="0.25">
      <c r="A1463" s="6" t="str">
        <f t="shared" si="73"/>
        <v xml:space="preserve"> UNIT </v>
      </c>
      <c r="B1463" s="54">
        <v>1429</v>
      </c>
      <c r="C1463" s="53"/>
      <c r="D1463" s="57"/>
      <c r="E1463" s="57"/>
      <c r="F1463" s="57"/>
      <c r="G1463" s="57"/>
      <c r="H1463" s="139"/>
      <c r="I1463" s="57"/>
      <c r="J1463" s="60"/>
      <c r="K1463" s="72" t="str">
        <f>IF(AND(I1463="YES", COUNTIFS(F$35:F1463,F1463,I$35:I1463,"YES")=1),1,"")</f>
        <v/>
      </c>
      <c r="L1463" s="73" t="str">
        <f>IF(G1463="","",VALUE(IFERROR(CHOOSE(MATCH(G1463,{0,1,2,3,4,5},0),2.5,3.5,4.5,5.5,6.5,7.5),"")))</f>
        <v/>
      </c>
      <c r="M1463" s="52">
        <f t="shared" si="71"/>
        <v>1</v>
      </c>
      <c r="N1463" s="52" t="str">
        <f t="shared" si="72"/>
        <v/>
      </c>
      <c r="O1463" s="6"/>
      <c r="P1463" s="6"/>
      <c r="Q1463" s="6"/>
      <c r="R1463" s="6"/>
      <c r="S1463" s="6"/>
      <c r="T1463" s="6"/>
      <c r="U1463" s="6"/>
      <c r="V1463" s="6"/>
      <c r="W1463" s="6"/>
      <c r="X1463" s="6"/>
      <c r="Y1463" s="6"/>
      <c r="Z1463" s="6"/>
      <c r="AA1463" s="6"/>
      <c r="AB1463" s="6"/>
    </row>
    <row r="1464" spans="1:28" ht="13.5" thickBot="1" x14ac:dyDescent="0.25">
      <c r="A1464" s="6" t="str">
        <f t="shared" si="73"/>
        <v xml:space="preserve"> UNIT </v>
      </c>
      <c r="B1464" s="54">
        <v>1430</v>
      </c>
      <c r="C1464" s="53"/>
      <c r="D1464" s="57"/>
      <c r="E1464" s="57"/>
      <c r="F1464" s="57"/>
      <c r="G1464" s="57"/>
      <c r="H1464" s="139"/>
      <c r="I1464" s="57"/>
      <c r="J1464" s="60"/>
      <c r="K1464" s="72" t="str">
        <f>IF(AND(I1464="YES", COUNTIFS(F$35:F1464,F1464,I$35:I1464,"YES")=1),1,"")</f>
        <v/>
      </c>
      <c r="L1464" s="73" t="str">
        <f>IF(G1464="","",VALUE(IFERROR(CHOOSE(MATCH(G1464,{0,1,2,3,4,5},0),2.5,3.5,4.5,5.5,6.5,7.5),"")))</f>
        <v/>
      </c>
      <c r="M1464" s="52">
        <f t="shared" si="71"/>
        <v>1</v>
      </c>
      <c r="N1464" s="52" t="str">
        <f t="shared" si="72"/>
        <v/>
      </c>
      <c r="O1464" s="6"/>
      <c r="P1464" s="6"/>
      <c r="Q1464" s="6"/>
      <c r="R1464" s="6"/>
      <c r="S1464" s="6"/>
      <c r="T1464" s="6"/>
      <c r="U1464" s="6"/>
      <c r="V1464" s="6"/>
      <c r="W1464" s="6"/>
      <c r="X1464" s="6"/>
      <c r="Y1464" s="6"/>
      <c r="Z1464" s="6"/>
      <c r="AA1464" s="6"/>
      <c r="AB1464" s="6"/>
    </row>
    <row r="1465" spans="1:28" ht="13.5" thickBot="1" x14ac:dyDescent="0.25">
      <c r="A1465" s="6" t="str">
        <f t="shared" si="73"/>
        <v xml:space="preserve"> UNIT </v>
      </c>
      <c r="B1465" s="54">
        <v>1431</v>
      </c>
      <c r="C1465" s="53"/>
      <c r="D1465" s="57"/>
      <c r="E1465" s="57"/>
      <c r="F1465" s="57"/>
      <c r="G1465" s="57"/>
      <c r="H1465" s="139"/>
      <c r="I1465" s="57"/>
      <c r="J1465" s="60"/>
      <c r="K1465" s="72" t="str">
        <f>IF(AND(I1465="YES", COUNTIFS(F$35:F1465,F1465,I$35:I1465,"YES")=1),1,"")</f>
        <v/>
      </c>
      <c r="L1465" s="73" t="str">
        <f>IF(G1465="","",VALUE(IFERROR(CHOOSE(MATCH(G1465,{0,1,2,3,4,5},0),2.5,3.5,4.5,5.5,6.5,7.5),"")))</f>
        <v/>
      </c>
      <c r="M1465" s="52">
        <f t="shared" si="71"/>
        <v>1</v>
      </c>
      <c r="N1465" s="52" t="str">
        <f t="shared" si="72"/>
        <v/>
      </c>
      <c r="O1465" s="6"/>
      <c r="P1465" s="6"/>
      <c r="Q1465" s="6"/>
      <c r="R1465" s="6"/>
      <c r="S1465" s="6"/>
      <c r="T1465" s="6"/>
      <c r="U1465" s="6"/>
      <c r="V1465" s="6"/>
      <c r="W1465" s="6"/>
      <c r="X1465" s="6"/>
      <c r="Y1465" s="6"/>
      <c r="Z1465" s="6"/>
      <c r="AA1465" s="6"/>
      <c r="AB1465" s="6"/>
    </row>
    <row r="1466" spans="1:28" ht="13.5" thickBot="1" x14ac:dyDescent="0.25">
      <c r="A1466" s="6" t="str">
        <f t="shared" si="73"/>
        <v xml:space="preserve"> UNIT </v>
      </c>
      <c r="B1466" s="54">
        <v>1432</v>
      </c>
      <c r="C1466" s="53"/>
      <c r="D1466" s="57"/>
      <c r="E1466" s="57"/>
      <c r="F1466" s="57"/>
      <c r="G1466" s="57"/>
      <c r="H1466" s="139"/>
      <c r="I1466" s="57"/>
      <c r="J1466" s="60"/>
      <c r="K1466" s="72" t="str">
        <f>IF(AND(I1466="YES", COUNTIFS(F$35:F1466,F1466,I$35:I1466,"YES")=1),1,"")</f>
        <v/>
      </c>
      <c r="L1466" s="73" t="str">
        <f>IF(G1466="","",VALUE(IFERROR(CHOOSE(MATCH(G1466,{0,1,2,3,4,5},0),2.5,3.5,4.5,5.5,6.5,7.5),"")))</f>
        <v/>
      </c>
      <c r="M1466" s="52">
        <f t="shared" si="71"/>
        <v>1</v>
      </c>
      <c r="N1466" s="52" t="str">
        <f t="shared" si="72"/>
        <v/>
      </c>
      <c r="O1466" s="6"/>
      <c r="P1466" s="6"/>
      <c r="Q1466" s="6"/>
      <c r="R1466" s="6"/>
      <c r="S1466" s="6"/>
      <c r="T1466" s="6"/>
      <c r="U1466" s="6"/>
      <c r="V1466" s="6"/>
      <c r="W1466" s="6"/>
      <c r="X1466" s="6"/>
      <c r="Y1466" s="6"/>
      <c r="Z1466" s="6"/>
      <c r="AA1466" s="6"/>
      <c r="AB1466" s="6"/>
    </row>
    <row r="1467" spans="1:28" ht="13.5" thickBot="1" x14ac:dyDescent="0.25">
      <c r="A1467" s="6" t="str">
        <f t="shared" si="73"/>
        <v xml:space="preserve"> UNIT </v>
      </c>
      <c r="B1467" s="54">
        <v>1433</v>
      </c>
      <c r="C1467" s="53"/>
      <c r="D1467" s="57"/>
      <c r="E1467" s="57"/>
      <c r="F1467" s="57"/>
      <c r="G1467" s="57"/>
      <c r="H1467" s="139"/>
      <c r="I1467" s="57"/>
      <c r="J1467" s="60"/>
      <c r="K1467" s="72" t="str">
        <f>IF(AND(I1467="YES", COUNTIFS(F$35:F1467,F1467,I$35:I1467,"YES")=1),1,"")</f>
        <v/>
      </c>
      <c r="L1467" s="73" t="str">
        <f>IF(G1467="","",VALUE(IFERROR(CHOOSE(MATCH(G1467,{0,1,2,3,4,5},0),2.5,3.5,4.5,5.5,6.5,7.5),"")))</f>
        <v/>
      </c>
      <c r="M1467" s="52">
        <f t="shared" si="71"/>
        <v>1</v>
      </c>
      <c r="N1467" s="52" t="str">
        <f t="shared" si="72"/>
        <v/>
      </c>
      <c r="O1467" s="6"/>
      <c r="P1467" s="6"/>
      <c r="Q1467" s="6"/>
      <c r="R1467" s="6"/>
      <c r="S1467" s="6"/>
      <c r="T1467" s="6"/>
      <c r="U1467" s="6"/>
      <c r="V1467" s="6"/>
      <c r="W1467" s="6"/>
      <c r="X1467" s="6"/>
      <c r="Y1467" s="6"/>
      <c r="Z1467" s="6"/>
      <c r="AA1467" s="6"/>
      <c r="AB1467" s="6"/>
    </row>
    <row r="1468" spans="1:28" ht="13.5" thickBot="1" x14ac:dyDescent="0.25">
      <c r="A1468" s="6" t="str">
        <f t="shared" si="73"/>
        <v xml:space="preserve"> UNIT </v>
      </c>
      <c r="B1468" s="54">
        <v>1434</v>
      </c>
      <c r="C1468" s="53"/>
      <c r="D1468" s="57"/>
      <c r="E1468" s="57"/>
      <c r="F1468" s="57"/>
      <c r="G1468" s="57"/>
      <c r="H1468" s="139"/>
      <c r="I1468" s="57"/>
      <c r="J1468" s="60"/>
      <c r="K1468" s="72" t="str">
        <f>IF(AND(I1468="YES", COUNTIFS(F$35:F1468,F1468,I$35:I1468,"YES")=1),1,"")</f>
        <v/>
      </c>
      <c r="L1468" s="73" t="str">
        <f>IF(G1468="","",VALUE(IFERROR(CHOOSE(MATCH(G1468,{0,1,2,3,4,5},0),2.5,3.5,4.5,5.5,6.5,7.5),"")))</f>
        <v/>
      </c>
      <c r="M1468" s="52">
        <f t="shared" si="71"/>
        <v>1</v>
      </c>
      <c r="N1468" s="52" t="str">
        <f t="shared" si="72"/>
        <v/>
      </c>
      <c r="O1468" s="6"/>
      <c r="P1468" s="6"/>
      <c r="Q1468" s="6"/>
      <c r="R1468" s="6"/>
      <c r="S1468" s="6"/>
      <c r="T1468" s="6"/>
      <c r="U1468" s="6"/>
      <c r="V1468" s="6"/>
      <c r="W1468" s="6"/>
      <c r="X1468" s="6"/>
      <c r="Y1468" s="6"/>
      <c r="Z1468" s="6"/>
      <c r="AA1468" s="6"/>
      <c r="AB1468" s="6"/>
    </row>
    <row r="1469" spans="1:28" ht="13.5" thickBot="1" x14ac:dyDescent="0.25">
      <c r="A1469" s="6" t="str">
        <f t="shared" si="73"/>
        <v xml:space="preserve"> UNIT </v>
      </c>
      <c r="B1469" s="54">
        <v>1435</v>
      </c>
      <c r="C1469" s="53"/>
      <c r="D1469" s="57"/>
      <c r="E1469" s="57"/>
      <c r="F1469" s="57"/>
      <c r="G1469" s="57"/>
      <c r="H1469" s="139"/>
      <c r="I1469" s="57"/>
      <c r="J1469" s="60"/>
      <c r="K1469" s="72" t="str">
        <f>IF(AND(I1469="YES", COUNTIFS(F$35:F1469,F1469,I$35:I1469,"YES")=1),1,"")</f>
        <v/>
      </c>
      <c r="L1469" s="73" t="str">
        <f>IF(G1469="","",VALUE(IFERROR(CHOOSE(MATCH(G1469,{0,1,2,3,4,5},0),2.5,3.5,4.5,5.5,6.5,7.5),"")))</f>
        <v/>
      </c>
      <c r="M1469" s="52">
        <f t="shared" si="71"/>
        <v>1</v>
      </c>
      <c r="N1469" s="52" t="str">
        <f t="shared" si="72"/>
        <v/>
      </c>
      <c r="O1469" s="6"/>
      <c r="P1469" s="6"/>
      <c r="Q1469" s="6"/>
      <c r="R1469" s="6"/>
      <c r="S1469" s="6"/>
      <c r="T1469" s="6"/>
      <c r="U1469" s="6"/>
      <c r="V1469" s="6"/>
      <c r="W1469" s="6"/>
      <c r="X1469" s="6"/>
      <c r="Y1469" s="6"/>
      <c r="Z1469" s="6"/>
      <c r="AA1469" s="6"/>
      <c r="AB1469" s="6"/>
    </row>
    <row r="1470" spans="1:28" ht="13.5" thickBot="1" x14ac:dyDescent="0.25">
      <c r="A1470" s="6" t="str">
        <f t="shared" si="73"/>
        <v xml:space="preserve"> UNIT </v>
      </c>
      <c r="B1470" s="54">
        <v>1436</v>
      </c>
      <c r="C1470" s="53"/>
      <c r="D1470" s="57"/>
      <c r="E1470" s="57"/>
      <c r="F1470" s="57"/>
      <c r="G1470" s="57"/>
      <c r="H1470" s="139"/>
      <c r="I1470" s="57"/>
      <c r="J1470" s="60"/>
      <c r="K1470" s="72" t="str">
        <f>IF(AND(I1470="YES", COUNTIFS(F$35:F1470,F1470,I$35:I1470,"YES")=1),1,"")</f>
        <v/>
      </c>
      <c r="L1470" s="73" t="str">
        <f>IF(G1470="","",VALUE(IFERROR(CHOOSE(MATCH(G1470,{0,1,2,3,4,5},0),2.5,3.5,4.5,5.5,6.5,7.5),"")))</f>
        <v/>
      </c>
      <c r="M1470" s="52">
        <f t="shared" si="71"/>
        <v>1</v>
      </c>
      <c r="N1470" s="52" t="str">
        <f t="shared" si="72"/>
        <v/>
      </c>
      <c r="O1470" s="6"/>
      <c r="P1470" s="6"/>
      <c r="Q1470" s="6"/>
      <c r="R1470" s="6"/>
      <c r="S1470" s="6"/>
      <c r="T1470" s="6"/>
      <c r="U1470" s="6"/>
      <c r="V1470" s="6"/>
      <c r="W1470" s="6"/>
      <c r="X1470" s="6"/>
      <c r="Y1470" s="6"/>
      <c r="Z1470" s="6"/>
      <c r="AA1470" s="6"/>
      <c r="AB1470" s="6"/>
    </row>
    <row r="1471" spans="1:28" ht="13.5" thickBot="1" x14ac:dyDescent="0.25">
      <c r="A1471" s="6" t="str">
        <f t="shared" si="73"/>
        <v xml:space="preserve"> UNIT </v>
      </c>
      <c r="B1471" s="54">
        <v>1437</v>
      </c>
      <c r="C1471" s="53"/>
      <c r="D1471" s="57"/>
      <c r="E1471" s="57"/>
      <c r="F1471" s="57"/>
      <c r="G1471" s="57"/>
      <c r="H1471" s="139"/>
      <c r="I1471" s="57"/>
      <c r="J1471" s="60"/>
      <c r="K1471" s="72" t="str">
        <f>IF(AND(I1471="YES", COUNTIFS(F$35:F1471,F1471,I$35:I1471,"YES")=1),1,"")</f>
        <v/>
      </c>
      <c r="L1471" s="73" t="str">
        <f>IF(G1471="","",VALUE(IFERROR(CHOOSE(MATCH(G1471,{0,1,2,3,4,5},0),2.5,3.5,4.5,5.5,6.5,7.5),"")))</f>
        <v/>
      </c>
      <c r="M1471" s="52">
        <f t="shared" si="71"/>
        <v>1</v>
      </c>
      <c r="N1471" s="52" t="str">
        <f t="shared" si="72"/>
        <v/>
      </c>
      <c r="O1471" s="6"/>
      <c r="P1471" s="6"/>
      <c r="Q1471" s="6"/>
      <c r="R1471" s="6"/>
      <c r="S1471" s="6"/>
      <c r="T1471" s="6"/>
      <c r="U1471" s="6"/>
      <c r="V1471" s="6"/>
      <c r="W1471" s="6"/>
      <c r="X1471" s="6"/>
      <c r="Y1471" s="6"/>
      <c r="Z1471" s="6"/>
      <c r="AA1471" s="6"/>
      <c r="AB1471" s="6"/>
    </row>
    <row r="1472" spans="1:28" ht="13.5" thickBot="1" x14ac:dyDescent="0.25">
      <c r="A1472" s="6" t="str">
        <f t="shared" si="73"/>
        <v xml:space="preserve"> UNIT </v>
      </c>
      <c r="B1472" s="54">
        <v>1438</v>
      </c>
      <c r="C1472" s="53"/>
      <c r="D1472" s="57"/>
      <c r="E1472" s="57"/>
      <c r="F1472" s="57"/>
      <c r="G1472" s="57"/>
      <c r="H1472" s="139"/>
      <c r="I1472" s="57"/>
      <c r="J1472" s="60"/>
      <c r="K1472" s="72" t="str">
        <f>IF(AND(I1472="YES", COUNTIFS(F$35:F1472,F1472,I$35:I1472,"YES")=1),1,"")</f>
        <v/>
      </c>
      <c r="L1472" s="73" t="str">
        <f>IF(G1472="","",VALUE(IFERROR(CHOOSE(MATCH(G1472,{0,1,2,3,4,5},0),2.5,3.5,4.5,5.5,6.5,7.5),"")))</f>
        <v/>
      </c>
      <c r="M1472" s="52">
        <f t="shared" si="71"/>
        <v>1</v>
      </c>
      <c r="N1472" s="52" t="str">
        <f t="shared" si="72"/>
        <v/>
      </c>
      <c r="O1472" s="6"/>
      <c r="P1472" s="6"/>
      <c r="Q1472" s="6"/>
      <c r="R1472" s="6"/>
      <c r="S1472" s="6"/>
      <c r="T1472" s="6"/>
      <c r="U1472" s="6"/>
      <c r="V1472" s="6"/>
      <c r="W1472" s="6"/>
      <c r="X1472" s="6"/>
      <c r="Y1472" s="6"/>
      <c r="Z1472" s="6"/>
      <c r="AA1472" s="6"/>
      <c r="AB1472" s="6"/>
    </row>
    <row r="1473" spans="1:28" ht="13.5" thickBot="1" x14ac:dyDescent="0.25">
      <c r="A1473" s="6" t="str">
        <f t="shared" si="73"/>
        <v xml:space="preserve"> UNIT </v>
      </c>
      <c r="B1473" s="54">
        <v>1439</v>
      </c>
      <c r="C1473" s="53"/>
      <c r="D1473" s="57"/>
      <c r="E1473" s="57"/>
      <c r="F1473" s="57"/>
      <c r="G1473" s="57"/>
      <c r="H1473" s="139"/>
      <c r="I1473" s="57"/>
      <c r="J1473" s="60"/>
      <c r="K1473" s="72" t="str">
        <f>IF(AND(I1473="YES", COUNTIFS(F$35:F1473,F1473,I$35:I1473,"YES")=1),1,"")</f>
        <v/>
      </c>
      <c r="L1473" s="73" t="str">
        <f>IF(G1473="","",VALUE(IFERROR(CHOOSE(MATCH(G1473,{0,1,2,3,4,5},0),2.5,3.5,4.5,5.5,6.5,7.5),"")))</f>
        <v/>
      </c>
      <c r="M1473" s="52">
        <f t="shared" si="71"/>
        <v>1</v>
      </c>
      <c r="N1473" s="52" t="str">
        <f t="shared" si="72"/>
        <v/>
      </c>
      <c r="O1473" s="6"/>
      <c r="P1473" s="6"/>
      <c r="Q1473" s="6"/>
      <c r="R1473" s="6"/>
      <c r="S1473" s="6"/>
      <c r="T1473" s="6"/>
      <c r="U1473" s="6"/>
      <c r="V1473" s="6"/>
      <c r="W1473" s="6"/>
      <c r="X1473" s="6"/>
      <c r="Y1473" s="6"/>
      <c r="Z1473" s="6"/>
      <c r="AA1473" s="6"/>
      <c r="AB1473" s="6"/>
    </row>
    <row r="1474" spans="1:28" ht="13.5" thickBot="1" x14ac:dyDescent="0.25">
      <c r="A1474" s="6" t="str">
        <f t="shared" si="73"/>
        <v xml:space="preserve"> UNIT </v>
      </c>
      <c r="B1474" s="54">
        <v>1440</v>
      </c>
      <c r="C1474" s="53"/>
      <c r="D1474" s="57"/>
      <c r="E1474" s="57"/>
      <c r="F1474" s="57"/>
      <c r="G1474" s="57"/>
      <c r="H1474" s="139"/>
      <c r="I1474" s="57"/>
      <c r="J1474" s="60"/>
      <c r="K1474" s="72" t="str">
        <f>IF(AND(I1474="YES", COUNTIFS(F$35:F1474,F1474,I$35:I1474,"YES")=1),1,"")</f>
        <v/>
      </c>
      <c r="L1474" s="73" t="str">
        <f>IF(G1474="","",VALUE(IFERROR(CHOOSE(MATCH(G1474,{0,1,2,3,4,5},0),2.5,3.5,4.5,5.5,6.5,7.5),"")))</f>
        <v/>
      </c>
      <c r="M1474" s="52">
        <f t="shared" si="71"/>
        <v>1</v>
      </c>
      <c r="N1474" s="52" t="str">
        <f t="shared" si="72"/>
        <v/>
      </c>
      <c r="O1474" s="6"/>
      <c r="P1474" s="6"/>
      <c r="Q1474" s="6"/>
      <c r="R1474" s="6"/>
      <c r="S1474" s="6"/>
      <c r="T1474" s="6"/>
      <c r="U1474" s="6"/>
      <c r="V1474" s="6"/>
      <c r="W1474" s="6"/>
      <c r="X1474" s="6"/>
      <c r="Y1474" s="6"/>
      <c r="Z1474" s="6"/>
      <c r="AA1474" s="6"/>
      <c r="AB1474" s="6"/>
    </row>
    <row r="1475" spans="1:28" ht="13.5" thickBot="1" x14ac:dyDescent="0.25">
      <c r="A1475" s="6" t="str">
        <f t="shared" si="73"/>
        <v xml:space="preserve"> UNIT </v>
      </c>
      <c r="B1475" s="54">
        <v>1441</v>
      </c>
      <c r="C1475" s="53"/>
      <c r="D1475" s="57"/>
      <c r="E1475" s="57"/>
      <c r="F1475" s="57"/>
      <c r="G1475" s="57"/>
      <c r="H1475" s="139"/>
      <c r="I1475" s="57"/>
      <c r="J1475" s="60"/>
      <c r="K1475" s="72" t="str">
        <f>IF(AND(I1475="YES", COUNTIFS(F$35:F1475,F1475,I$35:I1475,"YES")=1),1,"")</f>
        <v/>
      </c>
      <c r="L1475" s="73" t="str">
        <f>IF(G1475="","",VALUE(IFERROR(CHOOSE(MATCH(G1475,{0,1,2,3,4,5},0),2.5,3.5,4.5,5.5,6.5,7.5),"")))</f>
        <v/>
      </c>
      <c r="M1475" s="52">
        <f t="shared" si="71"/>
        <v>1</v>
      </c>
      <c r="N1475" s="52" t="str">
        <f t="shared" si="72"/>
        <v/>
      </c>
      <c r="O1475" s="6"/>
      <c r="P1475" s="6"/>
      <c r="Q1475" s="6"/>
      <c r="R1475" s="6"/>
      <c r="S1475" s="6"/>
      <c r="T1475" s="6"/>
      <c r="U1475" s="6"/>
      <c r="V1475" s="6"/>
      <c r="W1475" s="6"/>
      <c r="X1475" s="6"/>
      <c r="Y1475" s="6"/>
      <c r="Z1475" s="6"/>
      <c r="AA1475" s="6"/>
      <c r="AB1475" s="6"/>
    </row>
    <row r="1476" spans="1:28" ht="13.5" thickBot="1" x14ac:dyDescent="0.25">
      <c r="A1476" s="6" t="str">
        <f t="shared" si="73"/>
        <v xml:space="preserve"> UNIT </v>
      </c>
      <c r="B1476" s="54">
        <v>1442</v>
      </c>
      <c r="C1476" s="53"/>
      <c r="D1476" s="57"/>
      <c r="E1476" s="57"/>
      <c r="F1476" s="57"/>
      <c r="G1476" s="57"/>
      <c r="H1476" s="139"/>
      <c r="I1476" s="57"/>
      <c r="J1476" s="60"/>
      <c r="K1476" s="72" t="str">
        <f>IF(AND(I1476="YES", COUNTIFS(F$35:F1476,F1476,I$35:I1476,"YES")=1),1,"")</f>
        <v/>
      </c>
      <c r="L1476" s="73" t="str">
        <f>IF(G1476="","",VALUE(IFERROR(CHOOSE(MATCH(G1476,{0,1,2,3,4,5},0),2.5,3.5,4.5,5.5,6.5,7.5),"")))</f>
        <v/>
      </c>
      <c r="M1476" s="52">
        <f t="shared" si="71"/>
        <v>1</v>
      </c>
      <c r="N1476" s="52" t="str">
        <f t="shared" si="72"/>
        <v/>
      </c>
      <c r="O1476" s="6"/>
      <c r="P1476" s="6"/>
      <c r="Q1476" s="6"/>
      <c r="R1476" s="6"/>
      <c r="S1476" s="6"/>
      <c r="T1476" s="6"/>
      <c r="U1476" s="6"/>
      <c r="V1476" s="6"/>
      <c r="W1476" s="6"/>
      <c r="X1476" s="6"/>
      <c r="Y1476" s="6"/>
      <c r="Z1476" s="6"/>
      <c r="AA1476" s="6"/>
      <c r="AB1476" s="6"/>
    </row>
    <row r="1477" spans="1:28" ht="13.5" thickBot="1" x14ac:dyDescent="0.25">
      <c r="A1477" s="6" t="str">
        <f t="shared" si="73"/>
        <v xml:space="preserve"> UNIT </v>
      </c>
      <c r="B1477" s="54">
        <v>1443</v>
      </c>
      <c r="C1477" s="53"/>
      <c r="D1477" s="57"/>
      <c r="E1477" s="57"/>
      <c r="F1477" s="57"/>
      <c r="G1477" s="57"/>
      <c r="H1477" s="139"/>
      <c r="I1477" s="57"/>
      <c r="J1477" s="60"/>
      <c r="K1477" s="72" t="str">
        <f>IF(AND(I1477="YES", COUNTIFS(F$35:F1477,F1477,I$35:I1477,"YES")=1),1,"")</f>
        <v/>
      </c>
      <c r="L1477" s="73" t="str">
        <f>IF(G1477="","",VALUE(IFERROR(CHOOSE(MATCH(G1477,{0,1,2,3,4,5},0),2.5,3.5,4.5,5.5,6.5,7.5),"")))</f>
        <v/>
      </c>
      <c r="M1477" s="52">
        <f t="shared" si="71"/>
        <v>1</v>
      </c>
      <c r="N1477" s="52" t="str">
        <f t="shared" si="72"/>
        <v/>
      </c>
      <c r="O1477" s="6"/>
      <c r="P1477" s="6"/>
      <c r="Q1477" s="6"/>
      <c r="R1477" s="6"/>
      <c r="S1477" s="6"/>
      <c r="T1477" s="6"/>
      <c r="U1477" s="6"/>
      <c r="V1477" s="6"/>
      <c r="W1477" s="6"/>
      <c r="X1477" s="6"/>
      <c r="Y1477" s="6"/>
      <c r="Z1477" s="6"/>
      <c r="AA1477" s="6"/>
      <c r="AB1477" s="6"/>
    </row>
    <row r="1478" spans="1:28" ht="13.5" thickBot="1" x14ac:dyDescent="0.25">
      <c r="A1478" s="6" t="str">
        <f t="shared" si="73"/>
        <v xml:space="preserve"> UNIT </v>
      </c>
      <c r="B1478" s="54">
        <v>1444</v>
      </c>
      <c r="C1478" s="53"/>
      <c r="D1478" s="57"/>
      <c r="E1478" s="57"/>
      <c r="F1478" s="57"/>
      <c r="G1478" s="57"/>
      <c r="H1478" s="139"/>
      <c r="I1478" s="57"/>
      <c r="J1478" s="60"/>
      <c r="K1478" s="72" t="str">
        <f>IF(AND(I1478="YES", COUNTIFS(F$35:F1478,F1478,I$35:I1478,"YES")=1),1,"")</f>
        <v/>
      </c>
      <c r="L1478" s="73" t="str">
        <f>IF(G1478="","",VALUE(IFERROR(CHOOSE(MATCH(G1478,{0,1,2,3,4,5},0),2.5,3.5,4.5,5.5,6.5,7.5),"")))</f>
        <v/>
      </c>
      <c r="M1478" s="52">
        <f t="shared" si="71"/>
        <v>1</v>
      </c>
      <c r="N1478" s="52" t="str">
        <f t="shared" si="72"/>
        <v/>
      </c>
      <c r="O1478" s="6"/>
      <c r="P1478" s="6"/>
      <c r="Q1478" s="6"/>
      <c r="R1478" s="6"/>
      <c r="S1478" s="6"/>
      <c r="T1478" s="6"/>
      <c r="U1478" s="6"/>
      <c r="V1478" s="6"/>
      <c r="W1478" s="6"/>
      <c r="X1478" s="6"/>
      <c r="Y1478" s="6"/>
      <c r="Z1478" s="6"/>
      <c r="AA1478" s="6"/>
      <c r="AB1478" s="6"/>
    </row>
    <row r="1479" spans="1:28" ht="13.5" thickBot="1" x14ac:dyDescent="0.25">
      <c r="A1479" s="6" t="str">
        <f t="shared" si="73"/>
        <v xml:space="preserve"> UNIT </v>
      </c>
      <c r="B1479" s="54">
        <v>1445</v>
      </c>
      <c r="C1479" s="53"/>
      <c r="D1479" s="57"/>
      <c r="E1479" s="57"/>
      <c r="F1479" s="57"/>
      <c r="G1479" s="57"/>
      <c r="H1479" s="139"/>
      <c r="I1479" s="57"/>
      <c r="J1479" s="60"/>
      <c r="K1479" s="72" t="str">
        <f>IF(AND(I1479="YES", COUNTIFS(F$35:F1479,F1479,I$35:I1479,"YES")=1),1,"")</f>
        <v/>
      </c>
      <c r="L1479" s="73" t="str">
        <f>IF(G1479="","",VALUE(IFERROR(CHOOSE(MATCH(G1479,{0,1,2,3,4,5},0),2.5,3.5,4.5,5.5,6.5,7.5),"")))</f>
        <v/>
      </c>
      <c r="M1479" s="52">
        <f t="shared" si="71"/>
        <v>1</v>
      </c>
      <c r="N1479" s="52" t="str">
        <f t="shared" si="72"/>
        <v/>
      </c>
      <c r="O1479" s="6"/>
      <c r="P1479" s="6"/>
      <c r="Q1479" s="6"/>
      <c r="R1479" s="6"/>
      <c r="S1479" s="6"/>
      <c r="T1479" s="6"/>
      <c r="U1479" s="6"/>
      <c r="V1479" s="6"/>
      <c r="W1479" s="6"/>
      <c r="X1479" s="6"/>
      <c r="Y1479" s="6"/>
      <c r="Z1479" s="6"/>
      <c r="AA1479" s="6"/>
      <c r="AB1479" s="6"/>
    </row>
    <row r="1480" spans="1:28" ht="13.5" thickBot="1" x14ac:dyDescent="0.25">
      <c r="A1480" s="6" t="str">
        <f t="shared" si="73"/>
        <v xml:space="preserve"> UNIT </v>
      </c>
      <c r="B1480" s="54">
        <v>1446</v>
      </c>
      <c r="C1480" s="53"/>
      <c r="D1480" s="57"/>
      <c r="E1480" s="57"/>
      <c r="F1480" s="57"/>
      <c r="G1480" s="57"/>
      <c r="H1480" s="139"/>
      <c r="I1480" s="57"/>
      <c r="J1480" s="60"/>
      <c r="K1480" s="72" t="str">
        <f>IF(AND(I1480="YES", COUNTIFS(F$35:F1480,F1480,I$35:I1480,"YES")=1),1,"")</f>
        <v/>
      </c>
      <c r="L1480" s="73" t="str">
        <f>IF(G1480="","",VALUE(IFERROR(CHOOSE(MATCH(G1480,{0,1,2,3,4,5},0),2.5,3.5,4.5,5.5,6.5,7.5),"")))</f>
        <v/>
      </c>
      <c r="M1480" s="52">
        <f t="shared" si="71"/>
        <v>1</v>
      </c>
      <c r="N1480" s="52" t="str">
        <f t="shared" si="72"/>
        <v/>
      </c>
      <c r="O1480" s="6"/>
      <c r="P1480" s="6"/>
      <c r="Q1480" s="6"/>
      <c r="R1480" s="6"/>
      <c r="S1480" s="6"/>
      <c r="T1480" s="6"/>
      <c r="U1480" s="6"/>
      <c r="V1480" s="6"/>
      <c r="W1480" s="6"/>
      <c r="X1480" s="6"/>
      <c r="Y1480" s="6"/>
      <c r="Z1480" s="6"/>
      <c r="AA1480" s="6"/>
      <c r="AB1480" s="6"/>
    </row>
    <row r="1481" spans="1:28" ht="13.5" thickBot="1" x14ac:dyDescent="0.25">
      <c r="A1481" s="6" t="str">
        <f t="shared" si="73"/>
        <v xml:space="preserve"> UNIT </v>
      </c>
      <c r="B1481" s="54">
        <v>1447</v>
      </c>
      <c r="C1481" s="53"/>
      <c r="D1481" s="57"/>
      <c r="E1481" s="57"/>
      <c r="F1481" s="57"/>
      <c r="G1481" s="57"/>
      <c r="H1481" s="139"/>
      <c r="I1481" s="57"/>
      <c r="J1481" s="60"/>
      <c r="K1481" s="72" t="str">
        <f>IF(AND(I1481="YES", COUNTIFS(F$35:F1481,F1481,I$35:I1481,"YES")=1),1,"")</f>
        <v/>
      </c>
      <c r="L1481" s="73" t="str">
        <f>IF(G1481="","",VALUE(IFERROR(CHOOSE(MATCH(G1481,{0,1,2,3,4,5},0),2.5,3.5,4.5,5.5,6.5,7.5),"")))</f>
        <v/>
      </c>
      <c r="M1481" s="52">
        <f t="shared" si="71"/>
        <v>1</v>
      </c>
      <c r="N1481" s="52" t="str">
        <f t="shared" si="72"/>
        <v/>
      </c>
      <c r="O1481" s="6"/>
      <c r="P1481" s="6"/>
      <c r="Q1481" s="6"/>
      <c r="R1481" s="6"/>
      <c r="S1481" s="6"/>
      <c r="T1481" s="6"/>
      <c r="U1481" s="6"/>
      <c r="V1481" s="6"/>
      <c r="W1481" s="6"/>
      <c r="X1481" s="6"/>
      <c r="Y1481" s="6"/>
      <c r="Z1481" s="6"/>
      <c r="AA1481" s="6"/>
      <c r="AB1481" s="6"/>
    </row>
    <row r="1482" spans="1:28" ht="13.5" thickBot="1" x14ac:dyDescent="0.25">
      <c r="A1482" s="6" t="str">
        <f t="shared" si="73"/>
        <v xml:space="preserve"> UNIT </v>
      </c>
      <c r="B1482" s="54">
        <v>1448</v>
      </c>
      <c r="C1482" s="53"/>
      <c r="D1482" s="57"/>
      <c r="E1482" s="57"/>
      <c r="F1482" s="57"/>
      <c r="G1482" s="57"/>
      <c r="H1482" s="139"/>
      <c r="I1482" s="57"/>
      <c r="J1482" s="60"/>
      <c r="K1482" s="72" t="str">
        <f>IF(AND(I1482="YES", COUNTIFS(F$35:F1482,F1482,I$35:I1482,"YES")=1),1,"")</f>
        <v/>
      </c>
      <c r="L1482" s="73" t="str">
        <f>IF(G1482="","",VALUE(IFERROR(CHOOSE(MATCH(G1482,{0,1,2,3,4,5},0),2.5,3.5,4.5,5.5,6.5,7.5),"")))</f>
        <v/>
      </c>
      <c r="M1482" s="52">
        <f t="shared" si="71"/>
        <v>1</v>
      </c>
      <c r="N1482" s="52" t="str">
        <f t="shared" si="72"/>
        <v/>
      </c>
      <c r="O1482" s="6"/>
      <c r="P1482" s="6"/>
      <c r="Q1482" s="6"/>
      <c r="R1482" s="6"/>
      <c r="S1482" s="6"/>
      <c r="T1482" s="6"/>
      <c r="U1482" s="6"/>
      <c r="V1482" s="6"/>
      <c r="W1482" s="6"/>
      <c r="X1482" s="6"/>
      <c r="Y1482" s="6"/>
      <c r="Z1482" s="6"/>
      <c r="AA1482" s="6"/>
      <c r="AB1482" s="6"/>
    </row>
    <row r="1483" spans="1:28" ht="13.5" thickBot="1" x14ac:dyDescent="0.25">
      <c r="A1483" s="6" t="str">
        <f t="shared" si="73"/>
        <v xml:space="preserve"> UNIT </v>
      </c>
      <c r="B1483" s="54">
        <v>1449</v>
      </c>
      <c r="C1483" s="53"/>
      <c r="D1483" s="57"/>
      <c r="E1483" s="57"/>
      <c r="F1483" s="57"/>
      <c r="G1483" s="57"/>
      <c r="H1483" s="139"/>
      <c r="I1483" s="57"/>
      <c r="J1483" s="60"/>
      <c r="K1483" s="72" t="str">
        <f>IF(AND(I1483="YES", COUNTIFS(F$35:F1483,F1483,I$35:I1483,"YES")=1),1,"")</f>
        <v/>
      </c>
      <c r="L1483" s="73" t="str">
        <f>IF(G1483="","",VALUE(IFERROR(CHOOSE(MATCH(G1483,{0,1,2,3,4,5},0),2.5,3.5,4.5,5.5,6.5,7.5),"")))</f>
        <v/>
      </c>
      <c r="M1483" s="52">
        <f t="shared" si="71"/>
        <v>1</v>
      </c>
      <c r="N1483" s="52" t="str">
        <f t="shared" si="72"/>
        <v/>
      </c>
      <c r="O1483" s="6"/>
      <c r="P1483" s="6"/>
      <c r="Q1483" s="6"/>
      <c r="R1483" s="6"/>
      <c r="S1483" s="6"/>
      <c r="T1483" s="6"/>
      <c r="U1483" s="6"/>
      <c r="V1483" s="6"/>
      <c r="W1483" s="6"/>
      <c r="X1483" s="6"/>
      <c r="Y1483" s="6"/>
      <c r="Z1483" s="6"/>
      <c r="AA1483" s="6"/>
      <c r="AB1483" s="6"/>
    </row>
    <row r="1484" spans="1:28" ht="13.5" thickBot="1" x14ac:dyDescent="0.25">
      <c r="A1484" s="6" t="str">
        <f t="shared" si="73"/>
        <v xml:space="preserve"> UNIT </v>
      </c>
      <c r="B1484" s="54">
        <v>1450</v>
      </c>
      <c r="C1484" s="53"/>
      <c r="D1484" s="57"/>
      <c r="E1484" s="57"/>
      <c r="F1484" s="57"/>
      <c r="G1484" s="57"/>
      <c r="H1484" s="139"/>
      <c r="I1484" s="57"/>
      <c r="J1484" s="60"/>
      <c r="K1484" s="72" t="str">
        <f>IF(AND(I1484="YES", COUNTIFS(F$35:F1484,F1484,I$35:I1484,"YES")=1),1,"")</f>
        <v/>
      </c>
      <c r="L1484" s="73" t="str">
        <f>IF(G1484="","",VALUE(IFERROR(CHOOSE(MATCH(G1484,{0,1,2,3,4,5},0),2.5,3.5,4.5,5.5,6.5,7.5),"")))</f>
        <v/>
      </c>
      <c r="M1484" s="52">
        <f t="shared" si="71"/>
        <v>1</v>
      </c>
      <c r="N1484" s="52" t="str">
        <f t="shared" si="72"/>
        <v/>
      </c>
      <c r="O1484" s="6"/>
      <c r="P1484" s="6"/>
      <c r="Q1484" s="6"/>
      <c r="R1484" s="6"/>
      <c r="S1484" s="6"/>
      <c r="T1484" s="6"/>
      <c r="U1484" s="6"/>
      <c r="V1484" s="6"/>
      <c r="W1484" s="6"/>
      <c r="X1484" s="6"/>
      <c r="Y1484" s="6"/>
      <c r="Z1484" s="6"/>
      <c r="AA1484" s="6"/>
      <c r="AB1484" s="6"/>
    </row>
    <row r="1485" spans="1:28" ht="13.5" thickBot="1" x14ac:dyDescent="0.25">
      <c r="A1485" s="6" t="str">
        <f t="shared" si="73"/>
        <v xml:space="preserve"> UNIT </v>
      </c>
      <c r="B1485" s="54">
        <v>1451</v>
      </c>
      <c r="C1485" s="53"/>
      <c r="D1485" s="57"/>
      <c r="E1485" s="57"/>
      <c r="F1485" s="57"/>
      <c r="G1485" s="57"/>
      <c r="H1485" s="139"/>
      <c r="I1485" s="57"/>
      <c r="J1485" s="60"/>
      <c r="K1485" s="72" t="str">
        <f>IF(AND(I1485="YES", COUNTIFS(F$35:F1485,F1485,I$35:I1485,"YES")=1),1,"")</f>
        <v/>
      </c>
      <c r="L1485" s="73" t="str">
        <f>IF(G1485="","",VALUE(IFERROR(CHOOSE(MATCH(G1485,{0,1,2,3,4,5},0),2.5,3.5,4.5,5.5,6.5,7.5),"")))</f>
        <v/>
      </c>
      <c r="M1485" s="52">
        <f t="shared" si="71"/>
        <v>1</v>
      </c>
      <c r="N1485" s="52" t="str">
        <f t="shared" si="72"/>
        <v/>
      </c>
      <c r="O1485" s="6"/>
      <c r="P1485" s="6"/>
      <c r="Q1485" s="6"/>
      <c r="R1485" s="6"/>
      <c r="S1485" s="6"/>
      <c r="T1485" s="6"/>
      <c r="U1485" s="6"/>
      <c r="V1485" s="6"/>
      <c r="W1485" s="6"/>
      <c r="X1485" s="6"/>
      <c r="Y1485" s="6"/>
      <c r="Z1485" s="6"/>
      <c r="AA1485" s="6"/>
      <c r="AB1485" s="6"/>
    </row>
    <row r="1486" spans="1:28" ht="13.5" thickBot="1" x14ac:dyDescent="0.25">
      <c r="A1486" s="6" t="str">
        <f t="shared" si="73"/>
        <v xml:space="preserve"> UNIT </v>
      </c>
      <c r="B1486" s="54">
        <v>1452</v>
      </c>
      <c r="C1486" s="53"/>
      <c r="D1486" s="57"/>
      <c r="E1486" s="57"/>
      <c r="F1486" s="57"/>
      <c r="G1486" s="57"/>
      <c r="H1486" s="139"/>
      <c r="I1486" s="57"/>
      <c r="J1486" s="60"/>
      <c r="K1486" s="72" t="str">
        <f>IF(AND(I1486="YES", COUNTIFS(F$35:F1486,F1486,I$35:I1486,"YES")=1),1,"")</f>
        <v/>
      </c>
      <c r="L1486" s="73" t="str">
        <f>IF(G1486="","",VALUE(IFERROR(CHOOSE(MATCH(G1486,{0,1,2,3,4,5},0),2.5,3.5,4.5,5.5,6.5,7.5),"")))</f>
        <v/>
      </c>
      <c r="M1486" s="52">
        <f t="shared" si="71"/>
        <v>1</v>
      </c>
      <c r="N1486" s="52" t="str">
        <f t="shared" si="72"/>
        <v/>
      </c>
      <c r="O1486" s="6"/>
      <c r="P1486" s="6"/>
      <c r="Q1486" s="6"/>
      <c r="R1486" s="6"/>
      <c r="S1486" s="6"/>
      <c r="T1486" s="6"/>
      <c r="U1486" s="6"/>
      <c r="V1486" s="6"/>
      <c r="W1486" s="6"/>
      <c r="X1486" s="6"/>
      <c r="Y1486" s="6"/>
      <c r="Z1486" s="6"/>
      <c r="AA1486" s="6"/>
      <c r="AB1486" s="6"/>
    </row>
    <row r="1487" spans="1:28" ht="13.5" thickBot="1" x14ac:dyDescent="0.25">
      <c r="A1487" s="6" t="str">
        <f t="shared" si="73"/>
        <v xml:space="preserve"> UNIT </v>
      </c>
      <c r="B1487" s="54">
        <v>1453</v>
      </c>
      <c r="C1487" s="53"/>
      <c r="D1487" s="57"/>
      <c r="E1487" s="57"/>
      <c r="F1487" s="57"/>
      <c r="G1487" s="57"/>
      <c r="H1487" s="139"/>
      <c r="I1487" s="57"/>
      <c r="J1487" s="60"/>
      <c r="K1487" s="72" t="str">
        <f>IF(AND(I1487="YES", COUNTIFS(F$35:F1487,F1487,I$35:I1487,"YES")=1),1,"")</f>
        <v/>
      </c>
      <c r="L1487" s="73" t="str">
        <f>IF(G1487="","",VALUE(IFERROR(CHOOSE(MATCH(G1487,{0,1,2,3,4,5},0),2.5,3.5,4.5,5.5,6.5,7.5),"")))</f>
        <v/>
      </c>
      <c r="M1487" s="52">
        <f t="shared" si="71"/>
        <v>1</v>
      </c>
      <c r="N1487" s="52" t="str">
        <f t="shared" si="72"/>
        <v/>
      </c>
      <c r="O1487" s="6"/>
      <c r="P1487" s="6"/>
      <c r="Q1487" s="6"/>
      <c r="R1487" s="6"/>
      <c r="S1487" s="6"/>
      <c r="T1487" s="6"/>
      <c r="U1487" s="6"/>
      <c r="V1487" s="6"/>
      <c r="W1487" s="6"/>
      <c r="X1487" s="6"/>
      <c r="Y1487" s="6"/>
      <c r="Z1487" s="6"/>
      <c r="AA1487" s="6"/>
      <c r="AB1487" s="6"/>
    </row>
    <row r="1488" spans="1:28" ht="13.5" thickBot="1" x14ac:dyDescent="0.25">
      <c r="A1488" s="6" t="str">
        <f t="shared" si="73"/>
        <v xml:space="preserve"> UNIT </v>
      </c>
      <c r="B1488" s="54">
        <v>1454</v>
      </c>
      <c r="C1488" s="53"/>
      <c r="D1488" s="57"/>
      <c r="E1488" s="57"/>
      <c r="F1488" s="57"/>
      <c r="G1488" s="57"/>
      <c r="H1488" s="139"/>
      <c r="I1488" s="57"/>
      <c r="J1488" s="60"/>
      <c r="K1488" s="72" t="str">
        <f>IF(AND(I1488="YES", COUNTIFS(F$35:F1488,F1488,I$35:I1488,"YES")=1),1,"")</f>
        <v/>
      </c>
      <c r="L1488" s="73" t="str">
        <f>IF(G1488="","",VALUE(IFERROR(CHOOSE(MATCH(G1488,{0,1,2,3,4,5},0),2.5,3.5,4.5,5.5,6.5,7.5),"")))</f>
        <v/>
      </c>
      <c r="M1488" s="52">
        <f t="shared" si="71"/>
        <v>1</v>
      </c>
      <c r="N1488" s="52" t="str">
        <f t="shared" si="72"/>
        <v/>
      </c>
      <c r="O1488" s="6"/>
      <c r="P1488" s="6"/>
      <c r="Q1488" s="6"/>
      <c r="R1488" s="6"/>
      <c r="S1488" s="6"/>
      <c r="T1488" s="6"/>
      <c r="U1488" s="6"/>
      <c r="V1488" s="6"/>
      <c r="W1488" s="6"/>
      <c r="X1488" s="6"/>
      <c r="Y1488" s="6"/>
      <c r="Z1488" s="6"/>
      <c r="AA1488" s="6"/>
      <c r="AB1488" s="6"/>
    </row>
    <row r="1489" spans="1:28" ht="13.5" thickBot="1" x14ac:dyDescent="0.25">
      <c r="A1489" s="6" t="str">
        <f t="shared" si="73"/>
        <v xml:space="preserve"> UNIT </v>
      </c>
      <c r="B1489" s="54">
        <v>1455</v>
      </c>
      <c r="C1489" s="53"/>
      <c r="D1489" s="57"/>
      <c r="E1489" s="57"/>
      <c r="F1489" s="57"/>
      <c r="G1489" s="57"/>
      <c r="H1489" s="139"/>
      <c r="I1489" s="57"/>
      <c r="J1489" s="60"/>
      <c r="K1489" s="72" t="str">
        <f>IF(AND(I1489="YES", COUNTIFS(F$35:F1489,F1489,I$35:I1489,"YES")=1),1,"")</f>
        <v/>
      </c>
      <c r="L1489" s="73" t="str">
        <f>IF(G1489="","",VALUE(IFERROR(CHOOSE(MATCH(G1489,{0,1,2,3,4,5},0),2.5,3.5,4.5,5.5,6.5,7.5),"")))</f>
        <v/>
      </c>
      <c r="M1489" s="52">
        <f t="shared" si="71"/>
        <v>1</v>
      </c>
      <c r="N1489" s="52" t="str">
        <f t="shared" si="72"/>
        <v/>
      </c>
      <c r="O1489" s="6"/>
      <c r="P1489" s="6"/>
      <c r="Q1489" s="6"/>
      <c r="R1489" s="6"/>
      <c r="S1489" s="6"/>
      <c r="T1489" s="6"/>
      <c r="U1489" s="6"/>
      <c r="V1489" s="6"/>
      <c r="W1489" s="6"/>
      <c r="X1489" s="6"/>
      <c r="Y1489" s="6"/>
      <c r="Z1489" s="6"/>
      <c r="AA1489" s="6"/>
      <c r="AB1489" s="6"/>
    </row>
    <row r="1490" spans="1:28" ht="13.5" thickBot="1" x14ac:dyDescent="0.25">
      <c r="A1490" s="6" t="str">
        <f t="shared" si="73"/>
        <v xml:space="preserve"> UNIT </v>
      </c>
      <c r="B1490" s="54">
        <v>1456</v>
      </c>
      <c r="C1490" s="53"/>
      <c r="D1490" s="57"/>
      <c r="E1490" s="57"/>
      <c r="F1490" s="57"/>
      <c r="G1490" s="57"/>
      <c r="H1490" s="139"/>
      <c r="I1490" s="57"/>
      <c r="J1490" s="60"/>
      <c r="K1490" s="72" t="str">
        <f>IF(AND(I1490="YES", COUNTIFS(F$35:F1490,F1490,I$35:I1490,"YES")=1),1,"")</f>
        <v/>
      </c>
      <c r="L1490" s="73" t="str">
        <f>IF(G1490="","",VALUE(IFERROR(CHOOSE(MATCH(G1490,{0,1,2,3,4,5},0),2.5,3.5,4.5,5.5,6.5,7.5),"")))</f>
        <v/>
      </c>
      <c r="M1490" s="52">
        <f t="shared" si="71"/>
        <v>1</v>
      </c>
      <c r="N1490" s="52" t="str">
        <f t="shared" si="72"/>
        <v/>
      </c>
      <c r="O1490" s="6"/>
      <c r="P1490" s="6"/>
      <c r="Q1490" s="6"/>
      <c r="R1490" s="6"/>
      <c r="S1490" s="6"/>
      <c r="T1490" s="6"/>
      <c r="U1490" s="6"/>
      <c r="V1490" s="6"/>
      <c r="W1490" s="6"/>
      <c r="X1490" s="6"/>
      <c r="Y1490" s="6"/>
      <c r="Z1490" s="6"/>
      <c r="AA1490" s="6"/>
      <c r="AB1490" s="6"/>
    </row>
    <row r="1491" spans="1:28" ht="13.5" thickBot="1" x14ac:dyDescent="0.25">
      <c r="A1491" s="6" t="str">
        <f t="shared" si="73"/>
        <v xml:space="preserve"> UNIT </v>
      </c>
      <c r="B1491" s="54">
        <v>1457</v>
      </c>
      <c r="C1491" s="53"/>
      <c r="D1491" s="57"/>
      <c r="E1491" s="57"/>
      <c r="F1491" s="57"/>
      <c r="G1491" s="57"/>
      <c r="H1491" s="139"/>
      <c r="I1491" s="57"/>
      <c r="J1491" s="60"/>
      <c r="K1491" s="72" t="str">
        <f>IF(AND(I1491="YES", COUNTIFS(F$35:F1491,F1491,I$35:I1491,"YES")=1),1,"")</f>
        <v/>
      </c>
      <c r="L1491" s="73" t="str">
        <f>IF(G1491="","",VALUE(IFERROR(CHOOSE(MATCH(G1491,{0,1,2,3,4,5},0),2.5,3.5,4.5,5.5,6.5,7.5),"")))</f>
        <v/>
      </c>
      <c r="M1491" s="52">
        <f t="shared" si="71"/>
        <v>1</v>
      </c>
      <c r="N1491" s="52" t="str">
        <f t="shared" si="72"/>
        <v/>
      </c>
      <c r="O1491" s="6"/>
      <c r="P1491" s="6"/>
      <c r="Q1491" s="6"/>
      <c r="R1491" s="6"/>
      <c r="S1491" s="6"/>
      <c r="T1491" s="6"/>
      <c r="U1491" s="6"/>
      <c r="V1491" s="6"/>
      <c r="W1491" s="6"/>
      <c r="X1491" s="6"/>
      <c r="Y1491" s="6"/>
      <c r="Z1491" s="6"/>
      <c r="AA1491" s="6"/>
      <c r="AB1491" s="6"/>
    </row>
    <row r="1492" spans="1:28" ht="13.5" thickBot="1" x14ac:dyDescent="0.25">
      <c r="A1492" s="6" t="str">
        <f t="shared" si="73"/>
        <v xml:space="preserve"> UNIT </v>
      </c>
      <c r="B1492" s="54">
        <v>1458</v>
      </c>
      <c r="C1492" s="53"/>
      <c r="D1492" s="57"/>
      <c r="E1492" s="57"/>
      <c r="F1492" s="57"/>
      <c r="G1492" s="57"/>
      <c r="H1492" s="139"/>
      <c r="I1492" s="57"/>
      <c r="J1492" s="60"/>
      <c r="K1492" s="72" t="str">
        <f>IF(AND(I1492="YES", COUNTIFS(F$35:F1492,F1492,I$35:I1492,"YES")=1),1,"")</f>
        <v/>
      </c>
      <c r="L1492" s="73" t="str">
        <f>IF(G1492="","",VALUE(IFERROR(CHOOSE(MATCH(G1492,{0,1,2,3,4,5},0),2.5,3.5,4.5,5.5,6.5,7.5),"")))</f>
        <v/>
      </c>
      <c r="M1492" s="52">
        <f t="shared" si="71"/>
        <v>1</v>
      </c>
      <c r="N1492" s="52" t="str">
        <f t="shared" si="72"/>
        <v/>
      </c>
      <c r="O1492" s="6"/>
      <c r="P1492" s="6"/>
      <c r="Q1492" s="6"/>
      <c r="R1492" s="6"/>
      <c r="S1492" s="6"/>
      <c r="T1492" s="6"/>
      <c r="U1492" s="6"/>
      <c r="V1492" s="6"/>
      <c r="W1492" s="6"/>
      <c r="X1492" s="6"/>
      <c r="Y1492" s="6"/>
      <c r="Z1492" s="6"/>
      <c r="AA1492" s="6"/>
      <c r="AB1492" s="6"/>
    </row>
    <row r="1493" spans="1:28" ht="13.5" thickBot="1" x14ac:dyDescent="0.25">
      <c r="A1493" s="6" t="str">
        <f t="shared" si="73"/>
        <v xml:space="preserve"> UNIT </v>
      </c>
      <c r="B1493" s="54">
        <v>1459</v>
      </c>
      <c r="C1493" s="53"/>
      <c r="D1493" s="57"/>
      <c r="E1493" s="57"/>
      <c r="F1493" s="57"/>
      <c r="G1493" s="57"/>
      <c r="H1493" s="139"/>
      <c r="I1493" s="57"/>
      <c r="J1493" s="60"/>
      <c r="K1493" s="72" t="str">
        <f>IF(AND(I1493="YES", COUNTIFS(F$35:F1493,F1493,I$35:I1493,"YES")=1),1,"")</f>
        <v/>
      </c>
      <c r="L1493" s="73" t="str">
        <f>IF(G1493="","",VALUE(IFERROR(CHOOSE(MATCH(G1493,{0,1,2,3,4,5},0),2.5,3.5,4.5,5.5,6.5,7.5),"")))</f>
        <v/>
      </c>
      <c r="M1493" s="52">
        <f t="shared" si="71"/>
        <v>1</v>
      </c>
      <c r="N1493" s="52" t="str">
        <f t="shared" si="72"/>
        <v/>
      </c>
      <c r="O1493" s="6"/>
      <c r="P1493" s="6"/>
      <c r="Q1493" s="6"/>
      <c r="R1493" s="6"/>
      <c r="S1493" s="6"/>
      <c r="T1493" s="6"/>
      <c r="U1493" s="6"/>
      <c r="V1493" s="6"/>
      <c r="W1493" s="6"/>
      <c r="X1493" s="6"/>
      <c r="Y1493" s="6"/>
      <c r="Z1493" s="6"/>
      <c r="AA1493" s="6"/>
      <c r="AB1493" s="6"/>
    </row>
    <row r="1494" spans="1:28" ht="13.5" thickBot="1" x14ac:dyDescent="0.25">
      <c r="A1494" s="6" t="str">
        <f t="shared" si="73"/>
        <v xml:space="preserve"> UNIT </v>
      </c>
      <c r="B1494" s="54">
        <v>1460</v>
      </c>
      <c r="C1494" s="53"/>
      <c r="D1494" s="57"/>
      <c r="E1494" s="57"/>
      <c r="F1494" s="57"/>
      <c r="G1494" s="57"/>
      <c r="H1494" s="139"/>
      <c r="I1494" s="57"/>
      <c r="J1494" s="60"/>
      <c r="K1494" s="72" t="str">
        <f>IF(AND(I1494="YES", COUNTIFS(F$35:F1494,F1494,I$35:I1494,"YES")=1),1,"")</f>
        <v/>
      </c>
      <c r="L1494" s="73" t="str">
        <f>IF(G1494="","",VALUE(IFERROR(CHOOSE(MATCH(G1494,{0,1,2,3,4,5},0),2.5,3.5,4.5,5.5,6.5,7.5),"")))</f>
        <v/>
      </c>
      <c r="M1494" s="52">
        <f t="shared" si="71"/>
        <v>1</v>
      </c>
      <c r="N1494" s="52" t="str">
        <f t="shared" si="72"/>
        <v/>
      </c>
      <c r="O1494" s="6"/>
      <c r="P1494" s="6"/>
      <c r="Q1494" s="6"/>
      <c r="R1494" s="6"/>
      <c r="S1494" s="6"/>
      <c r="T1494" s="6"/>
      <c r="U1494" s="6"/>
      <c r="V1494" s="6"/>
      <c r="W1494" s="6"/>
      <c r="X1494" s="6"/>
      <c r="Y1494" s="6"/>
      <c r="Z1494" s="6"/>
      <c r="AA1494" s="6"/>
      <c r="AB1494" s="6"/>
    </row>
    <row r="1495" spans="1:28" ht="13.5" thickBot="1" x14ac:dyDescent="0.25">
      <c r="A1495" s="6" t="str">
        <f t="shared" si="73"/>
        <v xml:space="preserve"> UNIT </v>
      </c>
      <c r="B1495" s="54">
        <v>1461</v>
      </c>
      <c r="C1495" s="53"/>
      <c r="D1495" s="57"/>
      <c r="E1495" s="57"/>
      <c r="F1495" s="57"/>
      <c r="G1495" s="57"/>
      <c r="H1495" s="139"/>
      <c r="I1495" s="57"/>
      <c r="J1495" s="60"/>
      <c r="K1495" s="72" t="str">
        <f>IF(AND(I1495="YES", COUNTIFS(F$35:F1495,F1495,I$35:I1495,"YES")=1),1,"")</f>
        <v/>
      </c>
      <c r="L1495" s="73" t="str">
        <f>IF(G1495="","",VALUE(IFERROR(CHOOSE(MATCH(G1495,{0,1,2,3,4,5},0),2.5,3.5,4.5,5.5,6.5,7.5),"")))</f>
        <v/>
      </c>
      <c r="M1495" s="52">
        <f t="shared" si="71"/>
        <v>1</v>
      </c>
      <c r="N1495" s="52" t="str">
        <f t="shared" si="72"/>
        <v/>
      </c>
      <c r="O1495" s="6"/>
      <c r="P1495" s="6"/>
      <c r="Q1495" s="6"/>
      <c r="R1495" s="6"/>
      <c r="S1495" s="6"/>
      <c r="T1495" s="6"/>
      <c r="U1495" s="6"/>
      <c r="V1495" s="6"/>
      <c r="W1495" s="6"/>
      <c r="X1495" s="6"/>
      <c r="Y1495" s="6"/>
      <c r="Z1495" s="6"/>
      <c r="AA1495" s="6"/>
      <c r="AB1495" s="6"/>
    </row>
    <row r="1496" spans="1:28" ht="13.5" thickBot="1" x14ac:dyDescent="0.25">
      <c r="A1496" s="6" t="str">
        <f t="shared" si="73"/>
        <v xml:space="preserve"> UNIT </v>
      </c>
      <c r="B1496" s="54">
        <v>1462</v>
      </c>
      <c r="C1496" s="53"/>
      <c r="D1496" s="57"/>
      <c r="E1496" s="57"/>
      <c r="F1496" s="57"/>
      <c r="G1496" s="57"/>
      <c r="H1496" s="139"/>
      <c r="I1496" s="57"/>
      <c r="J1496" s="60"/>
      <c r="K1496" s="72" t="str">
        <f>IF(AND(I1496="YES", COUNTIFS(F$35:F1496,F1496,I$35:I1496,"YES")=1),1,"")</f>
        <v/>
      </c>
      <c r="L1496" s="73" t="str">
        <f>IF(G1496="","",VALUE(IFERROR(CHOOSE(MATCH(G1496,{0,1,2,3,4,5},0),2.5,3.5,4.5,5.5,6.5,7.5),"")))</f>
        <v/>
      </c>
      <c r="M1496" s="52">
        <f t="shared" si="71"/>
        <v>1</v>
      </c>
      <c r="N1496" s="52" t="str">
        <f t="shared" si="72"/>
        <v/>
      </c>
      <c r="O1496" s="6"/>
      <c r="P1496" s="6"/>
      <c r="Q1496" s="6"/>
      <c r="R1496" s="6"/>
      <c r="S1496" s="6"/>
      <c r="T1496" s="6"/>
      <c r="U1496" s="6"/>
      <c r="V1496" s="6"/>
      <c r="W1496" s="6"/>
      <c r="X1496" s="6"/>
      <c r="Y1496" s="6"/>
      <c r="Z1496" s="6"/>
      <c r="AA1496" s="6"/>
      <c r="AB1496" s="6"/>
    </row>
    <row r="1497" spans="1:28" ht="13.5" thickBot="1" x14ac:dyDescent="0.25">
      <c r="A1497" s="6" t="str">
        <f t="shared" si="73"/>
        <v xml:space="preserve"> UNIT </v>
      </c>
      <c r="B1497" s="54">
        <v>1463</v>
      </c>
      <c r="C1497" s="53"/>
      <c r="D1497" s="57"/>
      <c r="E1497" s="57"/>
      <c r="F1497" s="57"/>
      <c r="G1497" s="57"/>
      <c r="H1497" s="139"/>
      <c r="I1497" s="57"/>
      <c r="J1497" s="60"/>
      <c r="K1497" s="72" t="str">
        <f>IF(AND(I1497="YES", COUNTIFS(F$35:F1497,F1497,I$35:I1497,"YES")=1),1,"")</f>
        <v/>
      </c>
      <c r="L1497" s="73" t="str">
        <f>IF(G1497="","",VALUE(IFERROR(CHOOSE(MATCH(G1497,{0,1,2,3,4,5},0),2.5,3.5,4.5,5.5,6.5,7.5),"")))</f>
        <v/>
      </c>
      <c r="M1497" s="52">
        <f t="shared" si="71"/>
        <v>1</v>
      </c>
      <c r="N1497" s="52" t="str">
        <f t="shared" si="72"/>
        <v/>
      </c>
      <c r="O1497" s="6"/>
      <c r="P1497" s="6"/>
      <c r="Q1497" s="6"/>
      <c r="R1497" s="6"/>
      <c r="S1497" s="6"/>
      <c r="T1497" s="6"/>
      <c r="U1497" s="6"/>
      <c r="V1497" s="6"/>
      <c r="W1497" s="6"/>
      <c r="X1497" s="6"/>
      <c r="Y1497" s="6"/>
      <c r="Z1497" s="6"/>
      <c r="AA1497" s="6"/>
      <c r="AB1497" s="6"/>
    </row>
    <row r="1498" spans="1:28" ht="13.5" thickBot="1" x14ac:dyDescent="0.25">
      <c r="A1498" s="6" t="str">
        <f t="shared" si="73"/>
        <v xml:space="preserve"> UNIT </v>
      </c>
      <c r="B1498" s="54">
        <v>1464</v>
      </c>
      <c r="C1498" s="53"/>
      <c r="D1498" s="57"/>
      <c r="E1498" s="57"/>
      <c r="F1498" s="57"/>
      <c r="G1498" s="57"/>
      <c r="H1498" s="139"/>
      <c r="I1498" s="57"/>
      <c r="J1498" s="60"/>
      <c r="K1498" s="72" t="str">
        <f>IF(AND(I1498="YES", COUNTIFS(F$35:F1498,F1498,I$35:I1498,"YES")=1),1,"")</f>
        <v/>
      </c>
      <c r="L1498" s="73" t="str">
        <f>IF(G1498="","",VALUE(IFERROR(CHOOSE(MATCH(G1498,{0,1,2,3,4,5},0),2.5,3.5,4.5,5.5,6.5,7.5),"")))</f>
        <v/>
      </c>
      <c r="M1498" s="52">
        <f t="shared" si="71"/>
        <v>1</v>
      </c>
      <c r="N1498" s="52" t="str">
        <f t="shared" si="72"/>
        <v/>
      </c>
      <c r="O1498" s="6"/>
      <c r="P1498" s="6"/>
      <c r="Q1498" s="6"/>
      <c r="R1498" s="6"/>
      <c r="S1498" s="6"/>
      <c r="T1498" s="6"/>
      <c r="U1498" s="6"/>
      <c r="V1498" s="6"/>
      <c r="W1498" s="6"/>
      <c r="X1498" s="6"/>
      <c r="Y1498" s="6"/>
      <c r="Z1498" s="6"/>
      <c r="AA1498" s="6"/>
      <c r="AB1498" s="6"/>
    </row>
    <row r="1499" spans="1:28" ht="13.5" thickBot="1" x14ac:dyDescent="0.25">
      <c r="A1499" s="6" t="str">
        <f t="shared" si="73"/>
        <v xml:space="preserve"> UNIT </v>
      </c>
      <c r="B1499" s="54">
        <v>1465</v>
      </c>
      <c r="C1499" s="53"/>
      <c r="D1499" s="57"/>
      <c r="E1499" s="57"/>
      <c r="F1499" s="57"/>
      <c r="G1499" s="57"/>
      <c r="H1499" s="139"/>
      <c r="I1499" s="57"/>
      <c r="J1499" s="60"/>
      <c r="K1499" s="72" t="str">
        <f>IF(AND(I1499="YES", COUNTIFS(F$35:F1499,F1499,I$35:I1499,"YES")=1),1,"")</f>
        <v/>
      </c>
      <c r="L1499" s="73" t="str">
        <f>IF(G1499="","",VALUE(IFERROR(CHOOSE(MATCH(G1499,{0,1,2,3,4,5},0),2.5,3.5,4.5,5.5,6.5,7.5),"")))</f>
        <v/>
      </c>
      <c r="M1499" s="52">
        <f t="shared" si="71"/>
        <v>1</v>
      </c>
      <c r="N1499" s="52" t="str">
        <f t="shared" si="72"/>
        <v/>
      </c>
      <c r="O1499" s="6"/>
      <c r="P1499" s="6"/>
      <c r="Q1499" s="6"/>
      <c r="R1499" s="6"/>
      <c r="S1499" s="6"/>
      <c r="T1499" s="6"/>
      <c r="U1499" s="6"/>
      <c r="V1499" s="6"/>
      <c r="W1499" s="6"/>
      <c r="X1499" s="6"/>
      <c r="Y1499" s="6"/>
      <c r="Z1499" s="6"/>
      <c r="AA1499" s="6"/>
      <c r="AB1499" s="6"/>
    </row>
    <row r="1500" spans="1:28" ht="13.5" thickBot="1" x14ac:dyDescent="0.25">
      <c r="A1500" s="6" t="str">
        <f t="shared" si="73"/>
        <v xml:space="preserve"> UNIT </v>
      </c>
      <c r="B1500" s="54">
        <v>1466</v>
      </c>
      <c r="C1500" s="53"/>
      <c r="D1500" s="57"/>
      <c r="E1500" s="57"/>
      <c r="F1500" s="57"/>
      <c r="G1500" s="57"/>
      <c r="H1500" s="139"/>
      <c r="I1500" s="57"/>
      <c r="J1500" s="60"/>
      <c r="K1500" s="72" t="str">
        <f>IF(AND(I1500="YES", COUNTIFS(F$35:F1500,F1500,I$35:I1500,"YES")=1),1,"")</f>
        <v/>
      </c>
      <c r="L1500" s="73" t="str">
        <f>IF(G1500="","",VALUE(IFERROR(CHOOSE(MATCH(G1500,{0,1,2,3,4,5},0),2.5,3.5,4.5,5.5,6.5,7.5),"")))</f>
        <v/>
      </c>
      <c r="M1500" s="52">
        <f t="shared" si="71"/>
        <v>1</v>
      </c>
      <c r="N1500" s="52" t="str">
        <f t="shared" si="72"/>
        <v/>
      </c>
      <c r="O1500" s="6"/>
      <c r="P1500" s="6"/>
      <c r="Q1500" s="6"/>
      <c r="R1500" s="6"/>
      <c r="S1500" s="6"/>
      <c r="T1500" s="6"/>
      <c r="U1500" s="6"/>
      <c r="V1500" s="6"/>
      <c r="W1500" s="6"/>
      <c r="X1500" s="6"/>
      <c r="Y1500" s="6"/>
      <c r="Z1500" s="6"/>
      <c r="AA1500" s="6"/>
      <c r="AB1500" s="6"/>
    </row>
    <row r="1501" spans="1:28" ht="13.5" thickBot="1" x14ac:dyDescent="0.25">
      <c r="A1501" s="6" t="str">
        <f t="shared" si="73"/>
        <v xml:space="preserve"> UNIT </v>
      </c>
      <c r="B1501" s="54">
        <v>1467</v>
      </c>
      <c r="C1501" s="53"/>
      <c r="D1501" s="57"/>
      <c r="E1501" s="57"/>
      <c r="F1501" s="57"/>
      <c r="G1501" s="57"/>
      <c r="H1501" s="139"/>
      <c r="I1501" s="57"/>
      <c r="J1501" s="60"/>
      <c r="K1501" s="72" t="str">
        <f>IF(AND(I1501="YES", COUNTIFS(F$35:F1501,F1501,I$35:I1501,"YES")=1),1,"")</f>
        <v/>
      </c>
      <c r="L1501" s="73" t="str">
        <f>IF(G1501="","",VALUE(IFERROR(CHOOSE(MATCH(G1501,{0,1,2,3,4,5},0),2.5,3.5,4.5,5.5,6.5,7.5),"")))</f>
        <v/>
      </c>
      <c r="M1501" s="52">
        <f t="shared" si="71"/>
        <v>1</v>
      </c>
      <c r="N1501" s="52" t="str">
        <f t="shared" si="72"/>
        <v/>
      </c>
      <c r="O1501" s="6"/>
      <c r="P1501" s="6"/>
      <c r="Q1501" s="6"/>
      <c r="R1501" s="6"/>
      <c r="S1501" s="6"/>
      <c r="T1501" s="6"/>
      <c r="U1501" s="6"/>
      <c r="V1501" s="6"/>
      <c r="W1501" s="6"/>
      <c r="X1501" s="6"/>
      <c r="Y1501" s="6"/>
      <c r="Z1501" s="6"/>
      <c r="AA1501" s="6"/>
      <c r="AB1501" s="6"/>
    </row>
    <row r="1502" spans="1:28" ht="13.5" thickBot="1" x14ac:dyDescent="0.25">
      <c r="A1502" s="6" t="str">
        <f t="shared" si="73"/>
        <v xml:space="preserve"> UNIT </v>
      </c>
      <c r="B1502" s="54">
        <v>1468</v>
      </c>
      <c r="C1502" s="53"/>
      <c r="D1502" s="57"/>
      <c r="E1502" s="57"/>
      <c r="F1502" s="57"/>
      <c r="G1502" s="57"/>
      <c r="H1502" s="139"/>
      <c r="I1502" s="57"/>
      <c r="J1502" s="60"/>
      <c r="K1502" s="72" t="str">
        <f>IF(AND(I1502="YES", COUNTIFS(F$35:F1502,F1502,I$35:I1502,"YES")=1),1,"")</f>
        <v/>
      </c>
      <c r="L1502" s="73" t="str">
        <f>IF(G1502="","",VALUE(IFERROR(CHOOSE(MATCH(G1502,{0,1,2,3,4,5},0),2.5,3.5,4.5,5.5,6.5,7.5),"")))</f>
        <v/>
      </c>
      <c r="M1502" s="52">
        <f t="shared" si="71"/>
        <v>1</v>
      </c>
      <c r="N1502" s="52" t="str">
        <f t="shared" si="72"/>
        <v/>
      </c>
      <c r="O1502" s="6"/>
      <c r="P1502" s="6"/>
      <c r="Q1502" s="6"/>
      <c r="R1502" s="6"/>
      <c r="S1502" s="6"/>
      <c r="T1502" s="6"/>
      <c r="U1502" s="6"/>
      <c r="V1502" s="6"/>
      <c r="W1502" s="6"/>
      <c r="X1502" s="6"/>
      <c r="Y1502" s="6"/>
      <c r="Z1502" s="6"/>
      <c r="AA1502" s="6"/>
      <c r="AB1502" s="6"/>
    </row>
    <row r="1503" spans="1:28" ht="13.5" thickBot="1" x14ac:dyDescent="0.25">
      <c r="A1503" s="6" t="str">
        <f t="shared" si="73"/>
        <v xml:space="preserve"> UNIT </v>
      </c>
      <c r="B1503" s="54">
        <v>1469</v>
      </c>
      <c r="C1503" s="53"/>
      <c r="D1503" s="57"/>
      <c r="E1503" s="57"/>
      <c r="F1503" s="57"/>
      <c r="G1503" s="57"/>
      <c r="H1503" s="139"/>
      <c r="I1503" s="57"/>
      <c r="J1503" s="60"/>
      <c r="K1503" s="72" t="str">
        <f>IF(AND(I1503="YES", COUNTIFS(F$35:F1503,F1503,I$35:I1503,"YES")=1),1,"")</f>
        <v/>
      </c>
      <c r="L1503" s="73" t="str">
        <f>IF(G1503="","",VALUE(IFERROR(CHOOSE(MATCH(G1503,{0,1,2,3,4,5},0),2.5,3.5,4.5,5.5,6.5,7.5),"")))</f>
        <v/>
      </c>
      <c r="M1503" s="52">
        <f t="shared" si="71"/>
        <v>1</v>
      </c>
      <c r="N1503" s="52" t="str">
        <f t="shared" si="72"/>
        <v/>
      </c>
      <c r="O1503" s="6"/>
      <c r="P1503" s="6"/>
      <c r="Q1503" s="6"/>
      <c r="R1503" s="6"/>
      <c r="S1503" s="6"/>
      <c r="T1503" s="6"/>
      <c r="U1503" s="6"/>
      <c r="V1503" s="6"/>
      <c r="W1503" s="6"/>
      <c r="X1503" s="6"/>
      <c r="Y1503" s="6"/>
      <c r="Z1503" s="6"/>
      <c r="AA1503" s="6"/>
      <c r="AB1503" s="6"/>
    </row>
    <row r="1504" spans="1:28" ht="13.5" thickBot="1" x14ac:dyDescent="0.25">
      <c r="A1504" s="6" t="str">
        <f t="shared" si="73"/>
        <v xml:space="preserve"> UNIT </v>
      </c>
      <c r="B1504" s="54">
        <v>1470</v>
      </c>
      <c r="C1504" s="53"/>
      <c r="D1504" s="57"/>
      <c r="E1504" s="57"/>
      <c r="F1504" s="57"/>
      <c r="G1504" s="57"/>
      <c r="H1504" s="139"/>
      <c r="I1504" s="57"/>
      <c r="J1504" s="60"/>
      <c r="K1504" s="72" t="str">
        <f>IF(AND(I1504="YES", COUNTIFS(F$35:F1504,F1504,I$35:I1504,"YES")=1),1,"")</f>
        <v/>
      </c>
      <c r="L1504" s="73" t="str">
        <f>IF(G1504="","",VALUE(IFERROR(CHOOSE(MATCH(G1504,{0,1,2,3,4,5},0),2.5,3.5,4.5,5.5,6.5,7.5),"")))</f>
        <v/>
      </c>
      <c r="M1504" s="52">
        <f t="shared" si="71"/>
        <v>1</v>
      </c>
      <c r="N1504" s="52" t="str">
        <f t="shared" si="72"/>
        <v/>
      </c>
      <c r="O1504" s="6"/>
      <c r="P1504" s="6"/>
      <c r="Q1504" s="6"/>
      <c r="R1504" s="6"/>
      <c r="S1504" s="6"/>
      <c r="T1504" s="6"/>
      <c r="U1504" s="6"/>
      <c r="V1504" s="6"/>
      <c r="W1504" s="6"/>
      <c r="X1504" s="6"/>
      <c r="Y1504" s="6"/>
      <c r="Z1504" s="6"/>
      <c r="AA1504" s="6"/>
      <c r="AB1504" s="6"/>
    </row>
    <row r="1505" spans="1:28" ht="13.5" thickBot="1" x14ac:dyDescent="0.25">
      <c r="A1505" s="6" t="str">
        <f t="shared" si="73"/>
        <v xml:space="preserve"> UNIT </v>
      </c>
      <c r="B1505" s="54">
        <v>1471</v>
      </c>
      <c r="C1505" s="53"/>
      <c r="D1505" s="57"/>
      <c r="E1505" s="57"/>
      <c r="F1505" s="57"/>
      <c r="G1505" s="57"/>
      <c r="H1505" s="139"/>
      <c r="I1505" s="57"/>
      <c r="J1505" s="60"/>
      <c r="K1505" s="72" t="str">
        <f>IF(AND(I1505="YES", COUNTIFS(F$35:F1505,F1505,I$35:I1505,"YES")=1),1,"")</f>
        <v/>
      </c>
      <c r="L1505" s="73" t="str">
        <f>IF(G1505="","",VALUE(IFERROR(CHOOSE(MATCH(G1505,{0,1,2,3,4,5},0),2.5,3.5,4.5,5.5,6.5,7.5),"")))</f>
        <v/>
      </c>
      <c r="M1505" s="52">
        <f t="shared" si="71"/>
        <v>1</v>
      </c>
      <c r="N1505" s="52" t="str">
        <f t="shared" si="72"/>
        <v/>
      </c>
      <c r="O1505" s="6"/>
      <c r="P1505" s="6"/>
      <c r="Q1505" s="6"/>
      <c r="R1505" s="6"/>
      <c r="S1505" s="6"/>
      <c r="T1505" s="6"/>
      <c r="U1505" s="6"/>
      <c r="V1505" s="6"/>
      <c r="W1505" s="6"/>
      <c r="X1505" s="6"/>
      <c r="Y1505" s="6"/>
      <c r="Z1505" s="6"/>
      <c r="AA1505" s="6"/>
      <c r="AB1505" s="6"/>
    </row>
    <row r="1506" spans="1:28" ht="13.5" thickBot="1" x14ac:dyDescent="0.25">
      <c r="A1506" s="6" t="str">
        <f t="shared" si="73"/>
        <v xml:space="preserve"> UNIT </v>
      </c>
      <c r="B1506" s="54">
        <v>1472</v>
      </c>
      <c r="C1506" s="53"/>
      <c r="D1506" s="57"/>
      <c r="E1506" s="57"/>
      <c r="F1506" s="57"/>
      <c r="G1506" s="57"/>
      <c r="H1506" s="139"/>
      <c r="I1506" s="57"/>
      <c r="J1506" s="60"/>
      <c r="K1506" s="72" t="str">
        <f>IF(AND(I1506="YES", COUNTIFS(F$35:F1506,F1506,I$35:I1506,"YES")=1),1,"")</f>
        <v/>
      </c>
      <c r="L1506" s="73" t="str">
        <f>IF(G1506="","",VALUE(IFERROR(CHOOSE(MATCH(G1506,{0,1,2,3,4,5},0),2.5,3.5,4.5,5.5,6.5,7.5),"")))</f>
        <v/>
      </c>
      <c r="M1506" s="52">
        <f t="shared" si="71"/>
        <v>1</v>
      </c>
      <c r="N1506" s="52" t="str">
        <f t="shared" si="72"/>
        <v/>
      </c>
      <c r="O1506" s="6"/>
      <c r="P1506" s="6"/>
      <c r="Q1506" s="6"/>
      <c r="R1506" s="6"/>
      <c r="S1506" s="6"/>
      <c r="T1506" s="6"/>
      <c r="U1506" s="6"/>
      <c r="V1506" s="6"/>
      <c r="W1506" s="6"/>
      <c r="X1506" s="6"/>
      <c r="Y1506" s="6"/>
      <c r="Z1506" s="6"/>
      <c r="AA1506" s="6"/>
      <c r="AB1506" s="6"/>
    </row>
    <row r="1507" spans="1:28" ht="13.5" thickBot="1" x14ac:dyDescent="0.25">
      <c r="A1507" s="6" t="str">
        <f t="shared" si="73"/>
        <v xml:space="preserve"> UNIT </v>
      </c>
      <c r="B1507" s="54">
        <v>1473</v>
      </c>
      <c r="C1507" s="53"/>
      <c r="D1507" s="57"/>
      <c r="E1507" s="57"/>
      <c r="F1507" s="57"/>
      <c r="G1507" s="57"/>
      <c r="H1507" s="139"/>
      <c r="I1507" s="57"/>
      <c r="J1507" s="60"/>
      <c r="K1507" s="72" t="str">
        <f>IF(AND(I1507="YES", COUNTIFS(F$35:F1507,F1507,I$35:I1507,"YES")=1),1,"")</f>
        <v/>
      </c>
      <c r="L1507" s="73" t="str">
        <f>IF(G1507="","",VALUE(IFERROR(CHOOSE(MATCH(G1507,{0,1,2,3,4,5},0),2.5,3.5,4.5,5.5,6.5,7.5),"")))</f>
        <v/>
      </c>
      <c r="M1507" s="52">
        <f t="shared" ref="M1507:M1534" si="74">IF(COUNTIF($F$35:$F$1534,F1507)&gt;1,0,1)</f>
        <v>1</v>
      </c>
      <c r="N1507" s="52" t="str">
        <f t="shared" ref="N1507:N1534" si="75">IFERROR(1/IF(LEN(F1507)&gt;0,COUNTIF($F$35:$F$1534,F1507),0),"")</f>
        <v/>
      </c>
      <c r="O1507" s="6"/>
      <c r="P1507" s="6"/>
      <c r="Q1507" s="6"/>
      <c r="R1507" s="6"/>
      <c r="S1507" s="6"/>
      <c r="T1507" s="6"/>
      <c r="U1507" s="6"/>
      <c r="V1507" s="6"/>
      <c r="W1507" s="6"/>
      <c r="X1507" s="6"/>
      <c r="Y1507" s="6"/>
      <c r="Z1507" s="6"/>
      <c r="AA1507" s="6"/>
      <c r="AB1507" s="6"/>
    </row>
    <row r="1508" spans="1:28" ht="13.5" thickBot="1" x14ac:dyDescent="0.25">
      <c r="A1508" s="6" t="str">
        <f t="shared" si="73"/>
        <v xml:space="preserve"> UNIT </v>
      </c>
      <c r="B1508" s="54">
        <v>1474</v>
      </c>
      <c r="C1508" s="53"/>
      <c r="D1508" s="57"/>
      <c r="E1508" s="57"/>
      <c r="F1508" s="57"/>
      <c r="G1508" s="57"/>
      <c r="H1508" s="139"/>
      <c r="I1508" s="57"/>
      <c r="J1508" s="60"/>
      <c r="K1508" s="72" t="str">
        <f>IF(AND(I1508="YES", COUNTIFS(F$35:F1508,F1508,I$35:I1508,"YES")=1),1,"")</f>
        <v/>
      </c>
      <c r="L1508" s="73" t="str">
        <f>IF(G1508="","",VALUE(IFERROR(CHOOSE(MATCH(G1508,{0,1,2,3,4,5},0),2.5,3.5,4.5,5.5,6.5,7.5),"")))</f>
        <v/>
      </c>
      <c r="M1508" s="52">
        <f t="shared" si="74"/>
        <v>1</v>
      </c>
      <c r="N1508" s="52" t="str">
        <f t="shared" si="75"/>
        <v/>
      </c>
      <c r="O1508" s="6"/>
      <c r="P1508" s="6"/>
      <c r="Q1508" s="6"/>
      <c r="R1508" s="6"/>
      <c r="S1508" s="6"/>
      <c r="T1508" s="6"/>
      <c r="U1508" s="6"/>
      <c r="V1508" s="6"/>
      <c r="W1508" s="6"/>
      <c r="X1508" s="6"/>
      <c r="Y1508" s="6"/>
      <c r="Z1508" s="6"/>
      <c r="AA1508" s="6"/>
      <c r="AB1508" s="6"/>
    </row>
    <row r="1509" spans="1:28" ht="13.5" thickBot="1" x14ac:dyDescent="0.25">
      <c r="A1509" s="6" t="str">
        <f t="shared" ref="A1509:A1536" si="76">C1507&amp;" "&amp;"UNIT"&amp;" "&amp;F1507</f>
        <v xml:space="preserve"> UNIT </v>
      </c>
      <c r="B1509" s="54">
        <v>1475</v>
      </c>
      <c r="C1509" s="53"/>
      <c r="D1509" s="57"/>
      <c r="E1509" s="57"/>
      <c r="F1509" s="57"/>
      <c r="G1509" s="57"/>
      <c r="H1509" s="139"/>
      <c r="I1509" s="57"/>
      <c r="J1509" s="60"/>
      <c r="K1509" s="72" t="str">
        <f>IF(AND(I1509="YES", COUNTIFS(F$35:F1509,F1509,I$35:I1509,"YES")=1),1,"")</f>
        <v/>
      </c>
      <c r="L1509" s="73" t="str">
        <f>IF(G1509="","",VALUE(IFERROR(CHOOSE(MATCH(G1509,{0,1,2,3,4,5},0),2.5,3.5,4.5,5.5,6.5,7.5),"")))</f>
        <v/>
      </c>
      <c r="M1509" s="52">
        <f t="shared" si="74"/>
        <v>1</v>
      </c>
      <c r="N1509" s="52" t="str">
        <f t="shared" si="75"/>
        <v/>
      </c>
      <c r="O1509" s="6"/>
      <c r="P1509" s="6"/>
      <c r="Q1509" s="6"/>
      <c r="R1509" s="6"/>
      <c r="S1509" s="6"/>
      <c r="T1509" s="6"/>
      <c r="U1509" s="6"/>
      <c r="V1509" s="6"/>
      <c r="W1509" s="6"/>
      <c r="X1509" s="6"/>
      <c r="Y1509" s="6"/>
      <c r="Z1509" s="6"/>
      <c r="AA1509" s="6"/>
      <c r="AB1509" s="6"/>
    </row>
    <row r="1510" spans="1:28" ht="13.5" thickBot="1" x14ac:dyDescent="0.25">
      <c r="A1510" s="6" t="str">
        <f t="shared" si="76"/>
        <v xml:space="preserve"> UNIT </v>
      </c>
      <c r="B1510" s="54">
        <v>1476</v>
      </c>
      <c r="C1510" s="53"/>
      <c r="D1510" s="57"/>
      <c r="E1510" s="57"/>
      <c r="F1510" s="57"/>
      <c r="G1510" s="57"/>
      <c r="H1510" s="139"/>
      <c r="I1510" s="57"/>
      <c r="J1510" s="60"/>
      <c r="K1510" s="72" t="str">
        <f>IF(AND(I1510="YES", COUNTIFS(F$35:F1510,F1510,I$35:I1510,"YES")=1),1,"")</f>
        <v/>
      </c>
      <c r="L1510" s="73" t="str">
        <f>IF(G1510="","",VALUE(IFERROR(CHOOSE(MATCH(G1510,{0,1,2,3,4,5},0),2.5,3.5,4.5,5.5,6.5,7.5),"")))</f>
        <v/>
      </c>
      <c r="M1510" s="52">
        <f t="shared" si="74"/>
        <v>1</v>
      </c>
      <c r="N1510" s="52" t="str">
        <f t="shared" si="75"/>
        <v/>
      </c>
      <c r="O1510" s="6"/>
      <c r="P1510" s="6"/>
      <c r="Q1510" s="6"/>
      <c r="R1510" s="6"/>
      <c r="S1510" s="6"/>
      <c r="T1510" s="6"/>
      <c r="U1510" s="6"/>
      <c r="V1510" s="6"/>
      <c r="W1510" s="6"/>
      <c r="X1510" s="6"/>
      <c r="Y1510" s="6"/>
      <c r="Z1510" s="6"/>
      <c r="AA1510" s="6"/>
      <c r="AB1510" s="6"/>
    </row>
    <row r="1511" spans="1:28" ht="13.5" thickBot="1" x14ac:dyDescent="0.25">
      <c r="A1511" s="6" t="str">
        <f t="shared" si="76"/>
        <v xml:space="preserve"> UNIT </v>
      </c>
      <c r="B1511" s="54">
        <v>1477</v>
      </c>
      <c r="C1511" s="53"/>
      <c r="D1511" s="57"/>
      <c r="E1511" s="57"/>
      <c r="F1511" s="57"/>
      <c r="G1511" s="57"/>
      <c r="H1511" s="139"/>
      <c r="I1511" s="57"/>
      <c r="J1511" s="60"/>
      <c r="K1511" s="72" t="str">
        <f>IF(AND(I1511="YES", COUNTIFS(F$35:F1511,F1511,I$35:I1511,"YES")=1),1,"")</f>
        <v/>
      </c>
      <c r="L1511" s="73" t="str">
        <f>IF(G1511="","",VALUE(IFERROR(CHOOSE(MATCH(G1511,{0,1,2,3,4,5},0),2.5,3.5,4.5,5.5,6.5,7.5),"")))</f>
        <v/>
      </c>
      <c r="M1511" s="52">
        <f t="shared" si="74"/>
        <v>1</v>
      </c>
      <c r="N1511" s="52" t="str">
        <f t="shared" si="75"/>
        <v/>
      </c>
      <c r="O1511" s="6"/>
      <c r="P1511" s="6"/>
      <c r="Q1511" s="6"/>
      <c r="R1511" s="6"/>
      <c r="S1511" s="6"/>
      <c r="T1511" s="6"/>
      <c r="U1511" s="6"/>
      <c r="V1511" s="6"/>
      <c r="W1511" s="6"/>
      <c r="X1511" s="6"/>
      <c r="Y1511" s="6"/>
      <c r="Z1511" s="6"/>
      <c r="AA1511" s="6"/>
      <c r="AB1511" s="6"/>
    </row>
    <row r="1512" spans="1:28" ht="13.5" thickBot="1" x14ac:dyDescent="0.25">
      <c r="A1512" s="6" t="str">
        <f t="shared" si="76"/>
        <v xml:space="preserve"> UNIT </v>
      </c>
      <c r="B1512" s="54">
        <v>1478</v>
      </c>
      <c r="C1512" s="53"/>
      <c r="D1512" s="57"/>
      <c r="E1512" s="57"/>
      <c r="F1512" s="57"/>
      <c r="G1512" s="57"/>
      <c r="H1512" s="139"/>
      <c r="I1512" s="57"/>
      <c r="J1512" s="60"/>
      <c r="K1512" s="72" t="str">
        <f>IF(AND(I1512="YES", COUNTIFS(F$35:F1512,F1512,I$35:I1512,"YES")=1),1,"")</f>
        <v/>
      </c>
      <c r="L1512" s="73" t="str">
        <f>IF(G1512="","",VALUE(IFERROR(CHOOSE(MATCH(G1512,{0,1,2,3,4,5},0),2.5,3.5,4.5,5.5,6.5,7.5),"")))</f>
        <v/>
      </c>
      <c r="M1512" s="52">
        <f t="shared" si="74"/>
        <v>1</v>
      </c>
      <c r="N1512" s="52" t="str">
        <f t="shared" si="75"/>
        <v/>
      </c>
      <c r="O1512" s="6"/>
      <c r="P1512" s="6"/>
      <c r="Q1512" s="6"/>
      <c r="R1512" s="6"/>
      <c r="S1512" s="6"/>
      <c r="T1512" s="6"/>
      <c r="U1512" s="6"/>
      <c r="V1512" s="6"/>
      <c r="W1512" s="6"/>
      <c r="X1512" s="6"/>
      <c r="Y1512" s="6"/>
      <c r="Z1512" s="6"/>
      <c r="AA1512" s="6"/>
      <c r="AB1512" s="6"/>
    </row>
    <row r="1513" spans="1:28" ht="13.5" thickBot="1" x14ac:dyDescent="0.25">
      <c r="A1513" s="6" t="str">
        <f t="shared" si="76"/>
        <v xml:space="preserve"> UNIT </v>
      </c>
      <c r="B1513" s="54">
        <v>1479</v>
      </c>
      <c r="C1513" s="53"/>
      <c r="D1513" s="57"/>
      <c r="E1513" s="57"/>
      <c r="F1513" s="57"/>
      <c r="G1513" s="57"/>
      <c r="H1513" s="139"/>
      <c r="I1513" s="57"/>
      <c r="J1513" s="60"/>
      <c r="K1513" s="72" t="str">
        <f>IF(AND(I1513="YES", COUNTIFS(F$35:F1513,F1513,I$35:I1513,"YES")=1),1,"")</f>
        <v/>
      </c>
      <c r="L1513" s="73" t="str">
        <f>IF(G1513="","",VALUE(IFERROR(CHOOSE(MATCH(G1513,{0,1,2,3,4,5},0),2.5,3.5,4.5,5.5,6.5,7.5),"")))</f>
        <v/>
      </c>
      <c r="M1513" s="52">
        <f t="shared" si="74"/>
        <v>1</v>
      </c>
      <c r="N1513" s="52" t="str">
        <f t="shared" si="75"/>
        <v/>
      </c>
      <c r="O1513" s="6"/>
      <c r="P1513" s="6"/>
      <c r="Q1513" s="6"/>
      <c r="R1513" s="6"/>
      <c r="S1513" s="6"/>
      <c r="T1513" s="6"/>
      <c r="U1513" s="6"/>
      <c r="V1513" s="6"/>
      <c r="W1513" s="6"/>
      <c r="X1513" s="6"/>
      <c r="Y1513" s="6"/>
      <c r="Z1513" s="6"/>
      <c r="AA1513" s="6"/>
      <c r="AB1513" s="6"/>
    </row>
    <row r="1514" spans="1:28" ht="13.5" thickBot="1" x14ac:dyDescent="0.25">
      <c r="A1514" s="6" t="str">
        <f t="shared" si="76"/>
        <v xml:space="preserve"> UNIT </v>
      </c>
      <c r="B1514" s="54">
        <v>1480</v>
      </c>
      <c r="C1514" s="53"/>
      <c r="D1514" s="57"/>
      <c r="E1514" s="57"/>
      <c r="F1514" s="57"/>
      <c r="G1514" s="57"/>
      <c r="H1514" s="139"/>
      <c r="I1514" s="57"/>
      <c r="J1514" s="60"/>
      <c r="K1514" s="72" t="str">
        <f>IF(AND(I1514="YES", COUNTIFS(F$35:F1514,F1514,I$35:I1514,"YES")=1),1,"")</f>
        <v/>
      </c>
      <c r="L1514" s="73" t="str">
        <f>IF(G1514="","",VALUE(IFERROR(CHOOSE(MATCH(G1514,{0,1,2,3,4,5},0),2.5,3.5,4.5,5.5,6.5,7.5),"")))</f>
        <v/>
      </c>
      <c r="M1514" s="52">
        <f t="shared" si="74"/>
        <v>1</v>
      </c>
      <c r="N1514" s="52" t="str">
        <f t="shared" si="75"/>
        <v/>
      </c>
      <c r="O1514" s="6"/>
      <c r="P1514" s="6"/>
      <c r="Q1514" s="6"/>
      <c r="R1514" s="6"/>
      <c r="S1514" s="6"/>
      <c r="T1514" s="6"/>
      <c r="U1514" s="6"/>
      <c r="V1514" s="6"/>
      <c r="W1514" s="6"/>
      <c r="X1514" s="6"/>
      <c r="Y1514" s="6"/>
      <c r="Z1514" s="6"/>
      <c r="AA1514" s="6"/>
      <c r="AB1514" s="6"/>
    </row>
    <row r="1515" spans="1:28" ht="13.5" thickBot="1" x14ac:dyDescent="0.25">
      <c r="A1515" s="6" t="str">
        <f t="shared" si="76"/>
        <v xml:space="preserve"> UNIT </v>
      </c>
      <c r="B1515" s="54">
        <v>1481</v>
      </c>
      <c r="C1515" s="53"/>
      <c r="D1515" s="57"/>
      <c r="E1515" s="57"/>
      <c r="F1515" s="57"/>
      <c r="G1515" s="57"/>
      <c r="H1515" s="139"/>
      <c r="I1515" s="57"/>
      <c r="J1515" s="60"/>
      <c r="K1515" s="72" t="str">
        <f>IF(AND(I1515="YES", COUNTIFS(F$35:F1515,F1515,I$35:I1515,"YES")=1),1,"")</f>
        <v/>
      </c>
      <c r="L1515" s="73" t="str">
        <f>IF(G1515="","",VALUE(IFERROR(CHOOSE(MATCH(G1515,{0,1,2,3,4,5},0),2.5,3.5,4.5,5.5,6.5,7.5),"")))</f>
        <v/>
      </c>
      <c r="M1515" s="52">
        <f t="shared" si="74"/>
        <v>1</v>
      </c>
      <c r="N1515" s="52" t="str">
        <f t="shared" si="75"/>
        <v/>
      </c>
      <c r="O1515" s="6"/>
      <c r="P1515" s="6"/>
      <c r="Q1515" s="6"/>
      <c r="R1515" s="6"/>
      <c r="S1515" s="6"/>
      <c r="T1515" s="6"/>
      <c r="U1515" s="6"/>
      <c r="V1515" s="6"/>
      <c r="W1515" s="6"/>
      <c r="X1515" s="6"/>
      <c r="Y1515" s="6"/>
      <c r="Z1515" s="6"/>
      <c r="AA1515" s="6"/>
      <c r="AB1515" s="6"/>
    </row>
    <row r="1516" spans="1:28" ht="13.5" thickBot="1" x14ac:dyDescent="0.25">
      <c r="A1516" s="6" t="str">
        <f t="shared" si="76"/>
        <v xml:space="preserve"> UNIT </v>
      </c>
      <c r="B1516" s="54">
        <v>1482</v>
      </c>
      <c r="C1516" s="53"/>
      <c r="D1516" s="57"/>
      <c r="E1516" s="57"/>
      <c r="F1516" s="57"/>
      <c r="G1516" s="57"/>
      <c r="H1516" s="139"/>
      <c r="I1516" s="57"/>
      <c r="J1516" s="60"/>
      <c r="K1516" s="72" t="str">
        <f>IF(AND(I1516="YES", COUNTIFS(F$35:F1516,F1516,I$35:I1516,"YES")=1),1,"")</f>
        <v/>
      </c>
      <c r="L1516" s="73" t="str">
        <f>IF(G1516="","",VALUE(IFERROR(CHOOSE(MATCH(G1516,{0,1,2,3,4,5},0),2.5,3.5,4.5,5.5,6.5,7.5),"")))</f>
        <v/>
      </c>
      <c r="M1516" s="52">
        <f t="shared" si="74"/>
        <v>1</v>
      </c>
      <c r="N1516" s="52" t="str">
        <f t="shared" si="75"/>
        <v/>
      </c>
      <c r="O1516" s="6"/>
      <c r="P1516" s="6"/>
      <c r="Q1516" s="6"/>
      <c r="R1516" s="6"/>
      <c r="S1516" s="6"/>
      <c r="T1516" s="6"/>
      <c r="U1516" s="6"/>
      <c r="V1516" s="6"/>
      <c r="W1516" s="6"/>
      <c r="X1516" s="6"/>
      <c r="Y1516" s="6"/>
      <c r="Z1516" s="6"/>
      <c r="AA1516" s="6"/>
      <c r="AB1516" s="6"/>
    </row>
    <row r="1517" spans="1:28" ht="13.5" thickBot="1" x14ac:dyDescent="0.25">
      <c r="A1517" s="6" t="str">
        <f t="shared" si="76"/>
        <v xml:space="preserve"> UNIT </v>
      </c>
      <c r="B1517" s="54">
        <v>1483</v>
      </c>
      <c r="C1517" s="53"/>
      <c r="D1517" s="57"/>
      <c r="E1517" s="57"/>
      <c r="F1517" s="57"/>
      <c r="G1517" s="57"/>
      <c r="H1517" s="139"/>
      <c r="I1517" s="57"/>
      <c r="J1517" s="60"/>
      <c r="K1517" s="72" t="str">
        <f>IF(AND(I1517="YES", COUNTIFS(F$35:F1517,F1517,I$35:I1517,"YES")=1),1,"")</f>
        <v/>
      </c>
      <c r="L1517" s="73" t="str">
        <f>IF(G1517="","",VALUE(IFERROR(CHOOSE(MATCH(G1517,{0,1,2,3,4,5},0),2.5,3.5,4.5,5.5,6.5,7.5),"")))</f>
        <v/>
      </c>
      <c r="M1517" s="52">
        <f t="shared" si="74"/>
        <v>1</v>
      </c>
      <c r="N1517" s="52" t="str">
        <f t="shared" si="75"/>
        <v/>
      </c>
      <c r="O1517" s="6"/>
      <c r="P1517" s="6"/>
      <c r="Q1517" s="6"/>
      <c r="R1517" s="6"/>
      <c r="S1517" s="6"/>
      <c r="T1517" s="6"/>
      <c r="U1517" s="6"/>
      <c r="V1517" s="6"/>
      <c r="W1517" s="6"/>
      <c r="X1517" s="6"/>
      <c r="Y1517" s="6"/>
      <c r="Z1517" s="6"/>
      <c r="AA1517" s="6"/>
      <c r="AB1517" s="6"/>
    </row>
    <row r="1518" spans="1:28" ht="13.5" thickBot="1" x14ac:dyDescent="0.25">
      <c r="A1518" s="6" t="str">
        <f t="shared" si="76"/>
        <v xml:space="preserve"> UNIT </v>
      </c>
      <c r="B1518" s="54">
        <v>1484</v>
      </c>
      <c r="C1518" s="53"/>
      <c r="D1518" s="57"/>
      <c r="E1518" s="57"/>
      <c r="F1518" s="57"/>
      <c r="G1518" s="57"/>
      <c r="H1518" s="139"/>
      <c r="I1518" s="57"/>
      <c r="J1518" s="60"/>
      <c r="K1518" s="72" t="str">
        <f>IF(AND(I1518="YES", COUNTIFS(F$35:F1518,F1518,I$35:I1518,"YES")=1),1,"")</f>
        <v/>
      </c>
      <c r="L1518" s="73" t="str">
        <f>IF(G1518="","",VALUE(IFERROR(CHOOSE(MATCH(G1518,{0,1,2,3,4,5},0),2.5,3.5,4.5,5.5,6.5,7.5),"")))</f>
        <v/>
      </c>
      <c r="M1518" s="52">
        <f t="shared" si="74"/>
        <v>1</v>
      </c>
      <c r="N1518" s="52" t="str">
        <f t="shared" si="75"/>
        <v/>
      </c>
      <c r="O1518" s="6"/>
      <c r="P1518" s="6"/>
      <c r="Q1518" s="6"/>
      <c r="R1518" s="6"/>
      <c r="S1518" s="6"/>
      <c r="T1518" s="6"/>
      <c r="U1518" s="6"/>
      <c r="V1518" s="6"/>
      <c r="W1518" s="6"/>
      <c r="X1518" s="6"/>
      <c r="Y1518" s="6"/>
      <c r="Z1518" s="6"/>
      <c r="AA1518" s="6"/>
      <c r="AB1518" s="6"/>
    </row>
    <row r="1519" spans="1:28" ht="13.5" thickBot="1" x14ac:dyDescent="0.25">
      <c r="A1519" s="6" t="str">
        <f t="shared" si="76"/>
        <v xml:space="preserve"> UNIT </v>
      </c>
      <c r="B1519" s="54">
        <v>1485</v>
      </c>
      <c r="C1519" s="53"/>
      <c r="D1519" s="57"/>
      <c r="E1519" s="57"/>
      <c r="F1519" s="57"/>
      <c r="G1519" s="57"/>
      <c r="H1519" s="139"/>
      <c r="I1519" s="57"/>
      <c r="J1519" s="60"/>
      <c r="K1519" s="72" t="str">
        <f>IF(AND(I1519="YES", COUNTIFS(F$35:F1519,F1519,I$35:I1519,"YES")=1),1,"")</f>
        <v/>
      </c>
      <c r="L1519" s="73" t="str">
        <f>IF(G1519="","",VALUE(IFERROR(CHOOSE(MATCH(G1519,{0,1,2,3,4,5},0),2.5,3.5,4.5,5.5,6.5,7.5),"")))</f>
        <v/>
      </c>
      <c r="M1519" s="52">
        <f t="shared" si="74"/>
        <v>1</v>
      </c>
      <c r="N1519" s="52" t="str">
        <f t="shared" si="75"/>
        <v/>
      </c>
      <c r="O1519" s="6"/>
      <c r="P1519" s="6"/>
      <c r="Q1519" s="6"/>
      <c r="R1519" s="6"/>
      <c r="S1519" s="6"/>
      <c r="T1519" s="6"/>
      <c r="U1519" s="6"/>
      <c r="V1519" s="6"/>
      <c r="W1519" s="6"/>
      <c r="X1519" s="6"/>
      <c r="Y1519" s="6"/>
      <c r="Z1519" s="6"/>
      <c r="AA1519" s="6"/>
      <c r="AB1519" s="6"/>
    </row>
    <row r="1520" spans="1:28" ht="13.5" thickBot="1" x14ac:dyDescent="0.25">
      <c r="A1520" s="6" t="str">
        <f t="shared" si="76"/>
        <v xml:space="preserve"> UNIT </v>
      </c>
      <c r="B1520" s="54">
        <v>1486</v>
      </c>
      <c r="C1520" s="53"/>
      <c r="D1520" s="57"/>
      <c r="E1520" s="57"/>
      <c r="F1520" s="57"/>
      <c r="G1520" s="57"/>
      <c r="H1520" s="139"/>
      <c r="I1520" s="57"/>
      <c r="J1520" s="60"/>
      <c r="K1520" s="72" t="str">
        <f>IF(AND(I1520="YES", COUNTIFS(F$35:F1520,F1520,I$35:I1520,"YES")=1),1,"")</f>
        <v/>
      </c>
      <c r="L1520" s="73" t="str">
        <f>IF(G1520="","",VALUE(IFERROR(CHOOSE(MATCH(G1520,{0,1,2,3,4,5},0),2.5,3.5,4.5,5.5,6.5,7.5),"")))</f>
        <v/>
      </c>
      <c r="M1520" s="52">
        <f t="shared" si="74"/>
        <v>1</v>
      </c>
      <c r="N1520" s="52" t="str">
        <f t="shared" si="75"/>
        <v/>
      </c>
      <c r="O1520" s="6"/>
      <c r="P1520" s="6"/>
      <c r="Q1520" s="6"/>
      <c r="R1520" s="6"/>
      <c r="S1520" s="6"/>
      <c r="T1520" s="6"/>
      <c r="U1520" s="6"/>
      <c r="V1520" s="6"/>
      <c r="W1520" s="6"/>
      <c r="X1520" s="6"/>
      <c r="Y1520" s="6"/>
      <c r="Z1520" s="6"/>
      <c r="AA1520" s="6"/>
      <c r="AB1520" s="6"/>
    </row>
    <row r="1521" spans="1:28" ht="13.5" thickBot="1" x14ac:dyDescent="0.25">
      <c r="A1521" s="6" t="str">
        <f t="shared" si="76"/>
        <v xml:space="preserve"> UNIT </v>
      </c>
      <c r="B1521" s="54">
        <v>1487</v>
      </c>
      <c r="C1521" s="53"/>
      <c r="D1521" s="57"/>
      <c r="E1521" s="57"/>
      <c r="F1521" s="57"/>
      <c r="G1521" s="57"/>
      <c r="H1521" s="139"/>
      <c r="I1521" s="57"/>
      <c r="J1521" s="60"/>
      <c r="K1521" s="72" t="str">
        <f>IF(AND(I1521="YES", COUNTIFS(F$35:F1521,F1521,I$35:I1521,"YES")=1),1,"")</f>
        <v/>
      </c>
      <c r="L1521" s="73" t="str">
        <f>IF(G1521="","",VALUE(IFERROR(CHOOSE(MATCH(G1521,{0,1,2,3,4,5},0),2.5,3.5,4.5,5.5,6.5,7.5),"")))</f>
        <v/>
      </c>
      <c r="M1521" s="52">
        <f t="shared" si="74"/>
        <v>1</v>
      </c>
      <c r="N1521" s="52" t="str">
        <f t="shared" si="75"/>
        <v/>
      </c>
      <c r="O1521" s="6"/>
      <c r="P1521" s="6"/>
      <c r="Q1521" s="6"/>
      <c r="R1521" s="6"/>
      <c r="S1521" s="6"/>
      <c r="T1521" s="6"/>
      <c r="U1521" s="6"/>
      <c r="V1521" s="6"/>
      <c r="W1521" s="6"/>
      <c r="X1521" s="6"/>
      <c r="Y1521" s="6"/>
      <c r="Z1521" s="6"/>
      <c r="AA1521" s="6"/>
      <c r="AB1521" s="6"/>
    </row>
    <row r="1522" spans="1:28" ht="13.5" thickBot="1" x14ac:dyDescent="0.25">
      <c r="A1522" s="6" t="str">
        <f t="shared" si="76"/>
        <v xml:space="preserve"> UNIT </v>
      </c>
      <c r="B1522" s="54">
        <v>1488</v>
      </c>
      <c r="C1522" s="53"/>
      <c r="D1522" s="57"/>
      <c r="E1522" s="57"/>
      <c r="F1522" s="57"/>
      <c r="G1522" s="57"/>
      <c r="H1522" s="139"/>
      <c r="I1522" s="57"/>
      <c r="J1522" s="60"/>
      <c r="K1522" s="72" t="str">
        <f>IF(AND(I1522="YES", COUNTIFS(F$35:F1522,F1522,I$35:I1522,"YES")=1),1,"")</f>
        <v/>
      </c>
      <c r="L1522" s="73" t="str">
        <f>IF(G1522="","",VALUE(IFERROR(CHOOSE(MATCH(G1522,{0,1,2,3,4,5},0),2.5,3.5,4.5,5.5,6.5,7.5),"")))</f>
        <v/>
      </c>
      <c r="M1522" s="52">
        <f t="shared" si="74"/>
        <v>1</v>
      </c>
      <c r="N1522" s="52" t="str">
        <f t="shared" si="75"/>
        <v/>
      </c>
      <c r="O1522" s="6"/>
      <c r="P1522" s="6"/>
      <c r="Q1522" s="6"/>
      <c r="R1522" s="6"/>
      <c r="S1522" s="6"/>
      <c r="T1522" s="6"/>
      <c r="U1522" s="6"/>
      <c r="V1522" s="6"/>
      <c r="W1522" s="6"/>
      <c r="X1522" s="6"/>
      <c r="Y1522" s="6"/>
      <c r="Z1522" s="6"/>
      <c r="AA1522" s="6"/>
      <c r="AB1522" s="6"/>
    </row>
    <row r="1523" spans="1:28" ht="13.5" thickBot="1" x14ac:dyDescent="0.25">
      <c r="A1523" s="6" t="str">
        <f t="shared" si="76"/>
        <v xml:space="preserve"> UNIT </v>
      </c>
      <c r="B1523" s="54">
        <v>1489</v>
      </c>
      <c r="C1523" s="53"/>
      <c r="D1523" s="57"/>
      <c r="E1523" s="57"/>
      <c r="F1523" s="57"/>
      <c r="G1523" s="57"/>
      <c r="H1523" s="139"/>
      <c r="I1523" s="57"/>
      <c r="J1523" s="60"/>
      <c r="K1523" s="72" t="str">
        <f>IF(AND(I1523="YES", COUNTIFS(F$35:F1523,F1523,I$35:I1523,"YES")=1),1,"")</f>
        <v/>
      </c>
      <c r="L1523" s="73" t="str">
        <f>IF(G1523="","",VALUE(IFERROR(CHOOSE(MATCH(G1523,{0,1,2,3,4,5},0),2.5,3.5,4.5,5.5,6.5,7.5),"")))</f>
        <v/>
      </c>
      <c r="M1523" s="52">
        <f t="shared" si="74"/>
        <v>1</v>
      </c>
      <c r="N1523" s="52" t="str">
        <f t="shared" si="75"/>
        <v/>
      </c>
      <c r="O1523" s="6"/>
      <c r="P1523" s="6"/>
      <c r="Q1523" s="6"/>
      <c r="R1523" s="6"/>
      <c r="S1523" s="6"/>
      <c r="T1523" s="6"/>
      <c r="U1523" s="6"/>
      <c r="V1523" s="6"/>
      <c r="W1523" s="6"/>
      <c r="X1523" s="6"/>
      <c r="Y1523" s="6"/>
      <c r="Z1523" s="6"/>
      <c r="AA1523" s="6"/>
      <c r="AB1523" s="6"/>
    </row>
    <row r="1524" spans="1:28" ht="13.5" thickBot="1" x14ac:dyDescent="0.25">
      <c r="A1524" s="6" t="str">
        <f t="shared" si="76"/>
        <v xml:space="preserve"> UNIT </v>
      </c>
      <c r="B1524" s="54">
        <v>1490</v>
      </c>
      <c r="C1524" s="53"/>
      <c r="D1524" s="57"/>
      <c r="E1524" s="57"/>
      <c r="F1524" s="57"/>
      <c r="G1524" s="57"/>
      <c r="H1524" s="139"/>
      <c r="I1524" s="57"/>
      <c r="J1524" s="60"/>
      <c r="K1524" s="72" t="str">
        <f>IF(AND(I1524="YES", COUNTIFS(F$35:F1524,F1524,I$35:I1524,"YES")=1),1,"")</f>
        <v/>
      </c>
      <c r="L1524" s="73" t="str">
        <f>IF(G1524="","",VALUE(IFERROR(CHOOSE(MATCH(G1524,{0,1,2,3,4,5},0),2.5,3.5,4.5,5.5,6.5,7.5),"")))</f>
        <v/>
      </c>
      <c r="M1524" s="52">
        <f t="shared" si="74"/>
        <v>1</v>
      </c>
      <c r="N1524" s="52" t="str">
        <f t="shared" si="75"/>
        <v/>
      </c>
      <c r="O1524" s="6"/>
      <c r="P1524" s="6"/>
      <c r="Q1524" s="6"/>
      <c r="R1524" s="6"/>
      <c r="S1524" s="6"/>
      <c r="T1524" s="6"/>
      <c r="U1524" s="6"/>
      <c r="V1524" s="6"/>
      <c r="W1524" s="6"/>
      <c r="X1524" s="6"/>
      <c r="Y1524" s="6"/>
      <c r="Z1524" s="6"/>
      <c r="AA1524" s="6"/>
      <c r="AB1524" s="6"/>
    </row>
    <row r="1525" spans="1:28" ht="13.5" thickBot="1" x14ac:dyDescent="0.25">
      <c r="A1525" s="6" t="str">
        <f t="shared" si="76"/>
        <v xml:space="preserve"> UNIT </v>
      </c>
      <c r="B1525" s="54">
        <v>1491</v>
      </c>
      <c r="C1525" s="53"/>
      <c r="D1525" s="57"/>
      <c r="E1525" s="57"/>
      <c r="F1525" s="57"/>
      <c r="G1525" s="57"/>
      <c r="H1525" s="139"/>
      <c r="I1525" s="57"/>
      <c r="J1525" s="60"/>
      <c r="K1525" s="72" t="str">
        <f>IF(AND(I1525="YES", COUNTIFS(F$35:F1525,F1525,I$35:I1525,"YES")=1),1,"")</f>
        <v/>
      </c>
      <c r="L1525" s="73" t="str">
        <f>IF(G1525="","",VALUE(IFERROR(CHOOSE(MATCH(G1525,{0,1,2,3,4,5},0),2.5,3.5,4.5,5.5,6.5,7.5),"")))</f>
        <v/>
      </c>
      <c r="M1525" s="52">
        <f t="shared" si="74"/>
        <v>1</v>
      </c>
      <c r="N1525" s="52" t="str">
        <f t="shared" si="75"/>
        <v/>
      </c>
      <c r="O1525" s="6"/>
      <c r="P1525" s="6"/>
      <c r="Q1525" s="6"/>
      <c r="R1525" s="6"/>
      <c r="S1525" s="6"/>
      <c r="T1525" s="6"/>
      <c r="U1525" s="6"/>
      <c r="V1525" s="6"/>
      <c r="W1525" s="6"/>
      <c r="X1525" s="6"/>
      <c r="Y1525" s="6"/>
      <c r="Z1525" s="6"/>
      <c r="AA1525" s="6"/>
      <c r="AB1525" s="6"/>
    </row>
    <row r="1526" spans="1:28" ht="13.5" thickBot="1" x14ac:dyDescent="0.25">
      <c r="A1526" s="6" t="str">
        <f t="shared" si="76"/>
        <v xml:space="preserve"> UNIT </v>
      </c>
      <c r="B1526" s="54">
        <v>1492</v>
      </c>
      <c r="C1526" s="53"/>
      <c r="D1526" s="57"/>
      <c r="E1526" s="57"/>
      <c r="F1526" s="57"/>
      <c r="G1526" s="57"/>
      <c r="H1526" s="139"/>
      <c r="I1526" s="57"/>
      <c r="J1526" s="60"/>
      <c r="K1526" s="72" t="str">
        <f>IF(AND(I1526="YES", COUNTIFS(F$35:F1526,F1526,I$35:I1526,"YES")=1),1,"")</f>
        <v/>
      </c>
      <c r="L1526" s="73" t="str">
        <f>IF(G1526="","",VALUE(IFERROR(CHOOSE(MATCH(G1526,{0,1,2,3,4,5},0),2.5,3.5,4.5,5.5,6.5,7.5),"")))</f>
        <v/>
      </c>
      <c r="M1526" s="52">
        <f t="shared" si="74"/>
        <v>1</v>
      </c>
      <c r="N1526" s="52" t="str">
        <f t="shared" si="75"/>
        <v/>
      </c>
      <c r="O1526" s="6"/>
      <c r="P1526" s="6"/>
      <c r="Q1526" s="6"/>
      <c r="R1526" s="6"/>
      <c r="S1526" s="6"/>
      <c r="T1526" s="6"/>
      <c r="U1526" s="6"/>
      <c r="V1526" s="6"/>
      <c r="W1526" s="6"/>
      <c r="X1526" s="6"/>
      <c r="Y1526" s="6"/>
      <c r="Z1526" s="6"/>
      <c r="AA1526" s="6"/>
      <c r="AB1526" s="6"/>
    </row>
    <row r="1527" spans="1:28" ht="13.5" thickBot="1" x14ac:dyDescent="0.25">
      <c r="A1527" s="6" t="str">
        <f t="shared" si="76"/>
        <v xml:space="preserve"> UNIT </v>
      </c>
      <c r="B1527" s="54">
        <v>1493</v>
      </c>
      <c r="C1527" s="53"/>
      <c r="D1527" s="57"/>
      <c r="E1527" s="57"/>
      <c r="F1527" s="57"/>
      <c r="G1527" s="57"/>
      <c r="H1527" s="139"/>
      <c r="I1527" s="57"/>
      <c r="J1527" s="60"/>
      <c r="K1527" s="72" t="str">
        <f>IF(AND(I1527="YES", COUNTIFS(F$35:F1527,F1527,I$35:I1527,"YES")=1),1,"")</f>
        <v/>
      </c>
      <c r="L1527" s="73" t="str">
        <f>IF(G1527="","",VALUE(IFERROR(CHOOSE(MATCH(G1527,{0,1,2,3,4,5},0),2.5,3.5,4.5,5.5,6.5,7.5),"")))</f>
        <v/>
      </c>
      <c r="M1527" s="52">
        <f t="shared" si="74"/>
        <v>1</v>
      </c>
      <c r="N1527" s="52" t="str">
        <f t="shared" si="75"/>
        <v/>
      </c>
      <c r="O1527" s="6"/>
      <c r="P1527" s="6"/>
      <c r="Q1527" s="6"/>
      <c r="R1527" s="6"/>
      <c r="S1527" s="6"/>
      <c r="T1527" s="6"/>
      <c r="U1527" s="6"/>
      <c r="V1527" s="6"/>
      <c r="W1527" s="6"/>
      <c r="X1527" s="6"/>
      <c r="Y1527" s="6"/>
      <c r="Z1527" s="6"/>
      <c r="AA1527" s="6"/>
      <c r="AB1527" s="6"/>
    </row>
    <row r="1528" spans="1:28" ht="13.5" thickBot="1" x14ac:dyDescent="0.25">
      <c r="A1528" s="6" t="str">
        <f t="shared" si="76"/>
        <v xml:space="preserve"> UNIT </v>
      </c>
      <c r="B1528" s="54">
        <v>1494</v>
      </c>
      <c r="C1528" s="53"/>
      <c r="D1528" s="57"/>
      <c r="E1528" s="57"/>
      <c r="F1528" s="57"/>
      <c r="G1528" s="57"/>
      <c r="H1528" s="139"/>
      <c r="I1528" s="57"/>
      <c r="J1528" s="60"/>
      <c r="K1528" s="72" t="str">
        <f>IF(AND(I1528="YES", COUNTIFS(F$35:F1528,F1528,I$35:I1528,"YES")=1),1,"")</f>
        <v/>
      </c>
      <c r="L1528" s="73" t="str">
        <f>IF(G1528="","",VALUE(IFERROR(CHOOSE(MATCH(G1528,{0,1,2,3,4,5},0),2.5,3.5,4.5,5.5,6.5,7.5),"")))</f>
        <v/>
      </c>
      <c r="M1528" s="52">
        <f t="shared" si="74"/>
        <v>1</v>
      </c>
      <c r="N1528" s="52" t="str">
        <f t="shared" si="75"/>
        <v/>
      </c>
      <c r="O1528" s="6"/>
      <c r="P1528" s="6"/>
      <c r="Q1528" s="6"/>
      <c r="R1528" s="6"/>
      <c r="S1528" s="6"/>
      <c r="T1528" s="6"/>
      <c r="U1528" s="6"/>
      <c r="V1528" s="6"/>
      <c r="W1528" s="6"/>
      <c r="X1528" s="6"/>
      <c r="Y1528" s="6"/>
      <c r="Z1528" s="6"/>
      <c r="AA1528" s="6"/>
      <c r="AB1528" s="6"/>
    </row>
    <row r="1529" spans="1:28" ht="13.5" thickBot="1" x14ac:dyDescent="0.25">
      <c r="A1529" s="6" t="str">
        <f t="shared" si="76"/>
        <v xml:space="preserve"> UNIT </v>
      </c>
      <c r="B1529" s="54">
        <v>1495</v>
      </c>
      <c r="C1529" s="53"/>
      <c r="D1529" s="57"/>
      <c r="E1529" s="57"/>
      <c r="F1529" s="57"/>
      <c r="G1529" s="57"/>
      <c r="H1529" s="139"/>
      <c r="I1529" s="57"/>
      <c r="J1529" s="60"/>
      <c r="K1529" s="72" t="str">
        <f>IF(AND(I1529="YES", COUNTIFS(F$35:F1529,F1529,I$35:I1529,"YES")=1),1,"")</f>
        <v/>
      </c>
      <c r="L1529" s="73" t="str">
        <f>IF(G1529="","",VALUE(IFERROR(CHOOSE(MATCH(G1529,{0,1,2,3,4,5},0),2.5,3.5,4.5,5.5,6.5,7.5),"")))</f>
        <v/>
      </c>
      <c r="M1529" s="52">
        <f t="shared" si="74"/>
        <v>1</v>
      </c>
      <c r="N1529" s="52" t="str">
        <f t="shared" si="75"/>
        <v/>
      </c>
      <c r="O1529" s="6"/>
      <c r="P1529" s="6"/>
      <c r="Q1529" s="6"/>
      <c r="R1529" s="6"/>
      <c r="S1529" s="6"/>
      <c r="T1529" s="6"/>
      <c r="U1529" s="6"/>
      <c r="V1529" s="6"/>
      <c r="W1529" s="6"/>
      <c r="X1529" s="6"/>
      <c r="Y1529" s="6"/>
      <c r="Z1529" s="6"/>
      <c r="AA1529" s="6"/>
      <c r="AB1529" s="6"/>
    </row>
    <row r="1530" spans="1:28" ht="13.5" thickBot="1" x14ac:dyDescent="0.25">
      <c r="A1530" s="6" t="str">
        <f t="shared" si="76"/>
        <v xml:space="preserve"> UNIT </v>
      </c>
      <c r="B1530" s="54">
        <v>1496</v>
      </c>
      <c r="C1530" s="53"/>
      <c r="D1530" s="57"/>
      <c r="E1530" s="57"/>
      <c r="F1530" s="57"/>
      <c r="G1530" s="57"/>
      <c r="H1530" s="139"/>
      <c r="I1530" s="57"/>
      <c r="J1530" s="60"/>
      <c r="K1530" s="72" t="str">
        <f>IF(AND(I1530="YES", COUNTIFS(F$35:F1530,F1530,I$35:I1530,"YES")=1),1,"")</f>
        <v/>
      </c>
      <c r="L1530" s="73" t="str">
        <f>IF(G1530="","",VALUE(IFERROR(CHOOSE(MATCH(G1530,{0,1,2,3,4,5},0),2.5,3.5,4.5,5.5,6.5,7.5),"")))</f>
        <v/>
      </c>
      <c r="M1530" s="52">
        <f t="shared" si="74"/>
        <v>1</v>
      </c>
      <c r="N1530" s="52" t="str">
        <f t="shared" si="75"/>
        <v/>
      </c>
      <c r="O1530" s="6"/>
      <c r="P1530" s="6"/>
      <c r="Q1530" s="6"/>
      <c r="R1530" s="6"/>
      <c r="S1530" s="6"/>
      <c r="T1530" s="6"/>
      <c r="U1530" s="6"/>
      <c r="V1530" s="6"/>
      <c r="W1530" s="6"/>
      <c r="X1530" s="6"/>
      <c r="Y1530" s="6"/>
      <c r="Z1530" s="6"/>
      <c r="AA1530" s="6"/>
      <c r="AB1530" s="6"/>
    </row>
    <row r="1531" spans="1:28" ht="13.5" thickBot="1" x14ac:dyDescent="0.25">
      <c r="A1531" s="6" t="str">
        <f t="shared" si="76"/>
        <v xml:space="preserve"> UNIT </v>
      </c>
      <c r="B1531" s="54">
        <v>1497</v>
      </c>
      <c r="C1531" s="53"/>
      <c r="D1531" s="57"/>
      <c r="E1531" s="57"/>
      <c r="F1531" s="57"/>
      <c r="G1531" s="57"/>
      <c r="H1531" s="139"/>
      <c r="I1531" s="57"/>
      <c r="J1531" s="60"/>
      <c r="K1531" s="72" t="str">
        <f>IF(AND(I1531="YES", COUNTIFS(F$35:F1531,F1531,I$35:I1531,"YES")=1),1,"")</f>
        <v/>
      </c>
      <c r="L1531" s="73" t="str">
        <f>IF(G1531="","",VALUE(IFERROR(CHOOSE(MATCH(G1531,{0,1,2,3,4,5},0),2.5,3.5,4.5,5.5,6.5,7.5),"")))</f>
        <v/>
      </c>
      <c r="M1531" s="52">
        <f t="shared" si="74"/>
        <v>1</v>
      </c>
      <c r="N1531" s="52" t="str">
        <f t="shared" si="75"/>
        <v/>
      </c>
      <c r="O1531" s="6"/>
      <c r="P1531" s="6"/>
      <c r="Q1531" s="6"/>
      <c r="R1531" s="6"/>
      <c r="S1531" s="6"/>
      <c r="T1531" s="6"/>
      <c r="U1531" s="6"/>
      <c r="V1531" s="6"/>
      <c r="W1531" s="6"/>
      <c r="X1531" s="6"/>
      <c r="Y1531" s="6"/>
      <c r="Z1531" s="6"/>
      <c r="AA1531" s="6"/>
      <c r="AB1531" s="6"/>
    </row>
    <row r="1532" spans="1:28" ht="13.5" thickBot="1" x14ac:dyDescent="0.25">
      <c r="A1532" s="6" t="str">
        <f t="shared" si="76"/>
        <v xml:space="preserve"> UNIT </v>
      </c>
      <c r="B1532" s="54">
        <v>1498</v>
      </c>
      <c r="C1532" s="53"/>
      <c r="D1532" s="57"/>
      <c r="E1532" s="57"/>
      <c r="F1532" s="57"/>
      <c r="G1532" s="57"/>
      <c r="H1532" s="139"/>
      <c r="I1532" s="57"/>
      <c r="J1532" s="60"/>
      <c r="K1532" s="72" t="str">
        <f>IF(AND(I1532="YES", COUNTIFS(F$35:F1532,F1532,I$35:I1532,"YES")=1),1,"")</f>
        <v/>
      </c>
      <c r="L1532" s="73" t="str">
        <f>IF(G1532="","",VALUE(IFERROR(CHOOSE(MATCH(G1532,{0,1,2,3,4,5},0),2.5,3.5,4.5,5.5,6.5,7.5),"")))</f>
        <v/>
      </c>
      <c r="M1532" s="52">
        <f t="shared" si="74"/>
        <v>1</v>
      </c>
      <c r="N1532" s="52" t="str">
        <f t="shared" si="75"/>
        <v/>
      </c>
      <c r="O1532" s="6"/>
      <c r="P1532" s="6"/>
      <c r="Q1532" s="6"/>
      <c r="R1532" s="6"/>
      <c r="S1532" s="6"/>
      <c r="T1532" s="6"/>
      <c r="U1532" s="6"/>
      <c r="V1532" s="6"/>
      <c r="W1532" s="6"/>
      <c r="X1532" s="6"/>
      <c r="Y1532" s="6"/>
      <c r="Z1532" s="6"/>
      <c r="AA1532" s="6"/>
      <c r="AB1532" s="6"/>
    </row>
    <row r="1533" spans="1:28" ht="13.5" thickBot="1" x14ac:dyDescent="0.25">
      <c r="A1533" s="6" t="str">
        <f t="shared" si="76"/>
        <v xml:space="preserve"> UNIT </v>
      </c>
      <c r="B1533" s="54">
        <v>1499</v>
      </c>
      <c r="C1533" s="53"/>
      <c r="D1533" s="57"/>
      <c r="E1533" s="57"/>
      <c r="F1533" s="57"/>
      <c r="G1533" s="57"/>
      <c r="H1533" s="139"/>
      <c r="I1533" s="57"/>
      <c r="J1533" s="60"/>
      <c r="K1533" s="73" t="str">
        <f>IF(AND(I1533="YES", COUNTIFS(F$35:F1533,F1533,I$35:I1533,"YES")=1),1,"")</f>
        <v/>
      </c>
      <c r="L1533" s="73" t="str">
        <f>IF(G1533="","",VALUE(IFERROR(CHOOSE(MATCH(G1533,{0,1,2,3,4,5},0),2.5,3.5,4.5,5.5,6.5,7.5),"")))</f>
        <v/>
      </c>
      <c r="M1533" s="52">
        <f t="shared" si="74"/>
        <v>1</v>
      </c>
      <c r="N1533" s="52" t="str">
        <f t="shared" si="75"/>
        <v/>
      </c>
      <c r="O1533" s="6"/>
      <c r="P1533" s="6"/>
      <c r="Q1533" s="6"/>
      <c r="R1533" s="6"/>
      <c r="S1533" s="6"/>
      <c r="T1533" s="6"/>
      <c r="U1533" s="6"/>
      <c r="V1533" s="6"/>
      <c r="W1533" s="6"/>
      <c r="X1533" s="6"/>
      <c r="Y1533" s="6"/>
      <c r="Z1533" s="6"/>
      <c r="AA1533" s="6"/>
      <c r="AB1533" s="6"/>
    </row>
    <row r="1534" spans="1:28" ht="13.5" thickBot="1" x14ac:dyDescent="0.25">
      <c r="A1534" s="6" t="str">
        <f t="shared" si="76"/>
        <v xml:space="preserve"> UNIT </v>
      </c>
      <c r="B1534" s="54">
        <v>1500</v>
      </c>
      <c r="C1534" s="53"/>
      <c r="D1534" s="57"/>
      <c r="E1534" s="57"/>
      <c r="F1534" s="57"/>
      <c r="G1534" s="57"/>
      <c r="H1534" s="139"/>
      <c r="I1534" s="57"/>
      <c r="J1534" s="60"/>
      <c r="K1534" s="73" t="str">
        <f>IF(AND(I1534="YES", COUNTIFS(F$35:F1534,F1534,I$35:I1534,"YES")=1),1,"")</f>
        <v/>
      </c>
      <c r="L1534" s="73" t="str">
        <f>IF(G1534="","",VALUE(IFERROR(CHOOSE(MATCH(G1534,{0,1,2,3,4,5},0),2.5,3.5,4.5,5.5,6.5,7.5),"")))</f>
        <v/>
      </c>
      <c r="M1534" s="52">
        <f t="shared" si="74"/>
        <v>1</v>
      </c>
      <c r="N1534" s="52" t="str">
        <f t="shared" si="75"/>
        <v/>
      </c>
      <c r="O1534" s="6"/>
      <c r="P1534" s="6"/>
      <c r="Q1534" s="6"/>
      <c r="R1534" s="6"/>
      <c r="S1534" s="6"/>
      <c r="T1534" s="6"/>
      <c r="U1534" s="6"/>
      <c r="V1534" s="6"/>
      <c r="W1534" s="6"/>
      <c r="X1534" s="6"/>
      <c r="Y1534" s="6"/>
      <c r="Z1534" s="6"/>
      <c r="AA1534" s="6"/>
      <c r="AB1534" s="6"/>
    </row>
    <row r="1535" spans="1:28" x14ac:dyDescent="0.2">
      <c r="A1535" s="6" t="str">
        <f t="shared" si="76"/>
        <v xml:space="preserve"> UNIT </v>
      </c>
      <c r="O1535" s="6"/>
      <c r="P1535" s="6"/>
      <c r="Q1535" s="6"/>
      <c r="R1535" s="6"/>
      <c r="S1535" s="6"/>
      <c r="T1535" s="6"/>
      <c r="U1535" s="6"/>
      <c r="V1535" s="6"/>
      <c r="W1535" s="6"/>
      <c r="X1535" s="6"/>
      <c r="Y1535" s="6"/>
      <c r="Z1535" s="6"/>
      <c r="AA1535" s="6"/>
      <c r="AB1535" s="6"/>
    </row>
    <row r="1536" spans="1:28" x14ac:dyDescent="0.2">
      <c r="A1536" s="6" t="str">
        <f t="shared" si="76"/>
        <v xml:space="preserve"> UNIT </v>
      </c>
      <c r="O1536" s="6"/>
      <c r="P1536" s="6"/>
      <c r="Q1536" s="6"/>
      <c r="R1536" s="6"/>
      <c r="S1536" s="6"/>
      <c r="T1536" s="6"/>
      <c r="U1536" s="6"/>
      <c r="V1536" s="6"/>
      <c r="W1536" s="6"/>
      <c r="X1536" s="6"/>
      <c r="Y1536" s="6"/>
      <c r="Z1536" s="6"/>
      <c r="AA1536" s="6"/>
      <c r="AB1536" s="6"/>
    </row>
  </sheetData>
  <sheetProtection algorithmName="SHA-512" hashValue="RSgk6mdbG54ibxNGcsSpCZAQOYGWh4lc0c79m9oIh5ET/Xw1CTbbJq9z4ImngDGJmvVlv1Fn4OHSnWlJ2h5PLA==" saltValue="tJm+I9ItnT8CnDEZcyraHQ==" spinCount="100000" sheet="1" sort="0" autoFilter="0" pivotTables="0"/>
  <autoFilter ref="B34:J1536" xr:uid="{00000000-0009-0000-0000-000001000000}"/>
  <mergeCells count="43">
    <mergeCell ref="B1:J1"/>
    <mergeCell ref="G9:I9"/>
    <mergeCell ref="Q6:T6"/>
    <mergeCell ref="U6:X6"/>
    <mergeCell ref="D13:F13"/>
    <mergeCell ref="G8:I8"/>
    <mergeCell ref="D7:F7"/>
    <mergeCell ref="D8:F8"/>
    <mergeCell ref="B21:D21"/>
    <mergeCell ref="B22:D22"/>
    <mergeCell ref="B16:J17"/>
    <mergeCell ref="B19:D19"/>
    <mergeCell ref="B20:D20"/>
    <mergeCell ref="G14:I14"/>
    <mergeCell ref="G15:I15"/>
    <mergeCell ref="D14:F14"/>
    <mergeCell ref="B2:J2"/>
    <mergeCell ref="G10:I10"/>
    <mergeCell ref="G11:I11"/>
    <mergeCell ref="G12:I12"/>
    <mergeCell ref="G13:I13"/>
    <mergeCell ref="D12:F12"/>
    <mergeCell ref="B3:J3"/>
    <mergeCell ref="B4:J4"/>
    <mergeCell ref="B5:J5"/>
    <mergeCell ref="D9:F9"/>
    <mergeCell ref="D10:F10"/>
    <mergeCell ref="D11:F11"/>
    <mergeCell ref="G7:I7"/>
    <mergeCell ref="G28:I28"/>
    <mergeCell ref="G29:I29"/>
    <mergeCell ref="B24:D24"/>
    <mergeCell ref="B26:D26"/>
    <mergeCell ref="B27:D27"/>
    <mergeCell ref="B28:D28"/>
    <mergeCell ref="B29:D29"/>
    <mergeCell ref="G27:I27"/>
    <mergeCell ref="B33:J33"/>
    <mergeCell ref="B32:D32"/>
    <mergeCell ref="H32:J32"/>
    <mergeCell ref="B31:D31"/>
    <mergeCell ref="B30:D30"/>
    <mergeCell ref="H31:J31"/>
  </mergeCells>
  <conditionalFormatting sqref="C35:C1534">
    <cfRule type="expression" dxfId="13" priority="104">
      <formula>#REF!&gt;1</formula>
    </cfRule>
  </conditionalFormatting>
  <conditionalFormatting sqref="E27">
    <cfRule type="containsText" dxfId="12" priority="7" operator="containsText" text="REVIEW MIX">
      <formula>NOT(ISERROR(SEARCH("REVIEW MIX",E27)))</formula>
    </cfRule>
  </conditionalFormatting>
  <conditionalFormatting sqref="E27:E30">
    <cfRule type="containsText" dxfId="11" priority="8" operator="containsText" text="FAIL">
      <formula>NOT(ISERROR(SEARCH("FAIL",E27)))</formula>
    </cfRule>
  </conditionalFormatting>
  <conditionalFormatting sqref="J28">
    <cfRule type="cellIs" dxfId="10" priority="15" operator="lessThan">
      <formula>0.65</formula>
    </cfRule>
  </conditionalFormatting>
  <conditionalFormatting sqref="K23">
    <cfRule type="cellIs" dxfId="9" priority="46" operator="equal">
      <formula>"Pass"</formula>
    </cfRule>
    <cfRule type="cellIs" dxfId="8" priority="47" operator="equal">
      <formula>"Fail"</formula>
    </cfRule>
  </conditionalFormatting>
  <conditionalFormatting sqref="K21:O21 E28">
    <cfRule type="containsText" dxfId="7" priority="14" operator="containsText" text="FAIL - LOWER WAAMI">
      <formula>NOT(ISERROR(SEARCH("FAIL - LOWER WAAMI",E21)))</formula>
    </cfRule>
  </conditionalFormatting>
  <conditionalFormatting sqref="R14:R15">
    <cfRule type="cellIs" dxfId="6" priority="3" operator="equal">
      <formula>"Fail"</formula>
    </cfRule>
    <cfRule type="cellIs" dxfId="5" priority="4" operator="equal">
      <formula>"Pass"</formula>
    </cfRule>
  </conditionalFormatting>
  <conditionalFormatting sqref="AB8:AB15">
    <cfRule type="cellIs" dxfId="4" priority="1" operator="equal">
      <formula>"Fail"</formula>
    </cfRule>
    <cfRule type="cellIs" dxfId="3" priority="2" operator="equal">
      <formula>"Pass"</formula>
    </cfRule>
  </conditionalFormatting>
  <dataValidations xWindow="1130" yWindow="309" count="18">
    <dataValidation type="decimal" allowBlank="1" showInputMessage="1" showErrorMessage="1" sqref="H35:H1534" xr:uid="{876886D9-3698-4AEE-AC99-7EDE98A2C087}">
      <formula1>0</formula1>
      <formula2>10000</formula2>
    </dataValidation>
    <dataValidation type="whole" operator="greaterThanOrEqual" allowBlank="1" showInputMessage="1" showErrorMessage="1" sqref="E22" xr:uid="{B02CB871-629A-483C-BD04-02A109C3D59D}">
      <formula1>0</formula1>
    </dataValidation>
    <dataValidation operator="greaterThanOrEqual" allowBlank="1" showInputMessage="1" showErrorMessage="1" sqref="L16:L19 K23 G18" xr:uid="{BDB62D5D-CD24-4535-8378-55BAB7EA72CE}"/>
    <dataValidation allowBlank="1" showInputMessage="1" showErrorMessage="1" prompt="List each unit as it will be located on its construction story." sqref="D34" xr:uid="{5AF5AE6D-2A54-4666-BB97-502E53CB7518}"/>
    <dataValidation allowBlank="1" showInputMessage="1" showErrorMessage="1" prompt="List each unit as it will be located on its marketing story. If same as construction story, copy values from such column." sqref="E34" xr:uid="{F32A6F6F-1CFF-4DC4-8781-66F863EE3308}"/>
    <dataValidation allowBlank="1" showInputMessage="1" showErrorMessage="1" prompt="List each apartment number." sqref="F34" xr:uid="{25FE6DA5-9CD8-43DB-8517-662C951553E3}"/>
    <dataValidation allowBlank="1" showInputMessage="1" showErrorMessage="1" prompt="Select the total number of legal bedrooms per dwelling unit." sqref="G34" xr:uid="{76E7FAFF-A386-443F-B110-92EDF61DF392}"/>
    <dataValidation allowBlank="1" showInputMessage="1" showErrorMessage="1" prompt="Enter the net square feet per dwelling unit." sqref="H34" xr:uid="{07FA4B40-D9D0-4D07-BA10-E73DCA2865B4}"/>
    <dataValidation allowBlank="1" showInputMessage="1" showErrorMessage="1" promptTitle="AQRS FAR" prompt="Enter the maximum Qualifying Residential Site FAR as per NYC Zoning Resolution Section 23-21 for the AQRS Zoning Lot." sqref="J8" xr:uid="{C84512B8-2FA1-433C-8CDB-F0D492A2B26F}"/>
    <dataValidation allowBlank="1" showInputMessage="1" showErrorMessage="1" promptTitle="MAX STANDARD RESIDENTIAL FAR" prompt="Enter the maximum Standard Residential FAR as per NYC Zoning Resolution Section 23-21 for the AQRS Zoning Lot." sqref="J7" xr:uid="{E2E68B55-7845-4DF0-AEB7-2E0E917F2CAB}"/>
    <dataValidation allowBlank="1" showInputMessage="1" showErrorMessage="1" promptTitle="FEE SPACE" prompt="Enter the total Floor Area attributed to common areas for which a fee is charged to residents of Affordable Housing Units for their use." sqref="J14" xr:uid="{19B8E142-FEFB-4885-A803-B43B6E7F3D58}"/>
    <dataValidation allowBlank="1" showInputMessage="1" showErrorMessage="1" promptTitle="AQRS ZONING LOT ZFA" prompt="Enter the total proposed zoning Residential Floor Area for the AQRS Zoning Lot." sqref="J10" xr:uid="{2B42420D-3C9E-483C-AB5A-3CB3F4CB19E1}"/>
    <dataValidation allowBlank="1" showInputMessage="1" showErrorMessage="1" promptTitle="AQRS SITE RFA" prompt="Enter the total proposed zoning Residential Floor Area for the AQRS site." sqref="J11" xr:uid="{99EE58A9-9A23-4B96-9713-9B0FE361969C}"/>
    <dataValidation allowBlank="1" showInputMessage="1" showErrorMessage="1" promptTitle="Tax Lot Separation" prompt="Separate each tax lot value with a semicolon e.g. 5;10;15" sqref="D12 D11:F11" xr:uid="{7AC82741-8C62-465E-ABC3-3616FF7A381D}"/>
    <dataValidation allowBlank="1" showInputMessage="1" showErrorMessage="1" promptTitle="MAX PERMISSIBLE RFA" prompt="Enter the maximum permissible amount of zoning Residential Floor Area which may be built on the entire AQRS Zoning Lot upon which the AQRS Site tax lot(s) are situated." sqref="J9" xr:uid="{704E7A08-5A98-40EF-B1B4-4CC0D1F87B24}"/>
    <dataValidation allowBlank="1" showInputMessage="1" showErrorMessage="1" promptTitle="Zoning Lot Area" prompt="Enter the total area of the entire zoning lot upon which the AQRS Site tax lot(s) are situated." sqref="D13:F13" xr:uid="{094E4B61-B7BD-464B-AC68-09FF702F13F5}"/>
    <dataValidation allowBlank="1" showInputMessage="1" showErrorMessage="1" promptTitle="Address(es)" prompt="Anticipated primary house number &amp; street names of each planned AQRS building, each separated by a (;) semicolon." sqref="D8:F8" xr:uid="{3E060372-E410-48A9-BB11-B31DB1F84CE5}"/>
    <dataValidation operator="greaterThanOrEqual" allowBlank="1" showInputMessage="1" showErrorMessage="1" promptTitle="Tax Block Separation" prompt="Separate each tax block value with a semicolon e.g. 5;10;15" sqref="D10:F10" xr:uid="{739C19DA-FF6B-453E-95DE-840AD327AC75}"/>
  </dataValidations>
  <pageMargins left="0.5" right="0.5" top="0.5" bottom="2" header="0.5" footer="0.5"/>
  <pageSetup scale="37" fitToHeight="0" orientation="landscape" cellComments="asDisplayed" r:id="rId1"/>
  <headerFooter alignWithMargins="0">
    <oddFooter>&amp;L&amp;F
&amp;A
Page &amp;P of &amp;N&amp;RJanuary 2026</oddFooter>
  </headerFooter>
  <extLst>
    <ext xmlns:x14="http://schemas.microsoft.com/office/spreadsheetml/2009/9/main" uri="{CCE6A557-97BC-4b89-ADB6-D9C93CAAB3DF}">
      <x14:dataValidations xmlns:xm="http://schemas.microsoft.com/office/excel/2006/main" xWindow="1130" yWindow="309" count="4">
        <x14:dataValidation type="list" allowBlank="1" showInputMessage="1" showErrorMessage="1" xr:uid="{1D3822D7-9500-45F6-92EA-D5E80EE82711}">
          <x14:formula1>
            <xm:f>piv!$A$3:$A$12</xm:f>
          </x14:formula1>
          <xm:sqref>J35:J1534</xm:sqref>
        </x14:dataValidation>
        <x14:dataValidation type="list" allowBlank="1" showInputMessage="1" showErrorMessage="1" xr:uid="{348C9414-46B4-4E97-B07E-0BAFD3CB1FED}">
          <x14:formula1>
            <xm:f>piv!$I$3:$I$7</xm:f>
          </x14:formula1>
          <xm:sqref>D9</xm:sqref>
        </x14:dataValidation>
        <x14:dataValidation type="list" allowBlank="1" showInputMessage="1" showErrorMessage="1" xr:uid="{6D53C0F0-718E-4615-ABD8-9FAFA0C7859C}">
          <x14:formula1>
            <xm:f>piv!$G$3:$G$8</xm:f>
          </x14:formula1>
          <xm:sqref>G35:G1534</xm:sqref>
        </x14:dataValidation>
        <x14:dataValidation type="list" allowBlank="1" showInputMessage="1" showErrorMessage="1" xr:uid="{3C447D47-5C60-4C3C-A170-A225D2A79E30}">
          <x14:formula1>
            <xm:f>piv!$B$4:$B$6</xm:f>
          </x14:formula1>
          <xm:sqref>I35:I1534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9227D-391C-4F73-9D17-6B24C23E38D2}">
  <sheetPr codeName="Sheet2">
    <tabColor theme="4"/>
    <pageSetUpPr fitToPage="1"/>
  </sheetPr>
  <dimension ref="A1:XFD59"/>
  <sheetViews>
    <sheetView showGridLines="0" view="pageBreakPreview" topLeftCell="A20" zoomScaleNormal="100" zoomScaleSheetLayoutView="100" workbookViewId="0">
      <selection activeCell="A165" sqref="A165"/>
    </sheetView>
  </sheetViews>
  <sheetFormatPr defaultRowHeight="12.75" x14ac:dyDescent="0.2"/>
  <cols>
    <col min="1" max="1" width="46.7109375" customWidth="1"/>
    <col min="2" max="2" width="39.28515625" customWidth="1"/>
    <col min="4" max="4" width="14.28515625" customWidth="1"/>
    <col min="5" max="5" width="17.28515625" customWidth="1"/>
    <col min="7" max="7" width="19.42578125" customWidth="1"/>
    <col min="14" max="14" width="9.140625" customWidth="1"/>
  </cols>
  <sheetData>
    <row r="1" spans="1:16384" ht="39.4" customHeight="1" thickBot="1" x14ac:dyDescent="0.25">
      <c r="A1" s="282" t="s">
        <v>138</v>
      </c>
      <c r="B1" s="283"/>
      <c r="C1" s="283"/>
      <c r="D1" s="283"/>
      <c r="E1" s="283"/>
      <c r="F1" s="283"/>
      <c r="G1" s="283"/>
      <c r="H1" s="284"/>
      <c r="I1" s="63"/>
      <c r="J1" s="63"/>
      <c r="K1" s="63"/>
      <c r="L1" s="63"/>
      <c r="N1" s="63"/>
      <c r="O1" s="63"/>
      <c r="P1" s="63"/>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c r="DV1" s="277"/>
      <c r="DW1" s="277"/>
      <c r="DX1" s="277"/>
      <c r="DY1" s="277"/>
      <c r="DZ1" s="277"/>
      <c r="EA1" s="277"/>
      <c r="EB1" s="277"/>
      <c r="EC1" s="277"/>
      <c r="ED1" s="277"/>
      <c r="EE1" s="277"/>
      <c r="EF1" s="277"/>
      <c r="EG1" s="277"/>
      <c r="EH1" s="277"/>
      <c r="EI1" s="277"/>
      <c r="EJ1" s="277"/>
      <c r="EK1" s="277"/>
      <c r="EL1" s="277"/>
      <c r="EM1" s="277"/>
      <c r="EN1" s="277"/>
      <c r="EO1" s="277"/>
      <c r="EP1" s="277"/>
      <c r="EQ1" s="277"/>
      <c r="ER1" s="277"/>
      <c r="ES1" s="277"/>
      <c r="ET1" s="277"/>
      <c r="EU1" s="277"/>
      <c r="EV1" s="277"/>
      <c r="EW1" s="277"/>
      <c r="EX1" s="277"/>
      <c r="EY1" s="277"/>
      <c r="EZ1" s="277"/>
      <c r="FA1" s="277"/>
      <c r="FB1" s="277"/>
      <c r="FC1" s="277"/>
      <c r="FD1" s="277"/>
      <c r="FE1" s="277"/>
      <c r="FF1" s="277"/>
      <c r="FG1" s="277"/>
      <c r="FH1" s="277"/>
      <c r="FI1" s="277"/>
      <c r="FJ1" s="277"/>
      <c r="FK1" s="277"/>
      <c r="FL1" s="277"/>
      <c r="FM1" s="277"/>
      <c r="FN1" s="277"/>
      <c r="FO1" s="277"/>
      <c r="FP1" s="277"/>
      <c r="FQ1" s="277"/>
      <c r="FR1" s="277"/>
      <c r="FS1" s="277"/>
      <c r="FT1" s="277"/>
      <c r="FU1" s="277"/>
      <c r="FV1" s="277"/>
      <c r="FW1" s="277"/>
      <c r="FX1" s="277"/>
      <c r="FY1" s="277"/>
      <c r="FZ1" s="277"/>
      <c r="GA1" s="277"/>
      <c r="GB1" s="277"/>
      <c r="GC1" s="277"/>
      <c r="GD1" s="277"/>
      <c r="GE1" s="277"/>
      <c r="GF1" s="277"/>
      <c r="GG1" s="277"/>
      <c r="GH1" s="277"/>
      <c r="GI1" s="277"/>
      <c r="GJ1" s="277"/>
      <c r="GK1" s="277"/>
      <c r="GL1" s="277"/>
      <c r="GM1" s="277"/>
      <c r="GN1" s="277"/>
      <c r="GO1" s="277"/>
      <c r="GP1" s="277"/>
      <c r="GQ1" s="277"/>
      <c r="GR1" s="277"/>
      <c r="GS1" s="277"/>
      <c r="GT1" s="277"/>
      <c r="GU1" s="277"/>
      <c r="GV1" s="277"/>
      <c r="GW1" s="277"/>
      <c r="GX1" s="277"/>
      <c r="GY1" s="277"/>
      <c r="GZ1" s="277"/>
      <c r="HA1" s="277"/>
      <c r="HB1" s="277"/>
      <c r="HC1" s="277"/>
      <c r="HD1" s="277"/>
      <c r="HE1" s="277"/>
      <c r="HF1" s="277"/>
      <c r="HG1" s="277"/>
      <c r="HH1" s="277"/>
      <c r="HI1" s="277"/>
      <c r="HJ1" s="277"/>
      <c r="HK1" s="277"/>
      <c r="HL1" s="277"/>
      <c r="HM1" s="277"/>
      <c r="HN1" s="277"/>
      <c r="HO1" s="277"/>
      <c r="HP1" s="277"/>
      <c r="HQ1" s="277"/>
      <c r="HR1" s="277"/>
      <c r="HS1" s="277"/>
      <c r="HT1" s="277"/>
      <c r="HU1" s="277"/>
      <c r="HV1" s="277"/>
      <c r="HW1" s="277"/>
      <c r="HX1" s="277"/>
      <c r="HY1" s="277"/>
      <c r="HZ1" s="277"/>
      <c r="IA1" s="277"/>
      <c r="IB1" s="277"/>
      <c r="IC1" s="277"/>
      <c r="ID1" s="277"/>
      <c r="IE1" s="277"/>
      <c r="IF1" s="277"/>
      <c r="IG1" s="277"/>
      <c r="IH1" s="277"/>
      <c r="II1" s="277"/>
      <c r="IJ1" s="277"/>
      <c r="IK1" s="277"/>
      <c r="IL1" s="277"/>
      <c r="IM1" s="277"/>
      <c r="IN1" s="277"/>
      <c r="IO1" s="277"/>
      <c r="IP1" s="277"/>
      <c r="IQ1" s="277"/>
      <c r="IR1" s="277"/>
      <c r="IS1" s="277"/>
      <c r="IT1" s="277"/>
      <c r="IU1" s="277"/>
      <c r="IV1" s="277"/>
      <c r="IW1" s="277"/>
      <c r="IX1" s="277"/>
      <c r="IY1" s="277"/>
      <c r="IZ1" s="277"/>
      <c r="JA1" s="277"/>
      <c r="JB1" s="277"/>
      <c r="JC1" s="277"/>
      <c r="JD1" s="277"/>
      <c r="JE1" s="277"/>
      <c r="JF1" s="277"/>
      <c r="JG1" s="277"/>
      <c r="JH1" s="277"/>
      <c r="JI1" s="277"/>
      <c r="JJ1" s="277"/>
      <c r="JK1" s="277"/>
      <c r="JL1" s="277"/>
      <c r="JM1" s="277"/>
      <c r="JN1" s="277"/>
      <c r="JO1" s="277"/>
      <c r="JP1" s="277"/>
      <c r="JQ1" s="277"/>
      <c r="JR1" s="277"/>
      <c r="JS1" s="277"/>
      <c r="JT1" s="277"/>
      <c r="JU1" s="277"/>
      <c r="JV1" s="277"/>
      <c r="JW1" s="277"/>
      <c r="JX1" s="277"/>
      <c r="JY1" s="277"/>
      <c r="JZ1" s="277"/>
      <c r="KA1" s="277"/>
      <c r="KB1" s="277"/>
      <c r="KC1" s="277"/>
      <c r="KD1" s="277"/>
      <c r="KE1" s="277"/>
      <c r="KF1" s="277"/>
      <c r="KG1" s="277"/>
      <c r="KH1" s="277"/>
      <c r="KI1" s="277"/>
      <c r="KJ1" s="277"/>
      <c r="KK1" s="277"/>
      <c r="KL1" s="277"/>
      <c r="KM1" s="277"/>
      <c r="KN1" s="277"/>
      <c r="KO1" s="277"/>
      <c r="KP1" s="277"/>
      <c r="KQ1" s="277"/>
      <c r="KR1" s="277"/>
      <c r="KS1" s="277"/>
      <c r="KT1" s="277"/>
      <c r="KU1" s="277"/>
      <c r="KV1" s="277"/>
      <c r="KW1" s="277"/>
      <c r="KX1" s="277"/>
      <c r="KY1" s="277"/>
      <c r="KZ1" s="277"/>
      <c r="LA1" s="277"/>
      <c r="LB1" s="277"/>
      <c r="LC1" s="277"/>
      <c r="LD1" s="277"/>
      <c r="LE1" s="277"/>
      <c r="LF1" s="277"/>
      <c r="LG1" s="277"/>
      <c r="LH1" s="277"/>
      <c r="LI1" s="277"/>
      <c r="LJ1" s="277"/>
      <c r="LK1" s="277"/>
      <c r="LL1" s="277"/>
      <c r="LM1" s="277"/>
      <c r="LN1" s="277"/>
      <c r="LO1" s="277"/>
      <c r="LP1" s="277"/>
      <c r="LQ1" s="277"/>
      <c r="LR1" s="277"/>
      <c r="LS1" s="277"/>
      <c r="LT1" s="277"/>
      <c r="LU1" s="277"/>
      <c r="LV1" s="277"/>
      <c r="LW1" s="277"/>
      <c r="LX1" s="277"/>
      <c r="LY1" s="277"/>
      <c r="LZ1" s="277"/>
      <c r="MA1" s="277"/>
      <c r="MB1" s="277"/>
      <c r="MC1" s="277"/>
      <c r="MD1" s="277"/>
      <c r="ME1" s="277"/>
      <c r="MF1" s="277"/>
      <c r="MG1" s="277"/>
      <c r="MH1" s="277"/>
      <c r="MI1" s="277"/>
      <c r="MJ1" s="277"/>
      <c r="MK1" s="277"/>
      <c r="ML1" s="277"/>
      <c r="MM1" s="277"/>
      <c r="MN1" s="277"/>
      <c r="MO1" s="277"/>
      <c r="MP1" s="277"/>
      <c r="MQ1" s="277"/>
      <c r="MR1" s="277"/>
      <c r="MS1" s="277"/>
      <c r="MT1" s="277"/>
      <c r="MU1" s="277"/>
      <c r="MV1" s="277"/>
      <c r="MW1" s="277"/>
      <c r="MX1" s="277"/>
      <c r="MY1" s="277"/>
      <c r="MZ1" s="277"/>
      <c r="NA1" s="277"/>
      <c r="NB1" s="277"/>
      <c r="NC1" s="277"/>
      <c r="ND1" s="277"/>
      <c r="NE1" s="277"/>
      <c r="NF1" s="277"/>
      <c r="NG1" s="277"/>
      <c r="NH1" s="277"/>
      <c r="NI1" s="277"/>
      <c r="NJ1" s="277"/>
      <c r="NK1" s="277"/>
      <c r="NL1" s="277"/>
      <c r="NM1" s="277"/>
      <c r="NN1" s="277"/>
      <c r="NO1" s="277"/>
      <c r="NP1" s="277"/>
      <c r="NQ1" s="277"/>
      <c r="NR1" s="277"/>
      <c r="NS1" s="277"/>
      <c r="NT1" s="277"/>
      <c r="NU1" s="277"/>
      <c r="NV1" s="277"/>
      <c r="NW1" s="277"/>
      <c r="NX1" s="277"/>
      <c r="NY1" s="277"/>
      <c r="NZ1" s="277"/>
      <c r="OA1" s="277"/>
      <c r="OB1" s="277"/>
      <c r="OC1" s="277"/>
      <c r="OD1" s="277"/>
      <c r="OE1" s="277"/>
      <c r="OF1" s="277"/>
      <c r="OG1" s="277"/>
      <c r="OH1" s="277"/>
      <c r="OI1" s="277"/>
      <c r="OJ1" s="277"/>
      <c r="OK1" s="277"/>
      <c r="OL1" s="277"/>
      <c r="OM1" s="277"/>
      <c r="ON1" s="277"/>
      <c r="OO1" s="277"/>
      <c r="OP1" s="277"/>
      <c r="OQ1" s="277"/>
      <c r="OR1" s="277"/>
      <c r="OS1" s="277"/>
      <c r="OT1" s="277"/>
      <c r="OU1" s="277"/>
      <c r="OV1" s="277"/>
      <c r="OW1" s="277"/>
      <c r="OX1" s="277"/>
      <c r="OY1" s="277"/>
      <c r="OZ1" s="277"/>
      <c r="PA1" s="277"/>
      <c r="PB1" s="277"/>
      <c r="PC1" s="277"/>
      <c r="PD1" s="277"/>
      <c r="PE1" s="277"/>
      <c r="PF1" s="277"/>
      <c r="PG1" s="277"/>
      <c r="PH1" s="277"/>
      <c r="PI1" s="277"/>
      <c r="PJ1" s="277"/>
      <c r="PK1" s="277"/>
      <c r="PL1" s="277"/>
      <c r="PM1" s="277"/>
      <c r="PN1" s="277"/>
      <c r="PO1" s="277"/>
      <c r="PP1" s="277"/>
      <c r="PQ1" s="277"/>
      <c r="PR1" s="277"/>
      <c r="PS1" s="277"/>
      <c r="PT1" s="277"/>
      <c r="PU1" s="277"/>
      <c r="PV1" s="277"/>
      <c r="PW1" s="277"/>
      <c r="PX1" s="277"/>
      <c r="PY1" s="277"/>
      <c r="PZ1" s="277"/>
      <c r="QA1" s="277"/>
      <c r="QB1" s="277"/>
      <c r="QC1" s="277"/>
      <c r="QD1" s="277"/>
      <c r="QE1" s="277"/>
      <c r="QF1" s="277"/>
      <c r="QG1" s="277"/>
      <c r="QH1" s="277"/>
      <c r="QI1" s="277"/>
      <c r="QJ1" s="277"/>
      <c r="QK1" s="277"/>
      <c r="QL1" s="277"/>
      <c r="QM1" s="277"/>
      <c r="QN1" s="277"/>
      <c r="QO1" s="277"/>
      <c r="QP1" s="277"/>
      <c r="QQ1" s="277"/>
      <c r="QR1" s="277"/>
      <c r="QS1" s="277"/>
      <c r="QT1" s="277"/>
      <c r="QU1" s="277"/>
      <c r="QV1" s="277"/>
      <c r="QW1" s="277"/>
      <c r="QX1" s="277"/>
      <c r="QY1" s="277"/>
      <c r="QZ1" s="277"/>
      <c r="RA1" s="277"/>
      <c r="RB1" s="277"/>
      <c r="RC1" s="277"/>
      <c r="RD1" s="277"/>
      <c r="RE1" s="277"/>
      <c r="RF1" s="277"/>
      <c r="RG1" s="277"/>
      <c r="RH1" s="277"/>
      <c r="RI1" s="277"/>
      <c r="RJ1" s="277"/>
      <c r="RK1" s="277"/>
      <c r="RL1" s="277"/>
      <c r="RM1" s="277"/>
      <c r="RN1" s="277"/>
      <c r="RO1" s="277"/>
      <c r="RP1" s="277"/>
      <c r="RQ1" s="277"/>
      <c r="RR1" s="277"/>
      <c r="RS1" s="277"/>
      <c r="RT1" s="277"/>
      <c r="RU1" s="277"/>
      <c r="RV1" s="277"/>
      <c r="RW1" s="277"/>
      <c r="RX1" s="277"/>
      <c r="RY1" s="277"/>
      <c r="RZ1" s="277"/>
      <c r="SA1" s="277"/>
      <c r="SB1" s="277"/>
      <c r="SC1" s="277"/>
      <c r="SD1" s="277"/>
      <c r="SE1" s="277"/>
      <c r="SF1" s="277"/>
      <c r="SG1" s="277"/>
      <c r="SH1" s="277"/>
      <c r="SI1" s="277"/>
      <c r="SJ1" s="277"/>
      <c r="SK1" s="277"/>
      <c r="SL1" s="277"/>
      <c r="SM1" s="277"/>
      <c r="SN1" s="277"/>
      <c r="SO1" s="277"/>
      <c r="SP1" s="277"/>
      <c r="SQ1" s="277"/>
      <c r="SR1" s="277"/>
      <c r="SS1" s="277"/>
      <c r="ST1" s="277"/>
      <c r="SU1" s="277"/>
      <c r="SV1" s="277"/>
      <c r="SW1" s="277"/>
      <c r="SX1" s="277"/>
      <c r="SY1" s="277"/>
      <c r="SZ1" s="277"/>
      <c r="TA1" s="277"/>
      <c r="TB1" s="277"/>
      <c r="TC1" s="277"/>
      <c r="TD1" s="277"/>
      <c r="TE1" s="277"/>
      <c r="TF1" s="277"/>
      <c r="TG1" s="277"/>
      <c r="TH1" s="277"/>
      <c r="TI1" s="277"/>
      <c r="TJ1" s="277"/>
      <c r="TK1" s="277"/>
      <c r="TL1" s="277"/>
      <c r="TM1" s="277"/>
      <c r="TN1" s="277"/>
      <c r="TO1" s="277"/>
      <c r="TP1" s="277"/>
      <c r="TQ1" s="277"/>
      <c r="TR1" s="277"/>
      <c r="TS1" s="277"/>
      <c r="TT1" s="277"/>
      <c r="TU1" s="277"/>
      <c r="TV1" s="277"/>
      <c r="TW1" s="277"/>
      <c r="TX1" s="277"/>
      <c r="TY1" s="277"/>
      <c r="TZ1" s="277"/>
      <c r="UA1" s="277"/>
      <c r="UB1" s="277"/>
      <c r="UC1" s="277"/>
      <c r="UD1" s="277"/>
      <c r="UE1" s="277"/>
      <c r="UF1" s="277"/>
      <c r="UG1" s="277"/>
      <c r="UH1" s="277"/>
      <c r="UI1" s="277"/>
      <c r="UJ1" s="277"/>
      <c r="UK1" s="277"/>
      <c r="UL1" s="277"/>
      <c r="UM1" s="277"/>
      <c r="UN1" s="277"/>
      <c r="UO1" s="277"/>
      <c r="UP1" s="277"/>
      <c r="UQ1" s="277"/>
      <c r="UR1" s="277"/>
      <c r="US1" s="277"/>
      <c r="UT1" s="277"/>
      <c r="UU1" s="277"/>
      <c r="UV1" s="277"/>
      <c r="UW1" s="277"/>
      <c r="UX1" s="277"/>
      <c r="UY1" s="277"/>
      <c r="UZ1" s="277"/>
      <c r="VA1" s="277"/>
      <c r="VB1" s="277"/>
      <c r="VC1" s="277"/>
      <c r="VD1" s="277"/>
      <c r="VE1" s="277"/>
      <c r="VF1" s="277"/>
      <c r="VG1" s="277"/>
      <c r="VH1" s="277"/>
      <c r="VI1" s="277"/>
      <c r="VJ1" s="277"/>
      <c r="VK1" s="277"/>
      <c r="VL1" s="277"/>
      <c r="VM1" s="277"/>
      <c r="VN1" s="277"/>
      <c r="VO1" s="277"/>
      <c r="VP1" s="277"/>
      <c r="VQ1" s="277"/>
      <c r="VR1" s="277"/>
      <c r="VS1" s="277"/>
      <c r="VT1" s="277"/>
      <c r="VU1" s="277"/>
      <c r="VV1" s="277"/>
      <c r="VW1" s="277"/>
      <c r="VX1" s="277"/>
      <c r="VY1" s="277"/>
      <c r="VZ1" s="277"/>
      <c r="WA1" s="277"/>
      <c r="WB1" s="277"/>
      <c r="WC1" s="277"/>
      <c r="WD1" s="277"/>
      <c r="WE1" s="277"/>
      <c r="WF1" s="277"/>
      <c r="WG1" s="277"/>
      <c r="WH1" s="277"/>
      <c r="WI1" s="277"/>
      <c r="WJ1" s="277"/>
      <c r="WK1" s="277"/>
      <c r="WL1" s="277"/>
      <c r="WM1" s="277"/>
      <c r="WN1" s="277"/>
      <c r="WO1" s="277"/>
      <c r="WP1" s="277"/>
      <c r="WQ1" s="277"/>
      <c r="WR1" s="277"/>
      <c r="WS1" s="277"/>
      <c r="WT1" s="277"/>
      <c r="WU1" s="277"/>
      <c r="WV1" s="277"/>
      <c r="WW1" s="277"/>
      <c r="WX1" s="277"/>
      <c r="WY1" s="277"/>
      <c r="WZ1" s="277"/>
      <c r="XA1" s="277"/>
      <c r="XB1" s="277"/>
      <c r="XC1" s="277"/>
      <c r="XD1" s="277"/>
      <c r="XE1" s="277"/>
      <c r="XF1" s="277"/>
      <c r="XG1" s="277"/>
      <c r="XH1" s="277"/>
      <c r="XI1" s="277"/>
      <c r="XJ1" s="277"/>
      <c r="XK1" s="277"/>
      <c r="XL1" s="277"/>
      <c r="XM1" s="277"/>
      <c r="XN1" s="277"/>
      <c r="XO1" s="277"/>
      <c r="XP1" s="277"/>
      <c r="XQ1" s="277"/>
      <c r="XR1" s="277"/>
      <c r="XS1" s="277"/>
      <c r="XT1" s="277"/>
      <c r="XU1" s="277"/>
      <c r="XV1" s="277"/>
      <c r="XW1" s="277"/>
      <c r="XX1" s="277"/>
      <c r="XY1" s="277"/>
      <c r="XZ1" s="277"/>
      <c r="YA1" s="277"/>
      <c r="YB1" s="277"/>
      <c r="YC1" s="277"/>
      <c r="YD1" s="277"/>
      <c r="YE1" s="277"/>
      <c r="YF1" s="277"/>
      <c r="YG1" s="277"/>
      <c r="YH1" s="277"/>
      <c r="YI1" s="277"/>
      <c r="YJ1" s="277"/>
      <c r="YK1" s="277"/>
      <c r="YL1" s="277"/>
      <c r="YM1" s="277"/>
      <c r="YN1" s="277"/>
      <c r="YO1" s="277"/>
      <c r="YP1" s="277"/>
      <c r="YQ1" s="277"/>
      <c r="YR1" s="277"/>
      <c r="YS1" s="277"/>
      <c r="YT1" s="277"/>
      <c r="YU1" s="277"/>
      <c r="YV1" s="277"/>
      <c r="YW1" s="277"/>
      <c r="YX1" s="277"/>
      <c r="YY1" s="277"/>
      <c r="YZ1" s="277"/>
      <c r="ZA1" s="277"/>
      <c r="ZB1" s="277"/>
      <c r="ZC1" s="277"/>
      <c r="ZD1" s="277"/>
      <c r="ZE1" s="277"/>
      <c r="ZF1" s="277"/>
      <c r="ZG1" s="277"/>
      <c r="ZH1" s="277"/>
      <c r="ZI1" s="277"/>
      <c r="ZJ1" s="277"/>
      <c r="ZK1" s="277"/>
      <c r="ZL1" s="277"/>
      <c r="ZM1" s="277"/>
      <c r="ZN1" s="277"/>
      <c r="ZO1" s="277"/>
      <c r="ZP1" s="277"/>
      <c r="ZQ1" s="277"/>
      <c r="ZR1" s="277"/>
      <c r="ZS1" s="277"/>
      <c r="ZT1" s="277"/>
      <c r="ZU1" s="277"/>
      <c r="ZV1" s="277"/>
      <c r="ZW1" s="277"/>
      <c r="ZX1" s="277"/>
      <c r="ZY1" s="277"/>
      <c r="ZZ1" s="277"/>
      <c r="AAA1" s="277"/>
      <c r="AAB1" s="277"/>
      <c r="AAC1" s="277"/>
      <c r="AAD1" s="277"/>
      <c r="AAE1" s="277"/>
      <c r="AAF1" s="277"/>
      <c r="AAG1" s="277"/>
      <c r="AAH1" s="277"/>
      <c r="AAI1" s="277"/>
      <c r="AAJ1" s="277"/>
      <c r="AAK1" s="277"/>
      <c r="AAL1" s="277"/>
      <c r="AAM1" s="277"/>
      <c r="AAN1" s="277"/>
      <c r="AAO1" s="277"/>
      <c r="AAP1" s="277"/>
      <c r="AAQ1" s="277"/>
      <c r="AAR1" s="277"/>
      <c r="AAS1" s="277"/>
      <c r="AAT1" s="277"/>
      <c r="AAU1" s="277"/>
      <c r="AAV1" s="277"/>
      <c r="AAW1" s="277"/>
      <c r="AAX1" s="277"/>
      <c r="AAY1" s="277"/>
      <c r="AAZ1" s="277"/>
      <c r="ABA1" s="277"/>
      <c r="ABB1" s="277"/>
      <c r="ABC1" s="277"/>
      <c r="ABD1" s="277"/>
      <c r="ABE1" s="277"/>
      <c r="ABF1" s="277"/>
      <c r="ABG1" s="277"/>
      <c r="ABH1" s="277"/>
      <c r="ABI1" s="277"/>
      <c r="ABJ1" s="277"/>
      <c r="ABK1" s="277"/>
      <c r="ABL1" s="277"/>
      <c r="ABM1" s="277"/>
      <c r="ABN1" s="277"/>
      <c r="ABO1" s="277"/>
      <c r="ABP1" s="277"/>
      <c r="ABQ1" s="277"/>
      <c r="ABR1" s="277"/>
      <c r="ABS1" s="277"/>
      <c r="ABT1" s="277"/>
      <c r="ABU1" s="277"/>
      <c r="ABV1" s="277"/>
      <c r="ABW1" s="277"/>
      <c r="ABX1" s="277"/>
      <c r="ABY1" s="277"/>
      <c r="ABZ1" s="277"/>
      <c r="ACA1" s="277"/>
      <c r="ACB1" s="277"/>
      <c r="ACC1" s="277"/>
      <c r="ACD1" s="277"/>
      <c r="ACE1" s="277"/>
      <c r="ACF1" s="277"/>
      <c r="ACG1" s="277"/>
      <c r="ACH1" s="277"/>
      <c r="ACI1" s="277"/>
      <c r="ACJ1" s="277"/>
      <c r="ACK1" s="277"/>
      <c r="ACL1" s="277"/>
      <c r="ACM1" s="277"/>
      <c r="ACN1" s="277"/>
      <c r="ACO1" s="277"/>
      <c r="ACP1" s="277"/>
      <c r="ACQ1" s="277"/>
      <c r="ACR1" s="277"/>
      <c r="ACS1" s="277"/>
      <c r="ACT1" s="277"/>
      <c r="ACU1" s="277"/>
      <c r="ACV1" s="277"/>
      <c r="ACW1" s="277"/>
      <c r="ACX1" s="277"/>
      <c r="ACY1" s="277"/>
      <c r="ACZ1" s="277"/>
      <c r="ADA1" s="277"/>
      <c r="ADB1" s="277"/>
      <c r="ADC1" s="277"/>
      <c r="ADD1" s="277"/>
      <c r="ADE1" s="277"/>
      <c r="ADF1" s="277"/>
      <c r="ADG1" s="277"/>
      <c r="ADH1" s="277"/>
      <c r="ADI1" s="277"/>
      <c r="ADJ1" s="277"/>
      <c r="ADK1" s="277"/>
      <c r="ADL1" s="277"/>
      <c r="ADM1" s="277"/>
      <c r="ADN1" s="277"/>
      <c r="ADO1" s="277"/>
      <c r="ADP1" s="277"/>
      <c r="ADQ1" s="277"/>
      <c r="ADR1" s="277"/>
      <c r="ADS1" s="277"/>
      <c r="ADT1" s="277"/>
      <c r="ADU1" s="277"/>
      <c r="ADV1" s="277"/>
      <c r="ADW1" s="277"/>
      <c r="ADX1" s="277"/>
      <c r="ADY1" s="277"/>
      <c r="ADZ1" s="277"/>
      <c r="AEA1" s="277"/>
      <c r="AEB1" s="277"/>
      <c r="AEC1" s="277"/>
      <c r="AED1" s="277"/>
      <c r="AEE1" s="277"/>
      <c r="AEF1" s="277"/>
      <c r="AEG1" s="277"/>
      <c r="AEH1" s="277"/>
      <c r="AEI1" s="277"/>
      <c r="AEJ1" s="277"/>
      <c r="AEK1" s="277"/>
      <c r="AEL1" s="277"/>
      <c r="AEM1" s="277"/>
      <c r="AEN1" s="277"/>
      <c r="AEO1" s="277"/>
      <c r="AEP1" s="277"/>
      <c r="AEQ1" s="277"/>
      <c r="AER1" s="277"/>
      <c r="AES1" s="277"/>
      <c r="AET1" s="277"/>
      <c r="AEU1" s="277"/>
      <c r="AEV1" s="277"/>
      <c r="AEW1" s="277"/>
      <c r="AEX1" s="277"/>
      <c r="AEY1" s="277"/>
      <c r="AEZ1" s="277"/>
      <c r="AFA1" s="277"/>
      <c r="AFB1" s="277"/>
      <c r="AFC1" s="277"/>
      <c r="AFD1" s="277"/>
      <c r="AFE1" s="277"/>
      <c r="AFF1" s="277"/>
      <c r="AFG1" s="277"/>
      <c r="AFH1" s="277"/>
      <c r="AFI1" s="277"/>
      <c r="AFJ1" s="277"/>
      <c r="AFK1" s="277"/>
      <c r="AFL1" s="277"/>
      <c r="AFM1" s="277"/>
      <c r="AFN1" s="277"/>
      <c r="AFO1" s="277"/>
      <c r="AFP1" s="277"/>
      <c r="AFQ1" s="277"/>
      <c r="AFR1" s="277"/>
      <c r="AFS1" s="277"/>
      <c r="AFT1" s="277"/>
      <c r="AFU1" s="277"/>
      <c r="AFV1" s="277"/>
      <c r="AFW1" s="277"/>
      <c r="AFX1" s="277"/>
      <c r="AFY1" s="277"/>
      <c r="AFZ1" s="277"/>
      <c r="AGA1" s="277"/>
      <c r="AGB1" s="277"/>
      <c r="AGC1" s="277"/>
      <c r="AGD1" s="277"/>
      <c r="AGE1" s="277"/>
      <c r="AGF1" s="277"/>
      <c r="AGG1" s="277"/>
      <c r="AGH1" s="277"/>
      <c r="AGI1" s="277"/>
      <c r="AGJ1" s="277"/>
      <c r="AGK1" s="277"/>
      <c r="AGL1" s="277"/>
      <c r="AGM1" s="277"/>
      <c r="AGN1" s="277"/>
      <c r="AGO1" s="277"/>
      <c r="AGP1" s="277"/>
      <c r="AGQ1" s="277"/>
      <c r="AGR1" s="277"/>
      <c r="AGS1" s="277"/>
      <c r="AGT1" s="277"/>
      <c r="AGU1" s="277"/>
      <c r="AGV1" s="277"/>
      <c r="AGW1" s="277"/>
      <c r="AGX1" s="277"/>
      <c r="AGY1" s="277"/>
      <c r="AGZ1" s="277"/>
      <c r="AHA1" s="277"/>
      <c r="AHB1" s="277"/>
      <c r="AHC1" s="277"/>
      <c r="AHD1" s="277"/>
      <c r="AHE1" s="277"/>
      <c r="AHF1" s="277"/>
      <c r="AHG1" s="277"/>
      <c r="AHH1" s="277"/>
      <c r="AHI1" s="277"/>
      <c r="AHJ1" s="277"/>
      <c r="AHK1" s="277"/>
      <c r="AHL1" s="277"/>
      <c r="AHM1" s="277"/>
      <c r="AHN1" s="277"/>
      <c r="AHO1" s="277"/>
      <c r="AHP1" s="277"/>
      <c r="AHQ1" s="277"/>
      <c r="AHR1" s="277"/>
      <c r="AHS1" s="277"/>
      <c r="AHT1" s="277"/>
      <c r="AHU1" s="277"/>
      <c r="AHV1" s="277"/>
      <c r="AHW1" s="277"/>
      <c r="AHX1" s="277"/>
      <c r="AHY1" s="277"/>
      <c r="AHZ1" s="277"/>
      <c r="AIA1" s="277"/>
      <c r="AIB1" s="277"/>
      <c r="AIC1" s="277"/>
      <c r="AID1" s="277"/>
      <c r="AIE1" s="277"/>
      <c r="AIF1" s="277"/>
      <c r="AIG1" s="277"/>
      <c r="AIH1" s="277"/>
      <c r="AII1" s="277"/>
      <c r="AIJ1" s="277"/>
      <c r="AIK1" s="277"/>
      <c r="AIL1" s="277"/>
      <c r="AIM1" s="277"/>
      <c r="AIN1" s="277"/>
      <c r="AIO1" s="277"/>
      <c r="AIP1" s="277"/>
      <c r="AIQ1" s="277"/>
      <c r="AIR1" s="277"/>
      <c r="AIS1" s="277"/>
      <c r="AIT1" s="277"/>
      <c r="AIU1" s="277"/>
      <c r="AIV1" s="277"/>
      <c r="AIW1" s="277"/>
      <c r="AIX1" s="277"/>
      <c r="AIY1" s="277"/>
      <c r="AIZ1" s="277"/>
      <c r="AJA1" s="277"/>
      <c r="AJB1" s="277"/>
      <c r="AJC1" s="277"/>
      <c r="AJD1" s="277"/>
      <c r="AJE1" s="277"/>
      <c r="AJF1" s="277"/>
      <c r="AJG1" s="277"/>
      <c r="AJH1" s="277"/>
      <c r="AJI1" s="277"/>
      <c r="AJJ1" s="277"/>
      <c r="AJK1" s="277"/>
      <c r="AJL1" s="277"/>
      <c r="AJM1" s="277"/>
      <c r="AJN1" s="277"/>
      <c r="AJO1" s="277"/>
      <c r="AJP1" s="277"/>
      <c r="AJQ1" s="277"/>
      <c r="AJR1" s="277"/>
      <c r="AJS1" s="277"/>
      <c r="AJT1" s="277"/>
      <c r="AJU1" s="277"/>
      <c r="AJV1" s="277"/>
      <c r="AJW1" s="277"/>
      <c r="AJX1" s="277"/>
      <c r="AJY1" s="277"/>
      <c r="AJZ1" s="277"/>
      <c r="AKA1" s="277"/>
      <c r="AKB1" s="277"/>
      <c r="AKC1" s="277"/>
      <c r="AKD1" s="277"/>
      <c r="AKE1" s="277"/>
      <c r="AKF1" s="277"/>
      <c r="AKG1" s="277"/>
      <c r="AKH1" s="277"/>
      <c r="AKI1" s="277"/>
      <c r="AKJ1" s="277"/>
      <c r="AKK1" s="277"/>
      <c r="AKL1" s="277"/>
      <c r="AKM1" s="277"/>
      <c r="AKN1" s="277"/>
      <c r="AKO1" s="277"/>
      <c r="AKP1" s="277"/>
      <c r="AKQ1" s="277"/>
      <c r="AKR1" s="277"/>
      <c r="AKS1" s="277"/>
      <c r="AKT1" s="277"/>
      <c r="AKU1" s="277"/>
      <c r="AKV1" s="277"/>
      <c r="AKW1" s="277"/>
      <c r="AKX1" s="277"/>
      <c r="AKY1" s="277"/>
      <c r="AKZ1" s="277"/>
      <c r="ALA1" s="277"/>
      <c r="ALB1" s="277"/>
      <c r="ALC1" s="277"/>
      <c r="ALD1" s="277"/>
      <c r="ALE1" s="277"/>
      <c r="ALF1" s="277"/>
      <c r="ALG1" s="277"/>
      <c r="ALH1" s="277"/>
      <c r="ALI1" s="277"/>
      <c r="ALJ1" s="277"/>
      <c r="ALK1" s="277"/>
      <c r="ALL1" s="277"/>
      <c r="ALM1" s="277"/>
      <c r="ALN1" s="277"/>
      <c r="ALO1" s="277"/>
      <c r="ALP1" s="277"/>
      <c r="ALQ1" s="277"/>
      <c r="ALR1" s="277"/>
      <c r="ALS1" s="277"/>
      <c r="ALT1" s="277"/>
      <c r="ALU1" s="277"/>
      <c r="ALV1" s="277"/>
      <c r="ALW1" s="277"/>
      <c r="ALX1" s="277"/>
      <c r="ALY1" s="277"/>
      <c r="ALZ1" s="277"/>
      <c r="AMA1" s="277"/>
      <c r="AMB1" s="277"/>
      <c r="AMC1" s="277"/>
      <c r="AMD1" s="277"/>
      <c r="AME1" s="277"/>
      <c r="AMF1" s="277"/>
      <c r="AMG1" s="277"/>
      <c r="AMH1" s="277"/>
      <c r="AMI1" s="277"/>
      <c r="AMJ1" s="277"/>
      <c r="AMK1" s="277"/>
      <c r="AML1" s="277"/>
      <c r="AMM1" s="277"/>
      <c r="AMN1" s="277"/>
      <c r="AMO1" s="277"/>
      <c r="AMP1" s="277"/>
      <c r="AMQ1" s="277"/>
      <c r="AMR1" s="277"/>
      <c r="AMS1" s="277"/>
      <c r="AMT1" s="277"/>
      <c r="AMU1" s="277"/>
      <c r="AMV1" s="277"/>
      <c r="AMW1" s="277"/>
      <c r="AMX1" s="277"/>
      <c r="AMY1" s="277"/>
      <c r="AMZ1" s="277"/>
      <c r="ANA1" s="277"/>
      <c r="ANB1" s="277"/>
      <c r="ANC1" s="277"/>
      <c r="AND1" s="277"/>
      <c r="ANE1" s="277"/>
      <c r="ANF1" s="277"/>
      <c r="ANG1" s="277"/>
      <c r="ANH1" s="277"/>
      <c r="ANI1" s="277"/>
      <c r="ANJ1" s="277"/>
      <c r="ANK1" s="277"/>
      <c r="ANL1" s="277"/>
      <c r="ANM1" s="277"/>
      <c r="ANN1" s="277"/>
      <c r="ANO1" s="277"/>
      <c r="ANP1" s="277"/>
      <c r="ANQ1" s="277"/>
      <c r="ANR1" s="277"/>
      <c r="ANS1" s="277"/>
      <c r="ANT1" s="277"/>
      <c r="ANU1" s="277"/>
      <c r="ANV1" s="277"/>
      <c r="ANW1" s="277"/>
      <c r="ANX1" s="277"/>
      <c r="ANY1" s="277"/>
      <c r="ANZ1" s="277"/>
      <c r="AOA1" s="277"/>
      <c r="AOB1" s="277"/>
      <c r="AOC1" s="277"/>
      <c r="AOD1" s="277"/>
      <c r="AOE1" s="277"/>
      <c r="AOF1" s="277"/>
      <c r="AOG1" s="277"/>
      <c r="AOH1" s="277"/>
      <c r="AOI1" s="277"/>
      <c r="AOJ1" s="277"/>
      <c r="AOK1" s="277"/>
      <c r="AOL1" s="277"/>
      <c r="AOM1" s="277"/>
      <c r="AON1" s="277"/>
      <c r="AOO1" s="277"/>
      <c r="AOP1" s="277"/>
      <c r="AOQ1" s="277"/>
      <c r="AOR1" s="277"/>
      <c r="AOS1" s="277"/>
      <c r="AOT1" s="277"/>
      <c r="AOU1" s="277"/>
      <c r="AOV1" s="277"/>
      <c r="AOW1" s="277"/>
      <c r="AOX1" s="277"/>
      <c r="AOY1" s="277"/>
      <c r="AOZ1" s="277"/>
      <c r="APA1" s="277"/>
      <c r="APB1" s="277"/>
      <c r="APC1" s="277"/>
      <c r="APD1" s="277"/>
      <c r="APE1" s="277"/>
      <c r="APF1" s="277"/>
      <c r="APG1" s="277"/>
      <c r="APH1" s="277"/>
      <c r="API1" s="277"/>
      <c r="APJ1" s="277"/>
      <c r="APK1" s="277"/>
      <c r="APL1" s="277"/>
      <c r="APM1" s="277"/>
      <c r="APN1" s="277"/>
      <c r="APO1" s="277"/>
      <c r="APP1" s="277"/>
      <c r="APQ1" s="277"/>
      <c r="APR1" s="277"/>
      <c r="APS1" s="277"/>
      <c r="APT1" s="277"/>
      <c r="APU1" s="277"/>
      <c r="APV1" s="277"/>
      <c r="APW1" s="277"/>
      <c r="APX1" s="277"/>
      <c r="APY1" s="277"/>
      <c r="APZ1" s="277"/>
      <c r="AQA1" s="277"/>
      <c r="AQB1" s="277"/>
      <c r="AQC1" s="277"/>
      <c r="AQD1" s="277"/>
      <c r="AQE1" s="277"/>
      <c r="AQF1" s="277"/>
      <c r="AQG1" s="277"/>
      <c r="AQH1" s="277"/>
      <c r="AQI1" s="277"/>
      <c r="AQJ1" s="277"/>
      <c r="AQK1" s="277"/>
      <c r="AQL1" s="277"/>
      <c r="AQM1" s="277"/>
      <c r="AQN1" s="277"/>
      <c r="AQO1" s="277"/>
      <c r="AQP1" s="277"/>
      <c r="AQQ1" s="277"/>
      <c r="AQR1" s="277"/>
      <c r="AQS1" s="277"/>
      <c r="AQT1" s="277"/>
      <c r="AQU1" s="277"/>
      <c r="AQV1" s="277"/>
      <c r="AQW1" s="277"/>
      <c r="AQX1" s="277"/>
      <c r="AQY1" s="277"/>
      <c r="AQZ1" s="277"/>
      <c r="ARA1" s="277"/>
      <c r="ARB1" s="277"/>
      <c r="ARC1" s="277"/>
      <c r="ARD1" s="277"/>
      <c r="ARE1" s="277"/>
      <c r="ARF1" s="277"/>
      <c r="ARG1" s="277"/>
      <c r="ARH1" s="277"/>
      <c r="ARI1" s="277"/>
      <c r="ARJ1" s="277"/>
      <c r="ARK1" s="277"/>
      <c r="ARL1" s="277"/>
      <c r="ARM1" s="277"/>
      <c r="ARN1" s="277"/>
      <c r="ARO1" s="277"/>
      <c r="ARP1" s="277"/>
      <c r="ARQ1" s="277"/>
      <c r="ARR1" s="277"/>
      <c r="ARS1" s="277"/>
      <c r="ART1" s="277"/>
      <c r="ARU1" s="277"/>
      <c r="ARV1" s="277"/>
      <c r="ARW1" s="277"/>
      <c r="ARX1" s="277"/>
      <c r="ARY1" s="277"/>
      <c r="ARZ1" s="277"/>
      <c r="ASA1" s="277"/>
      <c r="ASB1" s="277"/>
      <c r="ASC1" s="277"/>
      <c r="ASD1" s="277"/>
      <c r="ASE1" s="277"/>
      <c r="ASF1" s="277"/>
      <c r="ASG1" s="277"/>
      <c r="ASH1" s="277"/>
      <c r="ASI1" s="277"/>
      <c r="ASJ1" s="277"/>
      <c r="ASK1" s="277"/>
      <c r="ASL1" s="277"/>
      <c r="ASM1" s="277"/>
      <c r="ASN1" s="277"/>
      <c r="ASO1" s="277"/>
      <c r="ASP1" s="277"/>
      <c r="ASQ1" s="277"/>
      <c r="ASR1" s="277"/>
      <c r="ASS1" s="277"/>
      <c r="AST1" s="277"/>
      <c r="ASU1" s="277"/>
      <c r="ASV1" s="277"/>
      <c r="ASW1" s="277"/>
      <c r="ASX1" s="277"/>
      <c r="ASY1" s="277"/>
      <c r="ASZ1" s="277"/>
      <c r="ATA1" s="277"/>
      <c r="ATB1" s="277"/>
      <c r="ATC1" s="277"/>
      <c r="ATD1" s="277"/>
      <c r="ATE1" s="277"/>
      <c r="ATF1" s="277"/>
      <c r="ATG1" s="277"/>
      <c r="ATH1" s="277"/>
      <c r="ATI1" s="277"/>
      <c r="ATJ1" s="277"/>
      <c r="ATK1" s="277"/>
      <c r="ATL1" s="277"/>
      <c r="ATM1" s="277"/>
      <c r="ATN1" s="277"/>
      <c r="ATO1" s="277"/>
      <c r="ATP1" s="277"/>
      <c r="ATQ1" s="277"/>
      <c r="ATR1" s="277"/>
      <c r="ATS1" s="277"/>
      <c r="ATT1" s="277"/>
      <c r="ATU1" s="277"/>
      <c r="ATV1" s="277"/>
      <c r="ATW1" s="277"/>
      <c r="ATX1" s="277"/>
      <c r="ATY1" s="277"/>
      <c r="ATZ1" s="277"/>
      <c r="AUA1" s="277"/>
      <c r="AUB1" s="277"/>
      <c r="AUC1" s="277"/>
      <c r="AUD1" s="277"/>
      <c r="AUE1" s="277"/>
      <c r="AUF1" s="277"/>
      <c r="AUG1" s="277"/>
      <c r="AUH1" s="277"/>
      <c r="AUI1" s="277"/>
      <c r="AUJ1" s="277"/>
      <c r="AUK1" s="277"/>
      <c r="AUL1" s="277"/>
      <c r="AUM1" s="277"/>
      <c r="AUN1" s="277"/>
      <c r="AUO1" s="277"/>
      <c r="AUP1" s="277"/>
      <c r="AUQ1" s="277"/>
      <c r="AUR1" s="277"/>
      <c r="AUS1" s="277"/>
      <c r="AUT1" s="277"/>
      <c r="AUU1" s="277"/>
      <c r="AUV1" s="277"/>
      <c r="AUW1" s="277"/>
      <c r="AUX1" s="277"/>
      <c r="AUY1" s="277"/>
      <c r="AUZ1" s="277"/>
      <c r="AVA1" s="277"/>
      <c r="AVB1" s="277"/>
      <c r="AVC1" s="277"/>
      <c r="AVD1" s="277"/>
      <c r="AVE1" s="277"/>
      <c r="AVF1" s="277"/>
      <c r="AVG1" s="277"/>
      <c r="AVH1" s="277"/>
      <c r="AVI1" s="277"/>
      <c r="AVJ1" s="277"/>
      <c r="AVK1" s="277"/>
      <c r="AVL1" s="277"/>
      <c r="AVM1" s="277"/>
      <c r="AVN1" s="277"/>
      <c r="AVO1" s="277"/>
      <c r="AVP1" s="277"/>
      <c r="AVQ1" s="277"/>
      <c r="AVR1" s="277"/>
      <c r="AVS1" s="277"/>
      <c r="AVT1" s="277"/>
      <c r="AVU1" s="277"/>
      <c r="AVV1" s="277"/>
      <c r="AVW1" s="277"/>
      <c r="AVX1" s="277"/>
      <c r="AVY1" s="277"/>
      <c r="AVZ1" s="277"/>
      <c r="AWA1" s="277"/>
      <c r="AWB1" s="277"/>
      <c r="AWC1" s="277"/>
      <c r="AWD1" s="277"/>
      <c r="AWE1" s="277"/>
      <c r="AWF1" s="277"/>
      <c r="AWG1" s="277"/>
      <c r="AWH1" s="277"/>
      <c r="AWI1" s="277"/>
      <c r="AWJ1" s="277"/>
      <c r="AWK1" s="277"/>
      <c r="AWL1" s="277"/>
      <c r="AWM1" s="277"/>
      <c r="AWN1" s="277"/>
      <c r="AWO1" s="277"/>
      <c r="AWP1" s="277"/>
      <c r="AWQ1" s="277"/>
      <c r="AWR1" s="277"/>
      <c r="AWS1" s="277"/>
      <c r="AWT1" s="277"/>
      <c r="AWU1" s="277"/>
      <c r="AWV1" s="277"/>
      <c r="AWW1" s="277"/>
      <c r="AWX1" s="277"/>
      <c r="AWY1" s="277"/>
      <c r="AWZ1" s="277"/>
      <c r="AXA1" s="277"/>
      <c r="AXB1" s="277"/>
      <c r="AXC1" s="277"/>
      <c r="AXD1" s="277"/>
      <c r="AXE1" s="277"/>
      <c r="AXF1" s="277"/>
      <c r="AXG1" s="277"/>
      <c r="AXH1" s="277"/>
      <c r="AXI1" s="277"/>
      <c r="AXJ1" s="277"/>
      <c r="AXK1" s="277"/>
      <c r="AXL1" s="277"/>
      <c r="AXM1" s="277"/>
      <c r="AXN1" s="277"/>
      <c r="AXO1" s="277"/>
      <c r="AXP1" s="277"/>
      <c r="AXQ1" s="277"/>
      <c r="AXR1" s="277"/>
      <c r="AXS1" s="277"/>
      <c r="AXT1" s="277"/>
      <c r="AXU1" s="277"/>
      <c r="AXV1" s="277"/>
      <c r="AXW1" s="277"/>
      <c r="AXX1" s="277"/>
      <c r="AXY1" s="277"/>
      <c r="AXZ1" s="277"/>
      <c r="AYA1" s="277"/>
      <c r="AYB1" s="277"/>
      <c r="AYC1" s="277"/>
      <c r="AYD1" s="277"/>
      <c r="AYE1" s="277"/>
      <c r="AYF1" s="277"/>
      <c r="AYG1" s="277"/>
      <c r="AYH1" s="277"/>
      <c r="AYI1" s="277"/>
      <c r="AYJ1" s="277"/>
      <c r="AYK1" s="277"/>
      <c r="AYL1" s="277"/>
      <c r="AYM1" s="277"/>
      <c r="AYN1" s="277"/>
      <c r="AYO1" s="277"/>
      <c r="AYP1" s="277"/>
      <c r="AYQ1" s="277"/>
      <c r="AYR1" s="277"/>
      <c r="AYS1" s="277"/>
      <c r="AYT1" s="277"/>
      <c r="AYU1" s="277"/>
      <c r="AYV1" s="277"/>
      <c r="AYW1" s="277"/>
      <c r="AYX1" s="277"/>
      <c r="AYY1" s="277"/>
      <c r="AYZ1" s="277"/>
      <c r="AZA1" s="277"/>
      <c r="AZB1" s="277"/>
      <c r="AZC1" s="277"/>
      <c r="AZD1" s="277"/>
      <c r="AZE1" s="277"/>
      <c r="AZF1" s="277"/>
      <c r="AZG1" s="277"/>
      <c r="AZH1" s="277"/>
      <c r="AZI1" s="277"/>
      <c r="AZJ1" s="277"/>
      <c r="AZK1" s="277"/>
      <c r="AZL1" s="277"/>
      <c r="AZM1" s="277"/>
      <c r="AZN1" s="277"/>
      <c r="AZO1" s="277"/>
      <c r="AZP1" s="277"/>
      <c r="AZQ1" s="277"/>
      <c r="AZR1" s="277"/>
      <c r="AZS1" s="277"/>
      <c r="AZT1" s="277"/>
      <c r="AZU1" s="277"/>
      <c r="AZV1" s="277"/>
      <c r="AZW1" s="277"/>
      <c r="AZX1" s="277"/>
      <c r="AZY1" s="277"/>
      <c r="AZZ1" s="277"/>
      <c r="BAA1" s="277"/>
      <c r="BAB1" s="277"/>
      <c r="BAC1" s="277"/>
      <c r="BAD1" s="277"/>
      <c r="BAE1" s="277"/>
      <c r="BAF1" s="277"/>
      <c r="BAG1" s="277"/>
      <c r="BAH1" s="277"/>
      <c r="BAI1" s="277"/>
      <c r="BAJ1" s="277"/>
      <c r="BAK1" s="277"/>
      <c r="BAL1" s="277"/>
      <c r="BAM1" s="277"/>
      <c r="BAN1" s="277"/>
      <c r="BAO1" s="277"/>
      <c r="BAP1" s="277"/>
      <c r="BAQ1" s="277"/>
      <c r="BAR1" s="277"/>
      <c r="BAS1" s="277"/>
      <c r="BAT1" s="277"/>
      <c r="BAU1" s="277"/>
      <c r="BAV1" s="277"/>
      <c r="BAW1" s="277"/>
      <c r="BAX1" s="277"/>
      <c r="BAY1" s="277"/>
      <c r="BAZ1" s="277"/>
      <c r="BBA1" s="277"/>
      <c r="BBB1" s="277"/>
      <c r="BBC1" s="277"/>
      <c r="BBD1" s="277"/>
      <c r="BBE1" s="277"/>
      <c r="BBF1" s="277"/>
      <c r="BBG1" s="277"/>
      <c r="BBH1" s="277"/>
      <c r="BBI1" s="277"/>
      <c r="BBJ1" s="277"/>
      <c r="BBK1" s="277"/>
      <c r="BBL1" s="277"/>
      <c r="BBM1" s="277"/>
      <c r="BBN1" s="277"/>
      <c r="BBO1" s="277"/>
      <c r="BBP1" s="277"/>
      <c r="BBQ1" s="277"/>
      <c r="BBR1" s="277"/>
      <c r="BBS1" s="277"/>
      <c r="BBT1" s="277"/>
      <c r="BBU1" s="277"/>
      <c r="BBV1" s="277"/>
      <c r="BBW1" s="277"/>
      <c r="BBX1" s="277"/>
      <c r="BBY1" s="277"/>
      <c r="BBZ1" s="277"/>
      <c r="BCA1" s="277"/>
      <c r="BCB1" s="277"/>
      <c r="BCC1" s="277"/>
      <c r="BCD1" s="277"/>
      <c r="BCE1" s="277"/>
      <c r="BCF1" s="277"/>
      <c r="BCG1" s="277"/>
      <c r="BCH1" s="277"/>
      <c r="BCI1" s="277"/>
      <c r="BCJ1" s="277"/>
      <c r="BCK1" s="277"/>
      <c r="BCL1" s="277"/>
      <c r="BCM1" s="277"/>
      <c r="BCN1" s="277"/>
      <c r="BCO1" s="277"/>
      <c r="BCP1" s="277"/>
      <c r="BCQ1" s="277"/>
      <c r="BCR1" s="277"/>
      <c r="BCS1" s="277"/>
      <c r="BCT1" s="277"/>
      <c r="BCU1" s="277"/>
      <c r="BCV1" s="277"/>
      <c r="BCW1" s="277"/>
      <c r="BCX1" s="277"/>
      <c r="BCY1" s="277"/>
      <c r="BCZ1" s="277"/>
      <c r="BDA1" s="277"/>
      <c r="BDB1" s="277"/>
      <c r="BDC1" s="277"/>
      <c r="BDD1" s="277"/>
      <c r="BDE1" s="277"/>
      <c r="BDF1" s="277"/>
      <c r="BDG1" s="277"/>
      <c r="BDH1" s="277"/>
      <c r="BDI1" s="277"/>
      <c r="BDJ1" s="277"/>
      <c r="BDK1" s="277"/>
      <c r="BDL1" s="277"/>
      <c r="BDM1" s="277"/>
      <c r="BDN1" s="277"/>
      <c r="BDO1" s="277"/>
      <c r="BDP1" s="277"/>
      <c r="BDQ1" s="277"/>
      <c r="BDR1" s="277"/>
      <c r="BDS1" s="277"/>
      <c r="BDT1" s="277"/>
      <c r="BDU1" s="277"/>
      <c r="BDV1" s="277"/>
      <c r="BDW1" s="277"/>
      <c r="BDX1" s="277"/>
      <c r="BDY1" s="277"/>
      <c r="BDZ1" s="277"/>
      <c r="BEA1" s="277"/>
      <c r="BEB1" s="277"/>
      <c r="BEC1" s="277"/>
      <c r="BED1" s="277"/>
      <c r="BEE1" s="277"/>
      <c r="BEF1" s="277"/>
      <c r="BEG1" s="277"/>
      <c r="BEH1" s="277"/>
      <c r="BEI1" s="277"/>
      <c r="BEJ1" s="277"/>
      <c r="BEK1" s="277"/>
      <c r="BEL1" s="277"/>
      <c r="BEM1" s="277"/>
      <c r="BEN1" s="277"/>
      <c r="BEO1" s="277"/>
      <c r="BEP1" s="277"/>
      <c r="BEQ1" s="277"/>
      <c r="BER1" s="277"/>
      <c r="BES1" s="277"/>
      <c r="BET1" s="277"/>
      <c r="BEU1" s="277"/>
      <c r="BEV1" s="277"/>
      <c r="BEW1" s="277"/>
      <c r="BEX1" s="277"/>
      <c r="BEY1" s="277"/>
      <c r="BEZ1" s="277"/>
      <c r="BFA1" s="277"/>
      <c r="BFB1" s="277"/>
      <c r="BFC1" s="277"/>
      <c r="BFD1" s="277"/>
      <c r="BFE1" s="277"/>
      <c r="BFF1" s="277"/>
      <c r="BFG1" s="277"/>
      <c r="BFH1" s="277"/>
      <c r="BFI1" s="277"/>
      <c r="BFJ1" s="277"/>
      <c r="BFK1" s="277"/>
      <c r="BFL1" s="277"/>
      <c r="BFM1" s="277"/>
      <c r="BFN1" s="277"/>
      <c r="BFO1" s="277"/>
      <c r="BFP1" s="277"/>
      <c r="BFQ1" s="277"/>
      <c r="BFR1" s="277"/>
      <c r="BFS1" s="277"/>
      <c r="BFT1" s="277"/>
      <c r="BFU1" s="277"/>
      <c r="BFV1" s="277"/>
      <c r="BFW1" s="277"/>
      <c r="BFX1" s="277"/>
      <c r="BFY1" s="277"/>
      <c r="BFZ1" s="277"/>
      <c r="BGA1" s="277"/>
      <c r="BGB1" s="277"/>
      <c r="BGC1" s="277"/>
      <c r="BGD1" s="277"/>
      <c r="BGE1" s="277"/>
      <c r="BGF1" s="277"/>
      <c r="BGG1" s="277"/>
      <c r="BGH1" s="277"/>
      <c r="BGI1" s="277"/>
      <c r="BGJ1" s="277"/>
      <c r="BGK1" s="277"/>
      <c r="BGL1" s="277"/>
      <c r="BGM1" s="277"/>
      <c r="BGN1" s="277"/>
      <c r="BGO1" s="277"/>
      <c r="BGP1" s="277"/>
      <c r="BGQ1" s="277"/>
      <c r="BGR1" s="277"/>
      <c r="BGS1" s="277"/>
      <c r="BGT1" s="277"/>
      <c r="BGU1" s="277"/>
      <c r="BGV1" s="277"/>
      <c r="BGW1" s="277"/>
      <c r="BGX1" s="277"/>
      <c r="BGY1" s="277"/>
      <c r="BGZ1" s="277"/>
      <c r="BHA1" s="277"/>
      <c r="BHB1" s="277"/>
      <c r="BHC1" s="277"/>
      <c r="BHD1" s="277"/>
      <c r="BHE1" s="277"/>
      <c r="BHF1" s="277"/>
      <c r="BHG1" s="277"/>
      <c r="BHH1" s="277"/>
      <c r="BHI1" s="277"/>
      <c r="BHJ1" s="277"/>
      <c r="BHK1" s="277"/>
      <c r="BHL1" s="277"/>
      <c r="BHM1" s="277"/>
      <c r="BHN1" s="277"/>
      <c r="BHO1" s="277"/>
      <c r="BHP1" s="277"/>
      <c r="BHQ1" s="277"/>
      <c r="BHR1" s="277"/>
      <c r="BHS1" s="277"/>
      <c r="BHT1" s="277"/>
      <c r="BHU1" s="277"/>
      <c r="BHV1" s="277"/>
      <c r="BHW1" s="277"/>
      <c r="BHX1" s="277"/>
      <c r="BHY1" s="277"/>
      <c r="BHZ1" s="277"/>
      <c r="BIA1" s="277"/>
      <c r="BIB1" s="277"/>
      <c r="BIC1" s="277"/>
      <c r="BID1" s="277"/>
      <c r="BIE1" s="277"/>
      <c r="BIF1" s="277"/>
      <c r="BIG1" s="277"/>
      <c r="BIH1" s="277"/>
      <c r="BII1" s="277"/>
      <c r="BIJ1" s="277"/>
      <c r="BIK1" s="277"/>
      <c r="BIL1" s="277"/>
      <c r="BIM1" s="277"/>
      <c r="BIN1" s="277"/>
      <c r="BIO1" s="277"/>
      <c r="BIP1" s="277"/>
      <c r="BIQ1" s="277"/>
      <c r="BIR1" s="277"/>
      <c r="BIS1" s="277"/>
      <c r="BIT1" s="277"/>
      <c r="BIU1" s="277"/>
      <c r="BIV1" s="277"/>
      <c r="BIW1" s="277"/>
      <c r="BIX1" s="277"/>
      <c r="BIY1" s="277"/>
      <c r="BIZ1" s="277"/>
      <c r="BJA1" s="277"/>
      <c r="BJB1" s="277"/>
      <c r="BJC1" s="277"/>
      <c r="BJD1" s="277"/>
      <c r="BJE1" s="277"/>
      <c r="BJF1" s="277"/>
      <c r="BJG1" s="277"/>
      <c r="BJH1" s="277"/>
      <c r="BJI1" s="277"/>
      <c r="BJJ1" s="277"/>
      <c r="BJK1" s="277"/>
      <c r="BJL1" s="277"/>
      <c r="BJM1" s="277"/>
      <c r="BJN1" s="277"/>
      <c r="BJO1" s="277"/>
      <c r="BJP1" s="277"/>
      <c r="BJQ1" s="277"/>
      <c r="BJR1" s="277"/>
      <c r="BJS1" s="277"/>
      <c r="BJT1" s="277"/>
      <c r="BJU1" s="277"/>
      <c r="BJV1" s="277"/>
      <c r="BJW1" s="277"/>
      <c r="BJX1" s="277"/>
      <c r="BJY1" s="277"/>
      <c r="BJZ1" s="277"/>
      <c r="BKA1" s="277"/>
      <c r="BKB1" s="277"/>
      <c r="BKC1" s="277"/>
      <c r="BKD1" s="277"/>
      <c r="BKE1" s="277"/>
      <c r="BKF1" s="277"/>
      <c r="BKG1" s="277"/>
      <c r="BKH1" s="277"/>
      <c r="BKI1" s="277"/>
      <c r="BKJ1" s="277"/>
      <c r="BKK1" s="277"/>
      <c r="BKL1" s="277"/>
      <c r="BKM1" s="277"/>
      <c r="BKN1" s="277"/>
      <c r="BKO1" s="277"/>
      <c r="BKP1" s="277"/>
      <c r="BKQ1" s="277"/>
      <c r="BKR1" s="277"/>
      <c r="BKS1" s="277"/>
      <c r="BKT1" s="277"/>
      <c r="BKU1" s="277"/>
      <c r="BKV1" s="277"/>
      <c r="BKW1" s="277"/>
      <c r="BKX1" s="277"/>
      <c r="BKY1" s="277"/>
      <c r="BKZ1" s="277"/>
      <c r="BLA1" s="277"/>
      <c r="BLB1" s="277"/>
      <c r="BLC1" s="277"/>
      <c r="BLD1" s="277"/>
      <c r="BLE1" s="277"/>
      <c r="BLF1" s="277"/>
      <c r="BLG1" s="277"/>
      <c r="BLH1" s="277"/>
      <c r="BLI1" s="277"/>
      <c r="BLJ1" s="277"/>
      <c r="BLK1" s="277"/>
      <c r="BLL1" s="277"/>
      <c r="BLM1" s="277"/>
      <c r="BLN1" s="277"/>
      <c r="BLO1" s="277"/>
      <c r="BLP1" s="277"/>
      <c r="BLQ1" s="277"/>
      <c r="BLR1" s="277"/>
      <c r="BLS1" s="277"/>
      <c r="BLT1" s="277"/>
      <c r="BLU1" s="277"/>
      <c r="BLV1" s="277"/>
      <c r="BLW1" s="277"/>
      <c r="BLX1" s="277"/>
      <c r="BLY1" s="277"/>
      <c r="BLZ1" s="277"/>
      <c r="BMA1" s="277"/>
      <c r="BMB1" s="277"/>
      <c r="BMC1" s="277"/>
      <c r="BMD1" s="277"/>
      <c r="BME1" s="277"/>
      <c r="BMF1" s="277"/>
      <c r="BMG1" s="277"/>
      <c r="BMH1" s="277"/>
      <c r="BMI1" s="277"/>
      <c r="BMJ1" s="277"/>
      <c r="BMK1" s="277"/>
      <c r="BML1" s="277"/>
      <c r="BMM1" s="277"/>
      <c r="BMN1" s="277"/>
      <c r="BMO1" s="277"/>
      <c r="BMP1" s="277"/>
      <c r="BMQ1" s="277"/>
      <c r="BMR1" s="277"/>
      <c r="BMS1" s="277"/>
      <c r="BMT1" s="277"/>
      <c r="BMU1" s="277"/>
      <c r="BMV1" s="277"/>
      <c r="BMW1" s="277"/>
      <c r="BMX1" s="277"/>
      <c r="BMY1" s="277"/>
      <c r="BMZ1" s="277"/>
      <c r="BNA1" s="277"/>
      <c r="BNB1" s="277"/>
      <c r="BNC1" s="277"/>
      <c r="BND1" s="277"/>
      <c r="BNE1" s="277"/>
      <c r="BNF1" s="277"/>
      <c r="BNG1" s="277"/>
      <c r="BNH1" s="277"/>
      <c r="BNI1" s="277"/>
      <c r="BNJ1" s="277"/>
      <c r="BNK1" s="277"/>
      <c r="BNL1" s="277"/>
      <c r="BNM1" s="277"/>
      <c r="BNN1" s="277"/>
      <c r="BNO1" s="277"/>
      <c r="BNP1" s="277"/>
      <c r="BNQ1" s="277"/>
      <c r="BNR1" s="277"/>
      <c r="BNS1" s="277"/>
      <c r="BNT1" s="277"/>
      <c r="BNU1" s="277"/>
      <c r="BNV1" s="277"/>
      <c r="BNW1" s="277"/>
      <c r="BNX1" s="277"/>
      <c r="BNY1" s="277"/>
      <c r="BNZ1" s="277"/>
      <c r="BOA1" s="277"/>
      <c r="BOB1" s="277"/>
      <c r="BOC1" s="277"/>
      <c r="BOD1" s="277"/>
      <c r="BOE1" s="277"/>
      <c r="BOF1" s="277"/>
      <c r="BOG1" s="277"/>
      <c r="BOH1" s="277"/>
      <c r="BOI1" s="277"/>
      <c r="BOJ1" s="277"/>
      <c r="BOK1" s="277"/>
      <c r="BOL1" s="277"/>
      <c r="BOM1" s="277"/>
      <c r="BON1" s="277"/>
      <c r="BOO1" s="277"/>
      <c r="BOP1" s="277"/>
      <c r="BOQ1" s="277"/>
      <c r="BOR1" s="277"/>
      <c r="BOS1" s="277"/>
      <c r="BOT1" s="277"/>
      <c r="BOU1" s="277"/>
      <c r="BOV1" s="277"/>
      <c r="BOW1" s="277"/>
      <c r="BOX1" s="277"/>
      <c r="BOY1" s="277"/>
      <c r="BOZ1" s="277"/>
      <c r="BPA1" s="277"/>
      <c r="BPB1" s="277"/>
      <c r="BPC1" s="277"/>
      <c r="BPD1" s="277"/>
      <c r="BPE1" s="277"/>
      <c r="BPF1" s="277"/>
      <c r="BPG1" s="277"/>
      <c r="BPH1" s="277"/>
      <c r="BPI1" s="277"/>
      <c r="BPJ1" s="277"/>
      <c r="BPK1" s="277"/>
      <c r="BPL1" s="277"/>
      <c r="BPM1" s="277"/>
      <c r="BPN1" s="277"/>
      <c r="BPO1" s="277"/>
      <c r="BPP1" s="277"/>
      <c r="BPQ1" s="277"/>
      <c r="BPR1" s="277"/>
      <c r="BPS1" s="277"/>
      <c r="BPT1" s="277"/>
      <c r="BPU1" s="277"/>
      <c r="BPV1" s="277"/>
      <c r="BPW1" s="277"/>
      <c r="BPX1" s="277"/>
      <c r="BPY1" s="277"/>
      <c r="BPZ1" s="277"/>
      <c r="BQA1" s="277"/>
      <c r="BQB1" s="277"/>
      <c r="BQC1" s="277"/>
      <c r="BQD1" s="277"/>
      <c r="BQE1" s="277"/>
      <c r="BQF1" s="277"/>
      <c r="BQG1" s="277"/>
      <c r="BQH1" s="277"/>
      <c r="BQI1" s="277"/>
      <c r="BQJ1" s="277"/>
      <c r="BQK1" s="277"/>
      <c r="BQL1" s="277"/>
      <c r="BQM1" s="277"/>
      <c r="BQN1" s="277"/>
      <c r="BQO1" s="277"/>
      <c r="BQP1" s="277"/>
      <c r="BQQ1" s="277"/>
      <c r="BQR1" s="277"/>
      <c r="BQS1" s="277"/>
      <c r="BQT1" s="277"/>
      <c r="BQU1" s="277"/>
      <c r="BQV1" s="277"/>
      <c r="BQW1" s="277"/>
      <c r="BQX1" s="277"/>
      <c r="BQY1" s="277"/>
      <c r="BQZ1" s="277"/>
      <c r="BRA1" s="277"/>
      <c r="BRB1" s="277"/>
      <c r="BRC1" s="277"/>
      <c r="BRD1" s="277"/>
      <c r="BRE1" s="277"/>
      <c r="BRF1" s="277"/>
      <c r="BRG1" s="277"/>
      <c r="BRH1" s="277"/>
      <c r="BRI1" s="277"/>
      <c r="BRJ1" s="277"/>
      <c r="BRK1" s="277"/>
      <c r="BRL1" s="277"/>
      <c r="BRM1" s="277"/>
      <c r="BRN1" s="277"/>
      <c r="BRO1" s="277"/>
      <c r="BRP1" s="277"/>
      <c r="BRQ1" s="277"/>
      <c r="BRR1" s="277"/>
      <c r="BRS1" s="277"/>
      <c r="BRT1" s="277"/>
      <c r="BRU1" s="277"/>
      <c r="BRV1" s="277"/>
      <c r="BRW1" s="277"/>
      <c r="BRX1" s="277"/>
      <c r="BRY1" s="277"/>
      <c r="BRZ1" s="277"/>
      <c r="BSA1" s="277"/>
      <c r="BSB1" s="277"/>
      <c r="BSC1" s="277"/>
      <c r="BSD1" s="277"/>
      <c r="BSE1" s="277"/>
      <c r="BSF1" s="277"/>
      <c r="BSG1" s="277"/>
      <c r="BSH1" s="277"/>
      <c r="BSI1" s="277"/>
      <c r="BSJ1" s="277"/>
      <c r="BSK1" s="277"/>
      <c r="BSL1" s="277"/>
      <c r="BSM1" s="277"/>
      <c r="BSN1" s="277"/>
      <c r="BSO1" s="277"/>
      <c r="BSP1" s="277"/>
      <c r="BSQ1" s="277"/>
      <c r="BSR1" s="277"/>
      <c r="BSS1" s="277"/>
      <c r="BST1" s="277"/>
      <c r="BSU1" s="277"/>
      <c r="BSV1" s="277"/>
      <c r="BSW1" s="277"/>
      <c r="BSX1" s="277"/>
      <c r="BSY1" s="277"/>
      <c r="BSZ1" s="277"/>
      <c r="BTA1" s="277"/>
      <c r="BTB1" s="277"/>
      <c r="BTC1" s="277"/>
      <c r="BTD1" s="277"/>
      <c r="BTE1" s="277"/>
      <c r="BTF1" s="277"/>
      <c r="BTG1" s="277"/>
      <c r="BTH1" s="277"/>
      <c r="BTI1" s="277"/>
      <c r="BTJ1" s="277"/>
      <c r="BTK1" s="277"/>
      <c r="BTL1" s="277"/>
      <c r="BTM1" s="277"/>
      <c r="BTN1" s="277"/>
      <c r="BTO1" s="277"/>
      <c r="BTP1" s="277"/>
      <c r="BTQ1" s="277"/>
      <c r="BTR1" s="277"/>
      <c r="BTS1" s="277"/>
      <c r="BTT1" s="277"/>
      <c r="BTU1" s="277"/>
      <c r="BTV1" s="277"/>
      <c r="BTW1" s="277"/>
      <c r="BTX1" s="277"/>
      <c r="BTY1" s="277"/>
      <c r="BTZ1" s="277"/>
      <c r="BUA1" s="277"/>
      <c r="BUB1" s="277"/>
      <c r="BUC1" s="277"/>
      <c r="BUD1" s="277"/>
      <c r="BUE1" s="277"/>
      <c r="BUF1" s="277"/>
      <c r="BUG1" s="277"/>
      <c r="BUH1" s="277"/>
      <c r="BUI1" s="277"/>
      <c r="BUJ1" s="277"/>
      <c r="BUK1" s="277"/>
      <c r="BUL1" s="277"/>
      <c r="BUM1" s="277"/>
      <c r="BUN1" s="277"/>
      <c r="BUO1" s="277"/>
      <c r="BUP1" s="277"/>
      <c r="BUQ1" s="277"/>
      <c r="BUR1" s="277"/>
      <c r="BUS1" s="277"/>
      <c r="BUT1" s="277"/>
      <c r="BUU1" s="277"/>
      <c r="BUV1" s="277"/>
      <c r="BUW1" s="277"/>
      <c r="BUX1" s="277"/>
      <c r="BUY1" s="277"/>
      <c r="BUZ1" s="277"/>
      <c r="BVA1" s="277"/>
      <c r="BVB1" s="277"/>
      <c r="BVC1" s="277"/>
      <c r="BVD1" s="277"/>
      <c r="BVE1" s="277"/>
      <c r="BVF1" s="277"/>
      <c r="BVG1" s="277"/>
      <c r="BVH1" s="277"/>
      <c r="BVI1" s="277"/>
      <c r="BVJ1" s="277"/>
      <c r="BVK1" s="277"/>
      <c r="BVL1" s="277"/>
      <c r="BVM1" s="277"/>
      <c r="BVN1" s="277"/>
      <c r="BVO1" s="277"/>
      <c r="BVP1" s="277"/>
      <c r="BVQ1" s="277"/>
      <c r="BVR1" s="277"/>
      <c r="BVS1" s="277"/>
      <c r="BVT1" s="277"/>
      <c r="BVU1" s="277"/>
      <c r="BVV1" s="277"/>
      <c r="BVW1" s="277"/>
      <c r="BVX1" s="277"/>
      <c r="BVY1" s="277"/>
      <c r="BVZ1" s="277"/>
      <c r="BWA1" s="277"/>
      <c r="BWB1" s="277"/>
      <c r="BWC1" s="277"/>
      <c r="BWD1" s="277"/>
      <c r="BWE1" s="277"/>
      <c r="BWF1" s="277"/>
      <c r="BWG1" s="277"/>
      <c r="BWH1" s="277"/>
      <c r="BWI1" s="277"/>
      <c r="BWJ1" s="277"/>
      <c r="BWK1" s="277"/>
      <c r="BWL1" s="277"/>
      <c r="BWM1" s="277"/>
      <c r="BWN1" s="277"/>
      <c r="BWO1" s="277"/>
      <c r="BWP1" s="277"/>
      <c r="BWQ1" s="277"/>
      <c r="BWR1" s="277"/>
      <c r="BWS1" s="277"/>
      <c r="BWT1" s="277"/>
      <c r="BWU1" s="277"/>
      <c r="BWV1" s="277"/>
      <c r="BWW1" s="277"/>
      <c r="BWX1" s="277"/>
      <c r="BWY1" s="277"/>
      <c r="BWZ1" s="277"/>
      <c r="BXA1" s="277"/>
      <c r="BXB1" s="277"/>
      <c r="BXC1" s="277"/>
      <c r="BXD1" s="277"/>
      <c r="BXE1" s="277"/>
      <c r="BXF1" s="277"/>
      <c r="BXG1" s="277"/>
      <c r="BXH1" s="277"/>
      <c r="BXI1" s="277"/>
      <c r="BXJ1" s="277"/>
      <c r="BXK1" s="277"/>
      <c r="BXL1" s="277"/>
      <c r="BXM1" s="277"/>
      <c r="BXN1" s="277"/>
      <c r="BXO1" s="277"/>
      <c r="BXP1" s="277"/>
      <c r="BXQ1" s="277"/>
      <c r="BXR1" s="277"/>
      <c r="BXS1" s="277"/>
      <c r="BXT1" s="277"/>
      <c r="BXU1" s="277"/>
      <c r="BXV1" s="277"/>
      <c r="BXW1" s="277"/>
      <c r="BXX1" s="277"/>
      <c r="BXY1" s="277"/>
      <c r="BXZ1" s="277"/>
      <c r="BYA1" s="277"/>
      <c r="BYB1" s="277"/>
      <c r="BYC1" s="277"/>
      <c r="BYD1" s="277"/>
      <c r="BYE1" s="277"/>
      <c r="BYF1" s="277"/>
      <c r="BYG1" s="277"/>
      <c r="BYH1" s="277"/>
      <c r="BYI1" s="277"/>
      <c r="BYJ1" s="277"/>
      <c r="BYK1" s="277"/>
      <c r="BYL1" s="277"/>
      <c r="BYM1" s="277"/>
      <c r="BYN1" s="277"/>
      <c r="BYO1" s="277"/>
      <c r="BYP1" s="277"/>
      <c r="BYQ1" s="277"/>
      <c r="BYR1" s="277"/>
      <c r="BYS1" s="277"/>
      <c r="BYT1" s="277"/>
      <c r="BYU1" s="277"/>
      <c r="BYV1" s="277"/>
      <c r="BYW1" s="277"/>
      <c r="BYX1" s="277"/>
      <c r="BYY1" s="277"/>
      <c r="BYZ1" s="277"/>
      <c r="BZA1" s="277"/>
      <c r="BZB1" s="277"/>
      <c r="BZC1" s="277"/>
      <c r="BZD1" s="277"/>
      <c r="BZE1" s="277"/>
      <c r="BZF1" s="277"/>
      <c r="BZG1" s="277"/>
      <c r="BZH1" s="277"/>
      <c r="BZI1" s="277"/>
      <c r="BZJ1" s="277"/>
      <c r="BZK1" s="277"/>
      <c r="BZL1" s="277"/>
      <c r="BZM1" s="277"/>
      <c r="BZN1" s="277"/>
      <c r="BZO1" s="277"/>
      <c r="BZP1" s="277"/>
      <c r="BZQ1" s="277"/>
      <c r="BZR1" s="277"/>
      <c r="BZS1" s="277"/>
      <c r="BZT1" s="277"/>
      <c r="BZU1" s="277"/>
      <c r="BZV1" s="277"/>
      <c r="BZW1" s="277"/>
      <c r="BZX1" s="277"/>
      <c r="BZY1" s="277"/>
      <c r="BZZ1" s="277"/>
      <c r="CAA1" s="277"/>
      <c r="CAB1" s="277"/>
      <c r="CAC1" s="277"/>
      <c r="CAD1" s="277"/>
      <c r="CAE1" s="277"/>
      <c r="CAF1" s="277"/>
      <c r="CAG1" s="277"/>
      <c r="CAH1" s="277"/>
      <c r="CAI1" s="277"/>
      <c r="CAJ1" s="277"/>
      <c r="CAK1" s="277"/>
      <c r="CAL1" s="277"/>
      <c r="CAM1" s="277"/>
      <c r="CAN1" s="277"/>
      <c r="CAO1" s="277"/>
      <c r="CAP1" s="277"/>
      <c r="CAQ1" s="277"/>
      <c r="CAR1" s="277"/>
      <c r="CAS1" s="277"/>
      <c r="CAT1" s="277"/>
      <c r="CAU1" s="277"/>
      <c r="CAV1" s="277"/>
      <c r="CAW1" s="277"/>
      <c r="CAX1" s="277"/>
      <c r="CAY1" s="277"/>
      <c r="CAZ1" s="277"/>
      <c r="CBA1" s="277"/>
      <c r="CBB1" s="277"/>
      <c r="CBC1" s="277"/>
      <c r="CBD1" s="277"/>
      <c r="CBE1" s="277"/>
      <c r="CBF1" s="277"/>
      <c r="CBG1" s="277"/>
      <c r="CBH1" s="277"/>
      <c r="CBI1" s="277"/>
      <c r="CBJ1" s="277"/>
      <c r="CBK1" s="277"/>
      <c r="CBL1" s="277"/>
      <c r="CBM1" s="277"/>
      <c r="CBN1" s="277"/>
      <c r="CBO1" s="277"/>
      <c r="CBP1" s="277"/>
      <c r="CBQ1" s="277"/>
      <c r="CBR1" s="277"/>
      <c r="CBS1" s="277"/>
      <c r="CBT1" s="277"/>
      <c r="CBU1" s="277"/>
      <c r="CBV1" s="277"/>
      <c r="CBW1" s="277"/>
      <c r="CBX1" s="277"/>
      <c r="CBY1" s="277"/>
      <c r="CBZ1" s="277"/>
      <c r="CCA1" s="277"/>
      <c r="CCB1" s="277"/>
      <c r="CCC1" s="277"/>
      <c r="CCD1" s="277"/>
      <c r="CCE1" s="277"/>
      <c r="CCF1" s="277"/>
      <c r="CCG1" s="277"/>
      <c r="CCH1" s="277"/>
      <c r="CCI1" s="277"/>
      <c r="CCJ1" s="277"/>
      <c r="CCK1" s="277"/>
      <c r="CCL1" s="277"/>
      <c r="CCM1" s="277"/>
      <c r="CCN1" s="277"/>
      <c r="CCO1" s="277"/>
      <c r="CCP1" s="277"/>
      <c r="CCQ1" s="277"/>
      <c r="CCR1" s="277"/>
      <c r="CCS1" s="277"/>
      <c r="CCT1" s="277"/>
      <c r="CCU1" s="277"/>
      <c r="CCV1" s="277"/>
      <c r="CCW1" s="277"/>
      <c r="CCX1" s="277"/>
      <c r="CCY1" s="277"/>
      <c r="CCZ1" s="277"/>
      <c r="CDA1" s="277"/>
      <c r="CDB1" s="277"/>
      <c r="CDC1" s="277"/>
      <c r="CDD1" s="277"/>
      <c r="CDE1" s="277"/>
      <c r="CDF1" s="277"/>
      <c r="CDG1" s="277"/>
      <c r="CDH1" s="277"/>
      <c r="CDI1" s="277"/>
      <c r="CDJ1" s="277"/>
      <c r="CDK1" s="277"/>
      <c r="CDL1" s="277"/>
      <c r="CDM1" s="277"/>
      <c r="CDN1" s="277"/>
      <c r="CDO1" s="277"/>
      <c r="CDP1" s="277"/>
      <c r="CDQ1" s="277"/>
      <c r="CDR1" s="277"/>
      <c r="CDS1" s="277"/>
      <c r="CDT1" s="277"/>
      <c r="CDU1" s="277"/>
      <c r="CDV1" s="277"/>
      <c r="CDW1" s="277"/>
      <c r="CDX1" s="277"/>
      <c r="CDY1" s="277"/>
      <c r="CDZ1" s="277"/>
      <c r="CEA1" s="277"/>
      <c r="CEB1" s="277"/>
      <c r="CEC1" s="277"/>
      <c r="CED1" s="277"/>
      <c r="CEE1" s="277"/>
      <c r="CEF1" s="277"/>
      <c r="CEG1" s="277"/>
      <c r="CEH1" s="277"/>
      <c r="CEI1" s="277"/>
      <c r="CEJ1" s="277"/>
      <c r="CEK1" s="277"/>
      <c r="CEL1" s="277"/>
      <c r="CEM1" s="277"/>
      <c r="CEN1" s="277"/>
      <c r="CEO1" s="277"/>
      <c r="CEP1" s="277"/>
      <c r="CEQ1" s="277"/>
      <c r="CER1" s="277"/>
      <c r="CES1" s="277"/>
      <c r="CET1" s="277"/>
      <c r="CEU1" s="277"/>
      <c r="CEV1" s="277"/>
      <c r="CEW1" s="277"/>
      <c r="CEX1" s="277"/>
      <c r="CEY1" s="277"/>
      <c r="CEZ1" s="277"/>
      <c r="CFA1" s="277"/>
      <c r="CFB1" s="277"/>
      <c r="CFC1" s="277"/>
      <c r="CFD1" s="277"/>
      <c r="CFE1" s="277"/>
      <c r="CFF1" s="277"/>
      <c r="CFG1" s="277"/>
      <c r="CFH1" s="277"/>
      <c r="CFI1" s="277"/>
      <c r="CFJ1" s="277"/>
      <c r="CFK1" s="277"/>
      <c r="CFL1" s="277"/>
      <c r="CFM1" s="277"/>
      <c r="CFN1" s="277"/>
      <c r="CFO1" s="277"/>
      <c r="CFP1" s="277"/>
      <c r="CFQ1" s="277"/>
      <c r="CFR1" s="277"/>
      <c r="CFS1" s="277"/>
      <c r="CFT1" s="277"/>
      <c r="CFU1" s="277"/>
      <c r="CFV1" s="277"/>
      <c r="CFW1" s="277"/>
      <c r="CFX1" s="277"/>
      <c r="CFY1" s="277"/>
      <c r="CFZ1" s="277"/>
      <c r="CGA1" s="277"/>
      <c r="CGB1" s="277"/>
      <c r="CGC1" s="277"/>
      <c r="CGD1" s="277"/>
      <c r="CGE1" s="277"/>
      <c r="CGF1" s="277"/>
      <c r="CGG1" s="277"/>
      <c r="CGH1" s="277"/>
      <c r="CGI1" s="277"/>
      <c r="CGJ1" s="277"/>
      <c r="CGK1" s="277"/>
      <c r="CGL1" s="277"/>
      <c r="CGM1" s="277"/>
      <c r="CGN1" s="277"/>
      <c r="CGO1" s="277"/>
      <c r="CGP1" s="277"/>
      <c r="CGQ1" s="277"/>
      <c r="CGR1" s="277"/>
      <c r="CGS1" s="277"/>
      <c r="CGT1" s="277"/>
      <c r="CGU1" s="277"/>
      <c r="CGV1" s="277"/>
      <c r="CGW1" s="277"/>
      <c r="CGX1" s="277"/>
      <c r="CGY1" s="277"/>
      <c r="CGZ1" s="277"/>
      <c r="CHA1" s="277"/>
      <c r="CHB1" s="277"/>
      <c r="CHC1" s="277"/>
      <c r="CHD1" s="277"/>
      <c r="CHE1" s="277"/>
      <c r="CHF1" s="277"/>
      <c r="CHG1" s="277"/>
      <c r="CHH1" s="277"/>
      <c r="CHI1" s="277"/>
      <c r="CHJ1" s="277"/>
      <c r="CHK1" s="277"/>
      <c r="CHL1" s="277"/>
      <c r="CHM1" s="277"/>
      <c r="CHN1" s="277"/>
      <c r="CHO1" s="277"/>
      <c r="CHP1" s="277"/>
      <c r="CHQ1" s="277"/>
      <c r="CHR1" s="277"/>
      <c r="CHS1" s="277"/>
      <c r="CHT1" s="277"/>
      <c r="CHU1" s="277"/>
      <c r="CHV1" s="277"/>
      <c r="CHW1" s="277"/>
      <c r="CHX1" s="277"/>
      <c r="CHY1" s="277"/>
      <c r="CHZ1" s="277"/>
      <c r="CIA1" s="277"/>
      <c r="CIB1" s="277"/>
      <c r="CIC1" s="277"/>
      <c r="CID1" s="277"/>
      <c r="CIE1" s="277"/>
      <c r="CIF1" s="277"/>
      <c r="CIG1" s="277"/>
      <c r="CIH1" s="277"/>
      <c r="CII1" s="277"/>
      <c r="CIJ1" s="277"/>
      <c r="CIK1" s="277"/>
      <c r="CIL1" s="277"/>
      <c r="CIM1" s="277"/>
      <c r="CIN1" s="277"/>
      <c r="CIO1" s="277"/>
      <c r="CIP1" s="277"/>
      <c r="CIQ1" s="277"/>
      <c r="CIR1" s="277"/>
      <c r="CIS1" s="277"/>
      <c r="CIT1" s="277"/>
      <c r="CIU1" s="277"/>
      <c r="CIV1" s="277"/>
      <c r="CIW1" s="277"/>
      <c r="CIX1" s="277"/>
      <c r="CIY1" s="277"/>
      <c r="CIZ1" s="277"/>
      <c r="CJA1" s="277"/>
      <c r="CJB1" s="277"/>
      <c r="CJC1" s="277"/>
      <c r="CJD1" s="277"/>
      <c r="CJE1" s="277"/>
      <c r="CJF1" s="277"/>
      <c r="CJG1" s="277"/>
      <c r="CJH1" s="277"/>
      <c r="CJI1" s="277"/>
      <c r="CJJ1" s="277"/>
      <c r="CJK1" s="277"/>
      <c r="CJL1" s="277"/>
      <c r="CJM1" s="277"/>
      <c r="CJN1" s="277"/>
      <c r="CJO1" s="277"/>
      <c r="CJP1" s="277"/>
      <c r="CJQ1" s="277"/>
      <c r="CJR1" s="277"/>
      <c r="CJS1" s="277"/>
      <c r="CJT1" s="277"/>
      <c r="CJU1" s="277"/>
      <c r="CJV1" s="277"/>
      <c r="CJW1" s="277"/>
      <c r="CJX1" s="277"/>
      <c r="CJY1" s="277"/>
      <c r="CJZ1" s="277"/>
      <c r="CKA1" s="277"/>
      <c r="CKB1" s="277"/>
      <c r="CKC1" s="277"/>
      <c r="CKD1" s="277"/>
      <c r="CKE1" s="277"/>
      <c r="CKF1" s="277"/>
      <c r="CKG1" s="277"/>
      <c r="CKH1" s="277"/>
      <c r="CKI1" s="277"/>
      <c r="CKJ1" s="277"/>
      <c r="CKK1" s="277"/>
      <c r="CKL1" s="277"/>
      <c r="CKM1" s="277"/>
      <c r="CKN1" s="277"/>
      <c r="CKO1" s="277"/>
      <c r="CKP1" s="277"/>
      <c r="CKQ1" s="277"/>
      <c r="CKR1" s="277"/>
      <c r="CKS1" s="277"/>
      <c r="CKT1" s="277"/>
      <c r="CKU1" s="277"/>
      <c r="CKV1" s="277"/>
      <c r="CKW1" s="277"/>
      <c r="CKX1" s="277"/>
      <c r="CKY1" s="277"/>
      <c r="CKZ1" s="277"/>
      <c r="CLA1" s="277"/>
      <c r="CLB1" s="277"/>
      <c r="CLC1" s="277"/>
      <c r="CLD1" s="277"/>
      <c r="CLE1" s="277"/>
      <c r="CLF1" s="277"/>
      <c r="CLG1" s="277"/>
      <c r="CLH1" s="277"/>
      <c r="CLI1" s="277"/>
      <c r="CLJ1" s="277"/>
      <c r="CLK1" s="277"/>
      <c r="CLL1" s="277"/>
      <c r="CLM1" s="277"/>
      <c r="CLN1" s="277"/>
      <c r="CLO1" s="277"/>
      <c r="CLP1" s="277"/>
      <c r="CLQ1" s="277"/>
      <c r="CLR1" s="277"/>
      <c r="CLS1" s="277"/>
      <c r="CLT1" s="277"/>
      <c r="CLU1" s="277"/>
      <c r="CLV1" s="277"/>
      <c r="CLW1" s="277"/>
      <c r="CLX1" s="277"/>
      <c r="CLY1" s="277"/>
      <c r="CLZ1" s="277"/>
      <c r="CMA1" s="277"/>
      <c r="CMB1" s="277"/>
      <c r="CMC1" s="277"/>
      <c r="CMD1" s="277"/>
      <c r="CME1" s="277"/>
      <c r="CMF1" s="277"/>
      <c r="CMG1" s="277"/>
      <c r="CMH1" s="277"/>
      <c r="CMI1" s="277"/>
      <c r="CMJ1" s="277"/>
      <c r="CMK1" s="277"/>
      <c r="CML1" s="277"/>
      <c r="CMM1" s="277"/>
      <c r="CMN1" s="277"/>
      <c r="CMO1" s="277"/>
      <c r="CMP1" s="277"/>
      <c r="CMQ1" s="277"/>
      <c r="CMR1" s="277"/>
      <c r="CMS1" s="277"/>
      <c r="CMT1" s="277"/>
      <c r="CMU1" s="277"/>
      <c r="CMV1" s="277"/>
      <c r="CMW1" s="277"/>
      <c r="CMX1" s="277"/>
      <c r="CMY1" s="277"/>
      <c r="CMZ1" s="277"/>
      <c r="CNA1" s="277"/>
      <c r="CNB1" s="277"/>
      <c r="CNC1" s="277"/>
      <c r="CND1" s="277"/>
      <c r="CNE1" s="277"/>
      <c r="CNF1" s="277"/>
      <c r="CNG1" s="277"/>
      <c r="CNH1" s="277"/>
      <c r="CNI1" s="277"/>
      <c r="CNJ1" s="277"/>
      <c r="CNK1" s="277"/>
      <c r="CNL1" s="277"/>
      <c r="CNM1" s="277"/>
      <c r="CNN1" s="277"/>
      <c r="CNO1" s="277"/>
      <c r="CNP1" s="277"/>
      <c r="CNQ1" s="277"/>
      <c r="CNR1" s="277"/>
      <c r="CNS1" s="277"/>
      <c r="CNT1" s="277"/>
      <c r="CNU1" s="277"/>
      <c r="CNV1" s="277"/>
      <c r="CNW1" s="277"/>
      <c r="CNX1" s="277"/>
      <c r="CNY1" s="277"/>
      <c r="CNZ1" s="277"/>
      <c r="COA1" s="277"/>
      <c r="COB1" s="277"/>
      <c r="COC1" s="277"/>
      <c r="COD1" s="277"/>
      <c r="COE1" s="277"/>
      <c r="COF1" s="277"/>
      <c r="COG1" s="277"/>
      <c r="COH1" s="277"/>
      <c r="COI1" s="277"/>
      <c r="COJ1" s="277"/>
      <c r="COK1" s="277"/>
      <c r="COL1" s="277"/>
      <c r="COM1" s="277"/>
      <c r="CON1" s="277"/>
      <c r="COO1" s="277"/>
      <c r="COP1" s="277"/>
      <c r="COQ1" s="277"/>
      <c r="COR1" s="277"/>
      <c r="COS1" s="277"/>
      <c r="COT1" s="277"/>
      <c r="COU1" s="277"/>
      <c r="COV1" s="277"/>
      <c r="COW1" s="277"/>
      <c r="COX1" s="277"/>
      <c r="COY1" s="277"/>
      <c r="COZ1" s="277"/>
      <c r="CPA1" s="277"/>
      <c r="CPB1" s="277"/>
      <c r="CPC1" s="277"/>
      <c r="CPD1" s="277"/>
      <c r="CPE1" s="277"/>
      <c r="CPF1" s="277"/>
      <c r="CPG1" s="277"/>
      <c r="CPH1" s="277"/>
      <c r="CPI1" s="277"/>
      <c r="CPJ1" s="277"/>
      <c r="CPK1" s="277"/>
      <c r="CPL1" s="277"/>
      <c r="CPM1" s="277"/>
      <c r="CPN1" s="277"/>
      <c r="CPO1" s="277"/>
      <c r="CPP1" s="277"/>
      <c r="CPQ1" s="277"/>
      <c r="CPR1" s="277"/>
      <c r="CPS1" s="277"/>
      <c r="CPT1" s="277"/>
      <c r="CPU1" s="277"/>
      <c r="CPV1" s="277"/>
      <c r="CPW1" s="277"/>
      <c r="CPX1" s="277"/>
      <c r="CPY1" s="277"/>
      <c r="CPZ1" s="277"/>
      <c r="CQA1" s="277"/>
      <c r="CQB1" s="277"/>
      <c r="CQC1" s="277"/>
      <c r="CQD1" s="277"/>
      <c r="CQE1" s="277"/>
      <c r="CQF1" s="277"/>
      <c r="CQG1" s="277"/>
      <c r="CQH1" s="277"/>
      <c r="CQI1" s="277"/>
      <c r="CQJ1" s="277"/>
      <c r="CQK1" s="277"/>
      <c r="CQL1" s="277"/>
      <c r="CQM1" s="277"/>
      <c r="CQN1" s="277"/>
      <c r="CQO1" s="277"/>
      <c r="CQP1" s="277"/>
      <c r="CQQ1" s="277"/>
      <c r="CQR1" s="277"/>
      <c r="CQS1" s="277"/>
      <c r="CQT1" s="277"/>
      <c r="CQU1" s="277"/>
      <c r="CQV1" s="277"/>
      <c r="CQW1" s="277"/>
      <c r="CQX1" s="277"/>
      <c r="CQY1" s="277"/>
      <c r="CQZ1" s="277"/>
      <c r="CRA1" s="277"/>
      <c r="CRB1" s="277"/>
      <c r="CRC1" s="277"/>
      <c r="CRD1" s="277"/>
      <c r="CRE1" s="277"/>
      <c r="CRF1" s="277"/>
      <c r="CRG1" s="277"/>
      <c r="CRH1" s="277"/>
      <c r="CRI1" s="277"/>
      <c r="CRJ1" s="277"/>
      <c r="CRK1" s="277"/>
      <c r="CRL1" s="277"/>
      <c r="CRM1" s="277"/>
      <c r="CRN1" s="277"/>
      <c r="CRO1" s="277"/>
      <c r="CRP1" s="277"/>
      <c r="CRQ1" s="277"/>
      <c r="CRR1" s="277"/>
      <c r="CRS1" s="277"/>
      <c r="CRT1" s="277"/>
      <c r="CRU1" s="277"/>
      <c r="CRV1" s="277"/>
      <c r="CRW1" s="277"/>
      <c r="CRX1" s="277"/>
      <c r="CRY1" s="277"/>
      <c r="CRZ1" s="277"/>
      <c r="CSA1" s="277"/>
      <c r="CSB1" s="277"/>
      <c r="CSC1" s="277"/>
      <c r="CSD1" s="277"/>
      <c r="CSE1" s="277"/>
      <c r="CSF1" s="277"/>
      <c r="CSG1" s="277"/>
      <c r="CSH1" s="277"/>
      <c r="CSI1" s="277"/>
      <c r="CSJ1" s="277"/>
      <c r="CSK1" s="277"/>
      <c r="CSL1" s="277"/>
      <c r="CSM1" s="277"/>
      <c r="CSN1" s="277"/>
      <c r="CSO1" s="277"/>
      <c r="CSP1" s="277"/>
      <c r="CSQ1" s="277"/>
      <c r="CSR1" s="277"/>
      <c r="CSS1" s="277"/>
      <c r="CST1" s="277"/>
      <c r="CSU1" s="277"/>
      <c r="CSV1" s="277"/>
      <c r="CSW1" s="277"/>
      <c r="CSX1" s="277"/>
      <c r="CSY1" s="277"/>
      <c r="CSZ1" s="277"/>
      <c r="CTA1" s="277"/>
      <c r="CTB1" s="277"/>
      <c r="CTC1" s="277"/>
      <c r="CTD1" s="277"/>
      <c r="CTE1" s="277"/>
      <c r="CTF1" s="277"/>
      <c r="CTG1" s="277"/>
      <c r="CTH1" s="277"/>
      <c r="CTI1" s="277"/>
      <c r="CTJ1" s="277"/>
      <c r="CTK1" s="277"/>
      <c r="CTL1" s="277"/>
      <c r="CTM1" s="277"/>
      <c r="CTN1" s="277"/>
      <c r="CTO1" s="277"/>
      <c r="CTP1" s="277"/>
      <c r="CTQ1" s="277"/>
      <c r="CTR1" s="277"/>
      <c r="CTS1" s="277"/>
      <c r="CTT1" s="277"/>
      <c r="CTU1" s="277"/>
      <c r="CTV1" s="277"/>
      <c r="CTW1" s="277"/>
      <c r="CTX1" s="277"/>
      <c r="CTY1" s="277"/>
      <c r="CTZ1" s="277"/>
      <c r="CUA1" s="277"/>
      <c r="CUB1" s="277"/>
      <c r="CUC1" s="277"/>
      <c r="CUD1" s="277"/>
      <c r="CUE1" s="277"/>
      <c r="CUF1" s="277"/>
      <c r="CUG1" s="277"/>
      <c r="CUH1" s="277"/>
      <c r="CUI1" s="277"/>
      <c r="CUJ1" s="277"/>
      <c r="CUK1" s="277"/>
      <c r="CUL1" s="277"/>
      <c r="CUM1" s="277"/>
      <c r="CUN1" s="277"/>
      <c r="CUO1" s="277"/>
      <c r="CUP1" s="277"/>
      <c r="CUQ1" s="277"/>
      <c r="CUR1" s="277"/>
      <c r="CUS1" s="277"/>
      <c r="CUT1" s="277"/>
      <c r="CUU1" s="277"/>
      <c r="CUV1" s="277"/>
      <c r="CUW1" s="277"/>
      <c r="CUX1" s="277"/>
      <c r="CUY1" s="277"/>
      <c r="CUZ1" s="277"/>
      <c r="CVA1" s="277"/>
      <c r="CVB1" s="277"/>
      <c r="CVC1" s="277"/>
      <c r="CVD1" s="277"/>
      <c r="CVE1" s="277"/>
      <c r="CVF1" s="277"/>
      <c r="CVG1" s="277"/>
      <c r="CVH1" s="277"/>
      <c r="CVI1" s="277"/>
      <c r="CVJ1" s="277"/>
      <c r="CVK1" s="277"/>
      <c r="CVL1" s="277"/>
      <c r="CVM1" s="277"/>
      <c r="CVN1" s="277"/>
      <c r="CVO1" s="277"/>
      <c r="CVP1" s="277"/>
      <c r="CVQ1" s="277"/>
      <c r="CVR1" s="277"/>
      <c r="CVS1" s="277"/>
      <c r="CVT1" s="277"/>
      <c r="CVU1" s="277"/>
      <c r="CVV1" s="277"/>
      <c r="CVW1" s="277"/>
      <c r="CVX1" s="277"/>
      <c r="CVY1" s="277"/>
      <c r="CVZ1" s="277"/>
      <c r="CWA1" s="277"/>
      <c r="CWB1" s="277"/>
      <c r="CWC1" s="277"/>
      <c r="CWD1" s="277"/>
      <c r="CWE1" s="277"/>
      <c r="CWF1" s="277"/>
      <c r="CWG1" s="277"/>
      <c r="CWH1" s="277"/>
      <c r="CWI1" s="277"/>
      <c r="CWJ1" s="277"/>
      <c r="CWK1" s="277"/>
      <c r="CWL1" s="277"/>
      <c r="CWM1" s="277"/>
      <c r="CWN1" s="277"/>
      <c r="CWO1" s="277"/>
      <c r="CWP1" s="277"/>
      <c r="CWQ1" s="277"/>
      <c r="CWR1" s="277"/>
      <c r="CWS1" s="277"/>
      <c r="CWT1" s="277"/>
      <c r="CWU1" s="277"/>
      <c r="CWV1" s="277"/>
      <c r="CWW1" s="277"/>
      <c r="CWX1" s="277"/>
      <c r="CWY1" s="277"/>
      <c r="CWZ1" s="277"/>
      <c r="CXA1" s="277"/>
      <c r="CXB1" s="277"/>
      <c r="CXC1" s="277"/>
      <c r="CXD1" s="277"/>
      <c r="CXE1" s="277"/>
      <c r="CXF1" s="277"/>
      <c r="CXG1" s="277"/>
      <c r="CXH1" s="277"/>
      <c r="CXI1" s="277"/>
      <c r="CXJ1" s="277"/>
      <c r="CXK1" s="277"/>
      <c r="CXL1" s="277"/>
      <c r="CXM1" s="277"/>
      <c r="CXN1" s="277"/>
      <c r="CXO1" s="277"/>
      <c r="CXP1" s="277"/>
      <c r="CXQ1" s="277"/>
      <c r="CXR1" s="277"/>
      <c r="CXS1" s="277"/>
      <c r="CXT1" s="277"/>
      <c r="CXU1" s="277"/>
      <c r="CXV1" s="277"/>
      <c r="CXW1" s="277"/>
      <c r="CXX1" s="277"/>
      <c r="CXY1" s="277"/>
      <c r="CXZ1" s="277"/>
      <c r="CYA1" s="277"/>
      <c r="CYB1" s="277"/>
      <c r="CYC1" s="277"/>
      <c r="CYD1" s="277"/>
      <c r="CYE1" s="277"/>
      <c r="CYF1" s="277"/>
      <c r="CYG1" s="277"/>
      <c r="CYH1" s="277"/>
      <c r="CYI1" s="277"/>
      <c r="CYJ1" s="277"/>
      <c r="CYK1" s="277"/>
      <c r="CYL1" s="277"/>
      <c r="CYM1" s="277"/>
      <c r="CYN1" s="277"/>
      <c r="CYO1" s="277"/>
      <c r="CYP1" s="277"/>
      <c r="CYQ1" s="277"/>
      <c r="CYR1" s="277"/>
      <c r="CYS1" s="277"/>
      <c r="CYT1" s="277"/>
      <c r="CYU1" s="277"/>
      <c r="CYV1" s="277"/>
      <c r="CYW1" s="277"/>
      <c r="CYX1" s="277"/>
      <c r="CYY1" s="277"/>
      <c r="CYZ1" s="277"/>
      <c r="CZA1" s="277"/>
      <c r="CZB1" s="277"/>
      <c r="CZC1" s="277"/>
      <c r="CZD1" s="277"/>
      <c r="CZE1" s="277"/>
      <c r="CZF1" s="277"/>
      <c r="CZG1" s="277"/>
      <c r="CZH1" s="277"/>
      <c r="CZI1" s="277"/>
      <c r="CZJ1" s="277"/>
      <c r="CZK1" s="277"/>
      <c r="CZL1" s="277"/>
      <c r="CZM1" s="277"/>
      <c r="CZN1" s="277"/>
      <c r="CZO1" s="277"/>
      <c r="CZP1" s="277"/>
      <c r="CZQ1" s="277"/>
      <c r="CZR1" s="277"/>
      <c r="CZS1" s="277"/>
      <c r="CZT1" s="277"/>
      <c r="CZU1" s="277"/>
      <c r="CZV1" s="277"/>
      <c r="CZW1" s="277"/>
      <c r="CZX1" s="277"/>
      <c r="CZY1" s="277"/>
      <c r="CZZ1" s="277"/>
      <c r="DAA1" s="277"/>
      <c r="DAB1" s="277"/>
      <c r="DAC1" s="277"/>
      <c r="DAD1" s="277"/>
      <c r="DAE1" s="277"/>
      <c r="DAF1" s="277"/>
      <c r="DAG1" s="277"/>
      <c r="DAH1" s="277"/>
      <c r="DAI1" s="277"/>
      <c r="DAJ1" s="277"/>
      <c r="DAK1" s="277"/>
      <c r="DAL1" s="277"/>
      <c r="DAM1" s="277"/>
      <c r="DAN1" s="277"/>
      <c r="DAO1" s="277"/>
      <c r="DAP1" s="277"/>
      <c r="DAQ1" s="277"/>
      <c r="DAR1" s="277"/>
      <c r="DAS1" s="277"/>
      <c r="DAT1" s="277"/>
      <c r="DAU1" s="277"/>
      <c r="DAV1" s="277"/>
      <c r="DAW1" s="277"/>
      <c r="DAX1" s="277"/>
      <c r="DAY1" s="277"/>
      <c r="DAZ1" s="277"/>
      <c r="DBA1" s="277"/>
      <c r="DBB1" s="277"/>
      <c r="DBC1" s="277"/>
      <c r="DBD1" s="277"/>
      <c r="DBE1" s="277"/>
      <c r="DBF1" s="277"/>
      <c r="DBG1" s="277"/>
      <c r="DBH1" s="277"/>
      <c r="DBI1" s="277"/>
      <c r="DBJ1" s="277"/>
      <c r="DBK1" s="277"/>
      <c r="DBL1" s="277"/>
      <c r="DBM1" s="277"/>
      <c r="DBN1" s="277"/>
      <c r="DBO1" s="277"/>
      <c r="DBP1" s="277"/>
      <c r="DBQ1" s="277"/>
      <c r="DBR1" s="277"/>
      <c r="DBS1" s="277"/>
      <c r="DBT1" s="277"/>
      <c r="DBU1" s="277"/>
      <c r="DBV1" s="277"/>
      <c r="DBW1" s="277"/>
      <c r="DBX1" s="277"/>
      <c r="DBY1" s="277"/>
      <c r="DBZ1" s="277"/>
      <c r="DCA1" s="277"/>
      <c r="DCB1" s="277"/>
      <c r="DCC1" s="277"/>
      <c r="DCD1" s="277"/>
      <c r="DCE1" s="277"/>
      <c r="DCF1" s="277"/>
      <c r="DCG1" s="277"/>
      <c r="DCH1" s="277"/>
      <c r="DCI1" s="277"/>
      <c r="DCJ1" s="277"/>
      <c r="DCK1" s="277"/>
      <c r="DCL1" s="277"/>
      <c r="DCM1" s="277"/>
      <c r="DCN1" s="277"/>
      <c r="DCO1" s="277"/>
      <c r="DCP1" s="277"/>
      <c r="DCQ1" s="277"/>
      <c r="DCR1" s="277"/>
      <c r="DCS1" s="277"/>
      <c r="DCT1" s="277"/>
      <c r="DCU1" s="277"/>
      <c r="DCV1" s="277"/>
      <c r="DCW1" s="277"/>
      <c r="DCX1" s="277"/>
      <c r="DCY1" s="277"/>
      <c r="DCZ1" s="277"/>
      <c r="DDA1" s="277"/>
      <c r="DDB1" s="277"/>
      <c r="DDC1" s="277"/>
      <c r="DDD1" s="277"/>
      <c r="DDE1" s="277"/>
      <c r="DDF1" s="277"/>
      <c r="DDG1" s="277"/>
      <c r="DDH1" s="277"/>
      <c r="DDI1" s="277"/>
      <c r="DDJ1" s="277"/>
      <c r="DDK1" s="277"/>
      <c r="DDL1" s="277"/>
      <c r="DDM1" s="277"/>
      <c r="DDN1" s="277"/>
      <c r="DDO1" s="277"/>
      <c r="DDP1" s="277"/>
      <c r="DDQ1" s="277"/>
      <c r="DDR1" s="277"/>
      <c r="DDS1" s="277"/>
      <c r="DDT1" s="277"/>
      <c r="DDU1" s="277"/>
      <c r="DDV1" s="277"/>
      <c r="DDW1" s="277"/>
      <c r="DDX1" s="277"/>
      <c r="DDY1" s="277"/>
      <c r="DDZ1" s="277"/>
      <c r="DEA1" s="277"/>
      <c r="DEB1" s="277"/>
      <c r="DEC1" s="277"/>
      <c r="DED1" s="277"/>
      <c r="DEE1" s="277"/>
      <c r="DEF1" s="277"/>
      <c r="DEG1" s="277"/>
      <c r="DEH1" s="277"/>
      <c r="DEI1" s="277"/>
      <c r="DEJ1" s="277"/>
      <c r="DEK1" s="277"/>
      <c r="DEL1" s="277"/>
      <c r="DEM1" s="277"/>
      <c r="DEN1" s="277"/>
      <c r="DEO1" s="277"/>
      <c r="DEP1" s="277"/>
      <c r="DEQ1" s="277"/>
      <c r="DER1" s="277"/>
      <c r="DES1" s="277"/>
      <c r="DET1" s="277"/>
      <c r="DEU1" s="277"/>
      <c r="DEV1" s="277"/>
      <c r="DEW1" s="277"/>
      <c r="DEX1" s="277"/>
      <c r="DEY1" s="277"/>
      <c r="DEZ1" s="277"/>
      <c r="DFA1" s="277"/>
      <c r="DFB1" s="277"/>
      <c r="DFC1" s="277"/>
      <c r="DFD1" s="277"/>
      <c r="DFE1" s="277"/>
      <c r="DFF1" s="277"/>
      <c r="DFG1" s="277"/>
      <c r="DFH1" s="277"/>
      <c r="DFI1" s="277"/>
      <c r="DFJ1" s="277"/>
      <c r="DFK1" s="277"/>
      <c r="DFL1" s="277"/>
      <c r="DFM1" s="277"/>
      <c r="DFN1" s="277"/>
      <c r="DFO1" s="277"/>
      <c r="DFP1" s="277"/>
      <c r="DFQ1" s="277"/>
      <c r="DFR1" s="277"/>
      <c r="DFS1" s="277"/>
      <c r="DFT1" s="277"/>
      <c r="DFU1" s="277"/>
      <c r="DFV1" s="277"/>
      <c r="DFW1" s="277"/>
      <c r="DFX1" s="277"/>
      <c r="DFY1" s="277"/>
      <c r="DFZ1" s="277"/>
      <c r="DGA1" s="277"/>
      <c r="DGB1" s="277"/>
      <c r="DGC1" s="277"/>
      <c r="DGD1" s="277"/>
      <c r="DGE1" s="277"/>
      <c r="DGF1" s="277"/>
      <c r="DGG1" s="277"/>
      <c r="DGH1" s="277"/>
      <c r="DGI1" s="277"/>
      <c r="DGJ1" s="277"/>
      <c r="DGK1" s="277"/>
      <c r="DGL1" s="277"/>
      <c r="DGM1" s="277"/>
      <c r="DGN1" s="277"/>
      <c r="DGO1" s="277"/>
      <c r="DGP1" s="277"/>
      <c r="DGQ1" s="277"/>
      <c r="DGR1" s="277"/>
      <c r="DGS1" s="277"/>
      <c r="DGT1" s="277"/>
      <c r="DGU1" s="277"/>
      <c r="DGV1" s="277"/>
      <c r="DGW1" s="277"/>
      <c r="DGX1" s="277"/>
      <c r="DGY1" s="277"/>
      <c r="DGZ1" s="277"/>
      <c r="DHA1" s="277"/>
      <c r="DHB1" s="277"/>
      <c r="DHC1" s="277"/>
      <c r="DHD1" s="277"/>
      <c r="DHE1" s="277"/>
      <c r="DHF1" s="277"/>
      <c r="DHG1" s="277"/>
      <c r="DHH1" s="277"/>
      <c r="DHI1" s="277"/>
      <c r="DHJ1" s="277"/>
      <c r="DHK1" s="277"/>
      <c r="DHL1" s="277"/>
      <c r="DHM1" s="277"/>
      <c r="DHN1" s="277"/>
      <c r="DHO1" s="277"/>
      <c r="DHP1" s="277"/>
      <c r="DHQ1" s="277"/>
      <c r="DHR1" s="277"/>
      <c r="DHS1" s="277"/>
      <c r="DHT1" s="277"/>
      <c r="DHU1" s="277"/>
      <c r="DHV1" s="277"/>
      <c r="DHW1" s="277"/>
      <c r="DHX1" s="277"/>
      <c r="DHY1" s="277"/>
      <c r="DHZ1" s="277"/>
      <c r="DIA1" s="277"/>
      <c r="DIB1" s="277"/>
      <c r="DIC1" s="277"/>
      <c r="DID1" s="277"/>
      <c r="DIE1" s="277"/>
      <c r="DIF1" s="277"/>
      <c r="DIG1" s="277"/>
      <c r="DIH1" s="277"/>
      <c r="DII1" s="277"/>
      <c r="DIJ1" s="277"/>
      <c r="DIK1" s="277"/>
      <c r="DIL1" s="277"/>
      <c r="DIM1" s="277"/>
      <c r="DIN1" s="277"/>
      <c r="DIO1" s="277"/>
      <c r="DIP1" s="277"/>
      <c r="DIQ1" s="277"/>
      <c r="DIR1" s="277"/>
      <c r="DIS1" s="277"/>
      <c r="DIT1" s="277"/>
      <c r="DIU1" s="277"/>
      <c r="DIV1" s="277"/>
      <c r="DIW1" s="277"/>
      <c r="DIX1" s="277"/>
      <c r="DIY1" s="277"/>
      <c r="DIZ1" s="277"/>
      <c r="DJA1" s="277"/>
      <c r="DJB1" s="277"/>
      <c r="DJC1" s="277"/>
      <c r="DJD1" s="277"/>
      <c r="DJE1" s="277"/>
      <c r="DJF1" s="277"/>
      <c r="DJG1" s="277"/>
      <c r="DJH1" s="277"/>
      <c r="DJI1" s="277"/>
      <c r="DJJ1" s="277"/>
      <c r="DJK1" s="277"/>
      <c r="DJL1" s="277"/>
      <c r="DJM1" s="277"/>
      <c r="DJN1" s="277"/>
      <c r="DJO1" s="277"/>
      <c r="DJP1" s="277"/>
      <c r="DJQ1" s="277"/>
      <c r="DJR1" s="277"/>
      <c r="DJS1" s="277"/>
      <c r="DJT1" s="277"/>
      <c r="DJU1" s="277"/>
      <c r="DJV1" s="277"/>
      <c r="DJW1" s="277"/>
      <c r="DJX1" s="277"/>
      <c r="DJY1" s="277"/>
      <c r="DJZ1" s="277"/>
      <c r="DKA1" s="277"/>
      <c r="DKB1" s="277"/>
      <c r="DKC1" s="277"/>
      <c r="DKD1" s="277"/>
      <c r="DKE1" s="277"/>
      <c r="DKF1" s="277"/>
      <c r="DKG1" s="277"/>
      <c r="DKH1" s="277"/>
      <c r="DKI1" s="277"/>
      <c r="DKJ1" s="277"/>
      <c r="DKK1" s="277"/>
      <c r="DKL1" s="277"/>
      <c r="DKM1" s="277"/>
      <c r="DKN1" s="277"/>
      <c r="DKO1" s="277"/>
      <c r="DKP1" s="277"/>
      <c r="DKQ1" s="277"/>
      <c r="DKR1" s="277"/>
      <c r="DKS1" s="277"/>
      <c r="DKT1" s="277"/>
      <c r="DKU1" s="277"/>
      <c r="DKV1" s="277"/>
      <c r="DKW1" s="277"/>
      <c r="DKX1" s="277"/>
      <c r="DKY1" s="277"/>
      <c r="DKZ1" s="277"/>
      <c r="DLA1" s="277"/>
      <c r="DLB1" s="277"/>
      <c r="DLC1" s="277"/>
      <c r="DLD1" s="277"/>
      <c r="DLE1" s="277"/>
      <c r="DLF1" s="277"/>
      <c r="DLG1" s="277"/>
      <c r="DLH1" s="277"/>
      <c r="DLI1" s="277"/>
      <c r="DLJ1" s="277"/>
      <c r="DLK1" s="277"/>
      <c r="DLL1" s="277"/>
      <c r="DLM1" s="277"/>
      <c r="DLN1" s="277"/>
      <c r="DLO1" s="277"/>
      <c r="DLP1" s="277"/>
      <c r="DLQ1" s="277"/>
      <c r="DLR1" s="277"/>
      <c r="DLS1" s="277"/>
      <c r="DLT1" s="277"/>
      <c r="DLU1" s="277"/>
      <c r="DLV1" s="277"/>
      <c r="DLW1" s="277"/>
      <c r="DLX1" s="277"/>
      <c r="DLY1" s="277"/>
      <c r="DLZ1" s="277"/>
      <c r="DMA1" s="277"/>
      <c r="DMB1" s="277"/>
      <c r="DMC1" s="277"/>
      <c r="DMD1" s="277"/>
      <c r="DME1" s="277"/>
      <c r="DMF1" s="277"/>
      <c r="DMG1" s="277"/>
      <c r="DMH1" s="277"/>
      <c r="DMI1" s="277"/>
      <c r="DMJ1" s="277"/>
      <c r="DMK1" s="277"/>
      <c r="DML1" s="277"/>
      <c r="DMM1" s="277"/>
      <c r="DMN1" s="277"/>
      <c r="DMO1" s="277"/>
      <c r="DMP1" s="277"/>
      <c r="DMQ1" s="277"/>
      <c r="DMR1" s="277"/>
      <c r="DMS1" s="277"/>
      <c r="DMT1" s="277"/>
      <c r="DMU1" s="277"/>
      <c r="DMV1" s="277"/>
      <c r="DMW1" s="277"/>
      <c r="DMX1" s="277"/>
      <c r="DMY1" s="277"/>
      <c r="DMZ1" s="277"/>
      <c r="DNA1" s="277"/>
      <c r="DNB1" s="277"/>
      <c r="DNC1" s="277"/>
      <c r="DND1" s="277"/>
      <c r="DNE1" s="277"/>
      <c r="DNF1" s="277"/>
      <c r="DNG1" s="277"/>
      <c r="DNH1" s="277"/>
      <c r="DNI1" s="277"/>
      <c r="DNJ1" s="277"/>
      <c r="DNK1" s="277"/>
      <c r="DNL1" s="277"/>
      <c r="DNM1" s="277"/>
      <c r="DNN1" s="277"/>
      <c r="DNO1" s="277"/>
      <c r="DNP1" s="277"/>
      <c r="DNQ1" s="277"/>
      <c r="DNR1" s="277"/>
      <c r="DNS1" s="277"/>
      <c r="DNT1" s="277"/>
      <c r="DNU1" s="277"/>
      <c r="DNV1" s="277"/>
      <c r="DNW1" s="277"/>
      <c r="DNX1" s="277"/>
      <c r="DNY1" s="277"/>
      <c r="DNZ1" s="277"/>
      <c r="DOA1" s="277"/>
      <c r="DOB1" s="277"/>
      <c r="DOC1" s="277"/>
      <c r="DOD1" s="277"/>
      <c r="DOE1" s="277"/>
      <c r="DOF1" s="277"/>
      <c r="DOG1" s="277"/>
      <c r="DOH1" s="277"/>
      <c r="DOI1" s="277"/>
      <c r="DOJ1" s="277"/>
      <c r="DOK1" s="277"/>
      <c r="DOL1" s="277"/>
      <c r="DOM1" s="277"/>
      <c r="DON1" s="277"/>
      <c r="DOO1" s="277"/>
      <c r="DOP1" s="277"/>
      <c r="DOQ1" s="277"/>
      <c r="DOR1" s="277"/>
      <c r="DOS1" s="277"/>
      <c r="DOT1" s="277"/>
      <c r="DOU1" s="277"/>
      <c r="DOV1" s="277"/>
      <c r="DOW1" s="277"/>
      <c r="DOX1" s="277"/>
      <c r="DOY1" s="277"/>
      <c r="DOZ1" s="277"/>
      <c r="DPA1" s="277"/>
      <c r="DPB1" s="277"/>
      <c r="DPC1" s="277"/>
      <c r="DPD1" s="277"/>
      <c r="DPE1" s="277"/>
      <c r="DPF1" s="277"/>
      <c r="DPG1" s="277"/>
      <c r="DPH1" s="277"/>
      <c r="DPI1" s="277"/>
      <c r="DPJ1" s="277"/>
      <c r="DPK1" s="277"/>
      <c r="DPL1" s="277"/>
      <c r="DPM1" s="277"/>
      <c r="DPN1" s="277"/>
      <c r="DPO1" s="277"/>
      <c r="DPP1" s="277"/>
      <c r="DPQ1" s="277"/>
      <c r="DPR1" s="277"/>
      <c r="DPS1" s="277"/>
      <c r="DPT1" s="277"/>
      <c r="DPU1" s="277"/>
      <c r="DPV1" s="277"/>
      <c r="DPW1" s="277"/>
      <c r="DPX1" s="277"/>
      <c r="DPY1" s="277"/>
      <c r="DPZ1" s="277"/>
      <c r="DQA1" s="277"/>
      <c r="DQB1" s="277"/>
      <c r="DQC1" s="277"/>
      <c r="DQD1" s="277"/>
      <c r="DQE1" s="277"/>
      <c r="DQF1" s="277"/>
      <c r="DQG1" s="277"/>
      <c r="DQH1" s="277"/>
      <c r="DQI1" s="277"/>
      <c r="DQJ1" s="277"/>
      <c r="DQK1" s="277"/>
      <c r="DQL1" s="277"/>
      <c r="DQM1" s="277"/>
      <c r="DQN1" s="277"/>
      <c r="DQO1" s="277"/>
      <c r="DQP1" s="277"/>
      <c r="DQQ1" s="277"/>
      <c r="DQR1" s="277"/>
      <c r="DQS1" s="277"/>
      <c r="DQT1" s="277"/>
      <c r="DQU1" s="277"/>
      <c r="DQV1" s="277"/>
      <c r="DQW1" s="277"/>
      <c r="DQX1" s="277"/>
      <c r="DQY1" s="277"/>
      <c r="DQZ1" s="277"/>
      <c r="DRA1" s="277"/>
      <c r="DRB1" s="277"/>
      <c r="DRC1" s="277"/>
      <c r="DRD1" s="277"/>
      <c r="DRE1" s="277"/>
      <c r="DRF1" s="277"/>
      <c r="DRG1" s="277"/>
      <c r="DRH1" s="277"/>
      <c r="DRI1" s="277"/>
      <c r="DRJ1" s="277"/>
      <c r="DRK1" s="277"/>
      <c r="DRL1" s="277"/>
      <c r="DRM1" s="277"/>
      <c r="DRN1" s="277"/>
      <c r="DRO1" s="277"/>
      <c r="DRP1" s="277"/>
      <c r="DRQ1" s="277"/>
      <c r="DRR1" s="277"/>
      <c r="DRS1" s="277"/>
      <c r="DRT1" s="277"/>
      <c r="DRU1" s="277"/>
      <c r="DRV1" s="277"/>
      <c r="DRW1" s="277"/>
      <c r="DRX1" s="277"/>
      <c r="DRY1" s="277"/>
      <c r="DRZ1" s="277"/>
      <c r="DSA1" s="277"/>
      <c r="DSB1" s="277"/>
      <c r="DSC1" s="277"/>
      <c r="DSD1" s="277"/>
      <c r="DSE1" s="277"/>
      <c r="DSF1" s="277"/>
      <c r="DSG1" s="277"/>
      <c r="DSH1" s="277"/>
      <c r="DSI1" s="277"/>
      <c r="DSJ1" s="277"/>
      <c r="DSK1" s="277"/>
      <c r="DSL1" s="277"/>
      <c r="DSM1" s="277"/>
      <c r="DSN1" s="277"/>
      <c r="DSO1" s="277"/>
      <c r="DSP1" s="277"/>
      <c r="DSQ1" s="277"/>
      <c r="DSR1" s="277"/>
      <c r="DSS1" s="277"/>
      <c r="DST1" s="277"/>
      <c r="DSU1" s="277"/>
      <c r="DSV1" s="277"/>
      <c r="DSW1" s="277"/>
      <c r="DSX1" s="277"/>
      <c r="DSY1" s="277"/>
      <c r="DSZ1" s="277"/>
      <c r="DTA1" s="277"/>
      <c r="DTB1" s="277"/>
      <c r="DTC1" s="277"/>
      <c r="DTD1" s="277"/>
      <c r="DTE1" s="277"/>
      <c r="DTF1" s="277"/>
      <c r="DTG1" s="277"/>
      <c r="DTH1" s="277"/>
      <c r="DTI1" s="277"/>
      <c r="DTJ1" s="277"/>
      <c r="DTK1" s="277"/>
      <c r="DTL1" s="277"/>
      <c r="DTM1" s="277"/>
      <c r="DTN1" s="277"/>
      <c r="DTO1" s="277"/>
      <c r="DTP1" s="277"/>
      <c r="DTQ1" s="277"/>
      <c r="DTR1" s="277"/>
      <c r="DTS1" s="277"/>
      <c r="DTT1" s="277"/>
      <c r="DTU1" s="277"/>
      <c r="DTV1" s="277"/>
      <c r="DTW1" s="277"/>
      <c r="DTX1" s="277"/>
      <c r="DTY1" s="277"/>
      <c r="DTZ1" s="277"/>
      <c r="DUA1" s="277"/>
      <c r="DUB1" s="277"/>
      <c r="DUC1" s="277"/>
      <c r="DUD1" s="277"/>
      <c r="DUE1" s="277"/>
      <c r="DUF1" s="277"/>
      <c r="DUG1" s="277"/>
      <c r="DUH1" s="277"/>
      <c r="DUI1" s="277"/>
      <c r="DUJ1" s="277"/>
      <c r="DUK1" s="277"/>
      <c r="DUL1" s="277"/>
      <c r="DUM1" s="277"/>
      <c r="DUN1" s="277"/>
      <c r="DUO1" s="277"/>
      <c r="DUP1" s="277"/>
      <c r="DUQ1" s="277"/>
      <c r="DUR1" s="277"/>
      <c r="DUS1" s="277"/>
      <c r="DUT1" s="277"/>
      <c r="DUU1" s="277"/>
      <c r="DUV1" s="277"/>
      <c r="DUW1" s="277"/>
      <c r="DUX1" s="277"/>
      <c r="DUY1" s="277"/>
      <c r="DUZ1" s="277"/>
      <c r="DVA1" s="277"/>
      <c r="DVB1" s="277"/>
      <c r="DVC1" s="277"/>
      <c r="DVD1" s="277"/>
      <c r="DVE1" s="277"/>
      <c r="DVF1" s="277"/>
      <c r="DVG1" s="277"/>
      <c r="DVH1" s="277"/>
      <c r="DVI1" s="277"/>
      <c r="DVJ1" s="277"/>
      <c r="DVK1" s="277"/>
      <c r="DVL1" s="277"/>
      <c r="DVM1" s="277"/>
      <c r="DVN1" s="277"/>
      <c r="DVO1" s="277"/>
      <c r="DVP1" s="277"/>
      <c r="DVQ1" s="277"/>
      <c r="DVR1" s="277"/>
      <c r="DVS1" s="277"/>
      <c r="DVT1" s="277"/>
      <c r="DVU1" s="277"/>
      <c r="DVV1" s="277"/>
      <c r="DVW1" s="277"/>
      <c r="DVX1" s="277"/>
      <c r="DVY1" s="277"/>
      <c r="DVZ1" s="277"/>
      <c r="DWA1" s="277"/>
      <c r="DWB1" s="277"/>
      <c r="DWC1" s="277"/>
      <c r="DWD1" s="277"/>
      <c r="DWE1" s="277"/>
      <c r="DWF1" s="277"/>
      <c r="DWG1" s="277"/>
      <c r="DWH1" s="277"/>
      <c r="DWI1" s="277"/>
      <c r="DWJ1" s="277"/>
      <c r="DWK1" s="277"/>
      <c r="DWL1" s="277"/>
      <c r="DWM1" s="277"/>
      <c r="DWN1" s="277"/>
      <c r="DWO1" s="277"/>
      <c r="DWP1" s="277"/>
      <c r="DWQ1" s="277"/>
      <c r="DWR1" s="277"/>
      <c r="DWS1" s="277"/>
      <c r="DWT1" s="277"/>
      <c r="DWU1" s="277"/>
      <c r="DWV1" s="277"/>
      <c r="DWW1" s="277"/>
      <c r="DWX1" s="277"/>
      <c r="DWY1" s="277"/>
      <c r="DWZ1" s="277"/>
      <c r="DXA1" s="277"/>
      <c r="DXB1" s="277"/>
      <c r="DXC1" s="277"/>
      <c r="DXD1" s="277"/>
      <c r="DXE1" s="277"/>
      <c r="DXF1" s="277"/>
      <c r="DXG1" s="277"/>
      <c r="DXH1" s="277"/>
      <c r="DXI1" s="277"/>
      <c r="DXJ1" s="277"/>
      <c r="DXK1" s="277"/>
      <c r="DXL1" s="277"/>
      <c r="DXM1" s="277"/>
      <c r="DXN1" s="277"/>
      <c r="DXO1" s="277"/>
      <c r="DXP1" s="277"/>
      <c r="DXQ1" s="277"/>
      <c r="DXR1" s="277"/>
      <c r="DXS1" s="277"/>
      <c r="DXT1" s="277"/>
      <c r="DXU1" s="277"/>
      <c r="DXV1" s="277"/>
      <c r="DXW1" s="277"/>
      <c r="DXX1" s="277"/>
      <c r="DXY1" s="277"/>
      <c r="DXZ1" s="277"/>
      <c r="DYA1" s="277"/>
      <c r="DYB1" s="277"/>
      <c r="DYC1" s="277"/>
      <c r="DYD1" s="277"/>
      <c r="DYE1" s="277"/>
      <c r="DYF1" s="277"/>
      <c r="DYG1" s="277"/>
      <c r="DYH1" s="277"/>
      <c r="DYI1" s="277"/>
      <c r="DYJ1" s="277"/>
      <c r="DYK1" s="277"/>
      <c r="DYL1" s="277"/>
      <c r="DYM1" s="277"/>
      <c r="DYN1" s="277"/>
      <c r="DYO1" s="277"/>
      <c r="DYP1" s="277"/>
      <c r="DYQ1" s="277"/>
      <c r="DYR1" s="277"/>
      <c r="DYS1" s="277"/>
      <c r="DYT1" s="277"/>
      <c r="DYU1" s="277"/>
      <c r="DYV1" s="277"/>
      <c r="DYW1" s="277"/>
      <c r="DYX1" s="277"/>
      <c r="DYY1" s="277"/>
      <c r="DYZ1" s="277"/>
      <c r="DZA1" s="277"/>
      <c r="DZB1" s="277"/>
      <c r="DZC1" s="277"/>
      <c r="DZD1" s="277"/>
      <c r="DZE1" s="277"/>
      <c r="DZF1" s="277"/>
      <c r="DZG1" s="277"/>
      <c r="DZH1" s="277"/>
      <c r="DZI1" s="277"/>
      <c r="DZJ1" s="277"/>
      <c r="DZK1" s="277"/>
      <c r="DZL1" s="277"/>
      <c r="DZM1" s="277"/>
      <c r="DZN1" s="277"/>
      <c r="DZO1" s="277"/>
      <c r="DZP1" s="277"/>
      <c r="DZQ1" s="277"/>
      <c r="DZR1" s="277"/>
      <c r="DZS1" s="277"/>
      <c r="DZT1" s="277"/>
      <c r="DZU1" s="277"/>
      <c r="DZV1" s="277"/>
      <c r="DZW1" s="277"/>
      <c r="DZX1" s="277"/>
      <c r="DZY1" s="277"/>
      <c r="DZZ1" s="277"/>
      <c r="EAA1" s="277"/>
      <c r="EAB1" s="277"/>
      <c r="EAC1" s="277"/>
      <c r="EAD1" s="277"/>
      <c r="EAE1" s="277"/>
      <c r="EAF1" s="277"/>
      <c r="EAG1" s="277"/>
      <c r="EAH1" s="277"/>
      <c r="EAI1" s="277"/>
      <c r="EAJ1" s="277"/>
      <c r="EAK1" s="277"/>
      <c r="EAL1" s="277"/>
      <c r="EAM1" s="277"/>
      <c r="EAN1" s="277"/>
      <c r="EAO1" s="277"/>
      <c r="EAP1" s="277"/>
      <c r="EAQ1" s="277"/>
      <c r="EAR1" s="277"/>
      <c r="EAS1" s="277"/>
      <c r="EAT1" s="277"/>
      <c r="EAU1" s="277"/>
      <c r="EAV1" s="277"/>
      <c r="EAW1" s="277"/>
      <c r="EAX1" s="277"/>
      <c r="EAY1" s="277"/>
      <c r="EAZ1" s="277"/>
      <c r="EBA1" s="277"/>
      <c r="EBB1" s="277"/>
      <c r="EBC1" s="277"/>
      <c r="EBD1" s="277"/>
      <c r="EBE1" s="277"/>
      <c r="EBF1" s="277"/>
      <c r="EBG1" s="277"/>
      <c r="EBH1" s="277"/>
      <c r="EBI1" s="277"/>
      <c r="EBJ1" s="277"/>
      <c r="EBK1" s="277"/>
      <c r="EBL1" s="277"/>
      <c r="EBM1" s="277"/>
      <c r="EBN1" s="277"/>
      <c r="EBO1" s="277"/>
      <c r="EBP1" s="277"/>
      <c r="EBQ1" s="277"/>
      <c r="EBR1" s="277"/>
      <c r="EBS1" s="277"/>
      <c r="EBT1" s="277"/>
      <c r="EBU1" s="277"/>
      <c r="EBV1" s="277"/>
      <c r="EBW1" s="277"/>
      <c r="EBX1" s="277"/>
      <c r="EBY1" s="277"/>
      <c r="EBZ1" s="277"/>
      <c r="ECA1" s="277"/>
      <c r="ECB1" s="277"/>
      <c r="ECC1" s="277"/>
      <c r="ECD1" s="277"/>
      <c r="ECE1" s="277"/>
      <c r="ECF1" s="277"/>
      <c r="ECG1" s="277"/>
      <c r="ECH1" s="277"/>
      <c r="ECI1" s="277"/>
      <c r="ECJ1" s="277"/>
      <c r="ECK1" s="277"/>
      <c r="ECL1" s="277"/>
      <c r="ECM1" s="277"/>
      <c r="ECN1" s="277"/>
      <c r="ECO1" s="277"/>
      <c r="ECP1" s="277"/>
      <c r="ECQ1" s="277"/>
      <c r="ECR1" s="277"/>
      <c r="ECS1" s="277"/>
      <c r="ECT1" s="277"/>
      <c r="ECU1" s="277"/>
      <c r="ECV1" s="277"/>
      <c r="ECW1" s="277"/>
      <c r="ECX1" s="277"/>
      <c r="ECY1" s="277"/>
      <c r="ECZ1" s="277"/>
      <c r="EDA1" s="277"/>
      <c r="EDB1" s="277"/>
      <c r="EDC1" s="277"/>
      <c r="EDD1" s="277"/>
      <c r="EDE1" s="277"/>
      <c r="EDF1" s="277"/>
      <c r="EDG1" s="277"/>
      <c r="EDH1" s="277"/>
      <c r="EDI1" s="277"/>
      <c r="EDJ1" s="277"/>
      <c r="EDK1" s="277"/>
      <c r="EDL1" s="277"/>
      <c r="EDM1" s="277"/>
      <c r="EDN1" s="277"/>
      <c r="EDO1" s="277"/>
      <c r="EDP1" s="277"/>
      <c r="EDQ1" s="277"/>
      <c r="EDR1" s="277"/>
      <c r="EDS1" s="277"/>
      <c r="EDT1" s="277"/>
      <c r="EDU1" s="277"/>
      <c r="EDV1" s="277"/>
      <c r="EDW1" s="277"/>
      <c r="EDX1" s="277"/>
      <c r="EDY1" s="277"/>
      <c r="EDZ1" s="277"/>
      <c r="EEA1" s="277"/>
      <c r="EEB1" s="277"/>
      <c r="EEC1" s="277"/>
      <c r="EED1" s="277"/>
      <c r="EEE1" s="277"/>
      <c r="EEF1" s="277"/>
      <c r="EEG1" s="277"/>
      <c r="EEH1" s="277"/>
      <c r="EEI1" s="277"/>
      <c r="EEJ1" s="277"/>
      <c r="EEK1" s="277"/>
      <c r="EEL1" s="277"/>
      <c r="EEM1" s="277"/>
      <c r="EEN1" s="277"/>
      <c r="EEO1" s="277"/>
      <c r="EEP1" s="277"/>
      <c r="EEQ1" s="277"/>
      <c r="EER1" s="277"/>
      <c r="EES1" s="277"/>
      <c r="EET1" s="277"/>
      <c r="EEU1" s="277"/>
      <c r="EEV1" s="277"/>
      <c r="EEW1" s="277"/>
      <c r="EEX1" s="277"/>
      <c r="EEY1" s="277"/>
      <c r="EEZ1" s="277"/>
      <c r="EFA1" s="277"/>
      <c r="EFB1" s="277"/>
      <c r="EFC1" s="277"/>
      <c r="EFD1" s="277"/>
      <c r="EFE1" s="277"/>
      <c r="EFF1" s="277"/>
      <c r="EFG1" s="277"/>
      <c r="EFH1" s="277"/>
      <c r="EFI1" s="277"/>
      <c r="EFJ1" s="277"/>
      <c r="EFK1" s="277"/>
      <c r="EFL1" s="277"/>
      <c r="EFM1" s="277"/>
      <c r="EFN1" s="277"/>
      <c r="EFO1" s="277"/>
      <c r="EFP1" s="277"/>
      <c r="EFQ1" s="277"/>
      <c r="EFR1" s="277"/>
      <c r="EFS1" s="277"/>
      <c r="EFT1" s="277"/>
      <c r="EFU1" s="277"/>
      <c r="EFV1" s="277"/>
      <c r="EFW1" s="277"/>
      <c r="EFX1" s="277"/>
      <c r="EFY1" s="277"/>
      <c r="EFZ1" s="277"/>
      <c r="EGA1" s="277"/>
      <c r="EGB1" s="277"/>
      <c r="EGC1" s="277"/>
      <c r="EGD1" s="277"/>
      <c r="EGE1" s="277"/>
      <c r="EGF1" s="277"/>
      <c r="EGG1" s="277"/>
      <c r="EGH1" s="277"/>
      <c r="EGI1" s="277"/>
      <c r="EGJ1" s="277"/>
      <c r="EGK1" s="277"/>
      <c r="EGL1" s="277"/>
      <c r="EGM1" s="277"/>
      <c r="EGN1" s="277"/>
      <c r="EGO1" s="277"/>
      <c r="EGP1" s="277"/>
      <c r="EGQ1" s="277"/>
      <c r="EGR1" s="277"/>
      <c r="EGS1" s="277"/>
      <c r="EGT1" s="277"/>
      <c r="EGU1" s="277"/>
      <c r="EGV1" s="277"/>
      <c r="EGW1" s="277"/>
      <c r="EGX1" s="277"/>
      <c r="EGY1" s="277"/>
      <c r="EGZ1" s="277"/>
      <c r="EHA1" s="277"/>
      <c r="EHB1" s="277"/>
      <c r="EHC1" s="277"/>
      <c r="EHD1" s="277"/>
      <c r="EHE1" s="277"/>
      <c r="EHF1" s="277"/>
      <c r="EHG1" s="277"/>
      <c r="EHH1" s="277"/>
      <c r="EHI1" s="277"/>
      <c r="EHJ1" s="277"/>
      <c r="EHK1" s="277"/>
      <c r="EHL1" s="277"/>
      <c r="EHM1" s="277"/>
      <c r="EHN1" s="277"/>
      <c r="EHO1" s="277"/>
      <c r="EHP1" s="277"/>
      <c r="EHQ1" s="277"/>
      <c r="EHR1" s="277"/>
      <c r="EHS1" s="277"/>
      <c r="EHT1" s="277"/>
      <c r="EHU1" s="277"/>
      <c r="EHV1" s="277"/>
      <c r="EHW1" s="277"/>
      <c r="EHX1" s="277"/>
      <c r="EHY1" s="277"/>
      <c r="EHZ1" s="277"/>
      <c r="EIA1" s="277"/>
      <c r="EIB1" s="277"/>
      <c r="EIC1" s="277"/>
      <c r="EID1" s="277"/>
      <c r="EIE1" s="277"/>
      <c r="EIF1" s="277"/>
      <c r="EIG1" s="277"/>
      <c r="EIH1" s="277"/>
      <c r="EII1" s="277"/>
      <c r="EIJ1" s="277"/>
      <c r="EIK1" s="277"/>
      <c r="EIL1" s="277"/>
      <c r="EIM1" s="277"/>
      <c r="EIN1" s="277"/>
      <c r="EIO1" s="277"/>
      <c r="EIP1" s="277"/>
      <c r="EIQ1" s="277"/>
      <c r="EIR1" s="277"/>
      <c r="EIS1" s="277"/>
      <c r="EIT1" s="277"/>
      <c r="EIU1" s="277"/>
      <c r="EIV1" s="277"/>
      <c r="EIW1" s="277"/>
      <c r="EIX1" s="277"/>
      <c r="EIY1" s="277"/>
      <c r="EIZ1" s="277"/>
      <c r="EJA1" s="277"/>
      <c r="EJB1" s="277"/>
      <c r="EJC1" s="277"/>
      <c r="EJD1" s="277"/>
      <c r="EJE1" s="277"/>
      <c r="EJF1" s="277"/>
      <c r="EJG1" s="277"/>
      <c r="EJH1" s="277"/>
      <c r="EJI1" s="277"/>
      <c r="EJJ1" s="277"/>
      <c r="EJK1" s="277"/>
      <c r="EJL1" s="277"/>
      <c r="EJM1" s="277"/>
      <c r="EJN1" s="277"/>
      <c r="EJO1" s="277"/>
      <c r="EJP1" s="277"/>
      <c r="EJQ1" s="277"/>
      <c r="EJR1" s="277"/>
      <c r="EJS1" s="277"/>
      <c r="EJT1" s="277"/>
      <c r="EJU1" s="277"/>
      <c r="EJV1" s="277"/>
      <c r="EJW1" s="277"/>
      <c r="EJX1" s="277"/>
      <c r="EJY1" s="277"/>
      <c r="EJZ1" s="277"/>
      <c r="EKA1" s="277"/>
      <c r="EKB1" s="277"/>
      <c r="EKC1" s="277"/>
      <c r="EKD1" s="277"/>
      <c r="EKE1" s="277"/>
      <c r="EKF1" s="277"/>
      <c r="EKG1" s="277"/>
      <c r="EKH1" s="277"/>
      <c r="EKI1" s="277"/>
      <c r="EKJ1" s="277"/>
      <c r="EKK1" s="277"/>
      <c r="EKL1" s="277"/>
      <c r="EKM1" s="277"/>
      <c r="EKN1" s="277"/>
      <c r="EKO1" s="277"/>
      <c r="EKP1" s="277"/>
      <c r="EKQ1" s="277"/>
      <c r="EKR1" s="277"/>
      <c r="EKS1" s="277"/>
      <c r="EKT1" s="277"/>
      <c r="EKU1" s="277"/>
      <c r="EKV1" s="277"/>
      <c r="EKW1" s="277"/>
      <c r="EKX1" s="277"/>
      <c r="EKY1" s="277"/>
      <c r="EKZ1" s="277"/>
      <c r="ELA1" s="277"/>
      <c r="ELB1" s="277"/>
      <c r="ELC1" s="277"/>
      <c r="ELD1" s="277"/>
      <c r="ELE1" s="277"/>
      <c r="ELF1" s="277"/>
      <c r="ELG1" s="277"/>
      <c r="ELH1" s="277"/>
      <c r="ELI1" s="277"/>
      <c r="ELJ1" s="277"/>
      <c r="ELK1" s="277"/>
      <c r="ELL1" s="277"/>
      <c r="ELM1" s="277"/>
      <c r="ELN1" s="277"/>
      <c r="ELO1" s="277"/>
      <c r="ELP1" s="277"/>
      <c r="ELQ1" s="277"/>
      <c r="ELR1" s="277"/>
      <c r="ELS1" s="277"/>
      <c r="ELT1" s="277"/>
      <c r="ELU1" s="277"/>
      <c r="ELV1" s="277"/>
      <c r="ELW1" s="277"/>
      <c r="ELX1" s="277"/>
      <c r="ELY1" s="277"/>
      <c r="ELZ1" s="277"/>
      <c r="EMA1" s="277"/>
      <c r="EMB1" s="277"/>
      <c r="EMC1" s="277"/>
      <c r="EMD1" s="277"/>
      <c r="EME1" s="277"/>
      <c r="EMF1" s="277"/>
      <c r="EMG1" s="277"/>
      <c r="EMH1" s="277"/>
      <c r="EMI1" s="277"/>
      <c r="EMJ1" s="277"/>
      <c r="EMK1" s="277"/>
      <c r="EML1" s="277"/>
      <c r="EMM1" s="277"/>
      <c r="EMN1" s="277"/>
      <c r="EMO1" s="277"/>
      <c r="EMP1" s="277"/>
      <c r="EMQ1" s="277"/>
      <c r="EMR1" s="277"/>
      <c r="EMS1" s="277"/>
      <c r="EMT1" s="277"/>
      <c r="EMU1" s="277"/>
      <c r="EMV1" s="277"/>
      <c r="EMW1" s="277"/>
      <c r="EMX1" s="277"/>
      <c r="EMY1" s="277"/>
      <c r="EMZ1" s="277"/>
      <c r="ENA1" s="277"/>
      <c r="ENB1" s="277"/>
      <c r="ENC1" s="277"/>
      <c r="END1" s="277"/>
      <c r="ENE1" s="277"/>
      <c r="ENF1" s="277"/>
      <c r="ENG1" s="277"/>
      <c r="ENH1" s="277"/>
      <c r="ENI1" s="277"/>
      <c r="ENJ1" s="277"/>
      <c r="ENK1" s="277"/>
      <c r="ENL1" s="277"/>
      <c r="ENM1" s="277"/>
      <c r="ENN1" s="277"/>
      <c r="ENO1" s="277"/>
      <c r="ENP1" s="277"/>
      <c r="ENQ1" s="277"/>
      <c r="ENR1" s="277"/>
      <c r="ENS1" s="277"/>
      <c r="ENT1" s="277"/>
      <c r="ENU1" s="277"/>
      <c r="ENV1" s="277"/>
      <c r="ENW1" s="277"/>
      <c r="ENX1" s="277"/>
      <c r="ENY1" s="277"/>
      <c r="ENZ1" s="277"/>
      <c r="EOA1" s="277"/>
      <c r="EOB1" s="277"/>
      <c r="EOC1" s="277"/>
      <c r="EOD1" s="277"/>
      <c r="EOE1" s="277"/>
      <c r="EOF1" s="277"/>
      <c r="EOG1" s="277"/>
      <c r="EOH1" s="277"/>
      <c r="EOI1" s="277"/>
      <c r="EOJ1" s="277"/>
      <c r="EOK1" s="277"/>
      <c r="EOL1" s="277"/>
      <c r="EOM1" s="277"/>
      <c r="EON1" s="277"/>
      <c r="EOO1" s="277"/>
      <c r="EOP1" s="277"/>
      <c r="EOQ1" s="277"/>
      <c r="EOR1" s="277"/>
      <c r="EOS1" s="277"/>
      <c r="EOT1" s="277"/>
      <c r="EOU1" s="277"/>
      <c r="EOV1" s="277"/>
      <c r="EOW1" s="277"/>
      <c r="EOX1" s="277"/>
      <c r="EOY1" s="277"/>
      <c r="EOZ1" s="277"/>
      <c r="EPA1" s="277"/>
      <c r="EPB1" s="277"/>
      <c r="EPC1" s="277"/>
      <c r="EPD1" s="277"/>
      <c r="EPE1" s="277"/>
      <c r="EPF1" s="277"/>
      <c r="EPG1" s="277"/>
      <c r="EPH1" s="277"/>
      <c r="EPI1" s="277"/>
      <c r="EPJ1" s="277"/>
      <c r="EPK1" s="277"/>
      <c r="EPL1" s="277"/>
      <c r="EPM1" s="277"/>
      <c r="EPN1" s="277"/>
      <c r="EPO1" s="277"/>
      <c r="EPP1" s="277"/>
      <c r="EPQ1" s="277"/>
      <c r="EPR1" s="277"/>
      <c r="EPS1" s="277"/>
      <c r="EPT1" s="277"/>
      <c r="EPU1" s="277"/>
      <c r="EPV1" s="277"/>
      <c r="EPW1" s="277"/>
      <c r="EPX1" s="277"/>
      <c r="EPY1" s="277"/>
      <c r="EPZ1" s="277"/>
      <c r="EQA1" s="277"/>
      <c r="EQB1" s="277"/>
      <c r="EQC1" s="277"/>
      <c r="EQD1" s="277"/>
      <c r="EQE1" s="277"/>
      <c r="EQF1" s="277"/>
      <c r="EQG1" s="277"/>
      <c r="EQH1" s="277"/>
      <c r="EQI1" s="277"/>
      <c r="EQJ1" s="277"/>
      <c r="EQK1" s="277"/>
      <c r="EQL1" s="277"/>
      <c r="EQM1" s="277"/>
      <c r="EQN1" s="277"/>
      <c r="EQO1" s="277"/>
      <c r="EQP1" s="277"/>
      <c r="EQQ1" s="277"/>
      <c r="EQR1" s="277"/>
      <c r="EQS1" s="277"/>
      <c r="EQT1" s="277"/>
      <c r="EQU1" s="277"/>
      <c r="EQV1" s="277"/>
      <c r="EQW1" s="277"/>
      <c r="EQX1" s="277"/>
      <c r="EQY1" s="277"/>
      <c r="EQZ1" s="277"/>
      <c r="ERA1" s="277"/>
      <c r="ERB1" s="277"/>
      <c r="ERC1" s="277"/>
      <c r="ERD1" s="277"/>
      <c r="ERE1" s="277"/>
      <c r="ERF1" s="277"/>
      <c r="ERG1" s="277"/>
      <c r="ERH1" s="277"/>
      <c r="ERI1" s="277"/>
      <c r="ERJ1" s="277"/>
      <c r="ERK1" s="277"/>
      <c r="ERL1" s="277"/>
      <c r="ERM1" s="277"/>
      <c r="ERN1" s="277"/>
      <c r="ERO1" s="277"/>
      <c r="ERP1" s="277"/>
      <c r="ERQ1" s="277"/>
      <c r="ERR1" s="277"/>
      <c r="ERS1" s="277"/>
      <c r="ERT1" s="277"/>
      <c r="ERU1" s="277"/>
      <c r="ERV1" s="277"/>
      <c r="ERW1" s="277"/>
      <c r="ERX1" s="277"/>
      <c r="ERY1" s="277"/>
      <c r="ERZ1" s="277"/>
      <c r="ESA1" s="277"/>
      <c r="ESB1" s="277"/>
      <c r="ESC1" s="277"/>
      <c r="ESD1" s="277"/>
      <c r="ESE1" s="277"/>
      <c r="ESF1" s="277"/>
      <c r="ESG1" s="277"/>
      <c r="ESH1" s="277"/>
      <c r="ESI1" s="277"/>
      <c r="ESJ1" s="277"/>
      <c r="ESK1" s="277"/>
      <c r="ESL1" s="277"/>
      <c r="ESM1" s="277"/>
      <c r="ESN1" s="277"/>
      <c r="ESO1" s="277"/>
      <c r="ESP1" s="277"/>
      <c r="ESQ1" s="277"/>
      <c r="ESR1" s="277"/>
      <c r="ESS1" s="277"/>
      <c r="EST1" s="277"/>
      <c r="ESU1" s="277"/>
      <c r="ESV1" s="277"/>
      <c r="ESW1" s="277"/>
      <c r="ESX1" s="277"/>
      <c r="ESY1" s="277"/>
      <c r="ESZ1" s="277"/>
      <c r="ETA1" s="277"/>
      <c r="ETB1" s="277"/>
      <c r="ETC1" s="277"/>
      <c r="ETD1" s="277"/>
      <c r="ETE1" s="277"/>
      <c r="ETF1" s="277"/>
      <c r="ETG1" s="277"/>
      <c r="ETH1" s="277"/>
      <c r="ETI1" s="277"/>
      <c r="ETJ1" s="277"/>
      <c r="ETK1" s="277"/>
      <c r="ETL1" s="277"/>
      <c r="ETM1" s="277"/>
      <c r="ETN1" s="277"/>
      <c r="ETO1" s="277"/>
      <c r="ETP1" s="277"/>
      <c r="ETQ1" s="277"/>
      <c r="ETR1" s="277"/>
      <c r="ETS1" s="277"/>
      <c r="ETT1" s="277"/>
      <c r="ETU1" s="277"/>
      <c r="ETV1" s="277"/>
      <c r="ETW1" s="277"/>
      <c r="ETX1" s="277"/>
      <c r="ETY1" s="277"/>
      <c r="ETZ1" s="277"/>
      <c r="EUA1" s="277"/>
      <c r="EUB1" s="277"/>
      <c r="EUC1" s="277"/>
      <c r="EUD1" s="277"/>
      <c r="EUE1" s="277"/>
      <c r="EUF1" s="277"/>
      <c r="EUG1" s="277"/>
      <c r="EUH1" s="277"/>
      <c r="EUI1" s="277"/>
      <c r="EUJ1" s="277"/>
      <c r="EUK1" s="277"/>
      <c r="EUL1" s="277"/>
      <c r="EUM1" s="277"/>
      <c r="EUN1" s="277"/>
      <c r="EUO1" s="277"/>
      <c r="EUP1" s="277"/>
      <c r="EUQ1" s="277"/>
      <c r="EUR1" s="277"/>
      <c r="EUS1" s="277"/>
      <c r="EUT1" s="277"/>
      <c r="EUU1" s="277"/>
      <c r="EUV1" s="277"/>
      <c r="EUW1" s="277"/>
      <c r="EUX1" s="277"/>
      <c r="EUY1" s="277"/>
      <c r="EUZ1" s="277"/>
      <c r="EVA1" s="277"/>
      <c r="EVB1" s="277"/>
      <c r="EVC1" s="277"/>
      <c r="EVD1" s="277"/>
      <c r="EVE1" s="277"/>
      <c r="EVF1" s="277"/>
      <c r="EVG1" s="277"/>
      <c r="EVH1" s="277"/>
      <c r="EVI1" s="277"/>
      <c r="EVJ1" s="277"/>
      <c r="EVK1" s="277"/>
      <c r="EVL1" s="277"/>
      <c r="EVM1" s="277"/>
      <c r="EVN1" s="277"/>
      <c r="EVO1" s="277"/>
      <c r="EVP1" s="277"/>
      <c r="EVQ1" s="277"/>
      <c r="EVR1" s="277"/>
      <c r="EVS1" s="277"/>
      <c r="EVT1" s="277"/>
      <c r="EVU1" s="277"/>
      <c r="EVV1" s="277"/>
      <c r="EVW1" s="277"/>
      <c r="EVX1" s="277"/>
      <c r="EVY1" s="277"/>
      <c r="EVZ1" s="277"/>
      <c r="EWA1" s="277"/>
      <c r="EWB1" s="277"/>
      <c r="EWC1" s="277"/>
      <c r="EWD1" s="277"/>
      <c r="EWE1" s="277"/>
      <c r="EWF1" s="277"/>
      <c r="EWG1" s="277"/>
      <c r="EWH1" s="277"/>
      <c r="EWI1" s="277"/>
      <c r="EWJ1" s="277"/>
      <c r="EWK1" s="277"/>
      <c r="EWL1" s="277"/>
      <c r="EWM1" s="277"/>
      <c r="EWN1" s="277"/>
      <c r="EWO1" s="277"/>
      <c r="EWP1" s="277"/>
      <c r="EWQ1" s="277"/>
      <c r="EWR1" s="277"/>
      <c r="EWS1" s="277"/>
      <c r="EWT1" s="277"/>
      <c r="EWU1" s="277"/>
      <c r="EWV1" s="277"/>
      <c r="EWW1" s="277"/>
      <c r="EWX1" s="277"/>
      <c r="EWY1" s="277"/>
      <c r="EWZ1" s="277"/>
      <c r="EXA1" s="277"/>
      <c r="EXB1" s="277"/>
      <c r="EXC1" s="277"/>
      <c r="EXD1" s="277"/>
      <c r="EXE1" s="277"/>
      <c r="EXF1" s="277"/>
      <c r="EXG1" s="277"/>
      <c r="EXH1" s="277"/>
      <c r="EXI1" s="277"/>
      <c r="EXJ1" s="277"/>
      <c r="EXK1" s="277"/>
      <c r="EXL1" s="277"/>
      <c r="EXM1" s="277"/>
      <c r="EXN1" s="277"/>
      <c r="EXO1" s="277"/>
      <c r="EXP1" s="277"/>
      <c r="EXQ1" s="277"/>
      <c r="EXR1" s="277"/>
      <c r="EXS1" s="277"/>
      <c r="EXT1" s="277"/>
      <c r="EXU1" s="277"/>
      <c r="EXV1" s="277"/>
      <c r="EXW1" s="277"/>
      <c r="EXX1" s="277"/>
      <c r="EXY1" s="277"/>
      <c r="EXZ1" s="277"/>
      <c r="EYA1" s="277"/>
      <c r="EYB1" s="277"/>
      <c r="EYC1" s="277"/>
      <c r="EYD1" s="277"/>
      <c r="EYE1" s="277"/>
      <c r="EYF1" s="277"/>
      <c r="EYG1" s="277"/>
      <c r="EYH1" s="277"/>
      <c r="EYI1" s="277"/>
      <c r="EYJ1" s="277"/>
      <c r="EYK1" s="277"/>
      <c r="EYL1" s="277"/>
      <c r="EYM1" s="277"/>
      <c r="EYN1" s="277"/>
      <c r="EYO1" s="277"/>
      <c r="EYP1" s="277"/>
      <c r="EYQ1" s="277"/>
      <c r="EYR1" s="277"/>
      <c r="EYS1" s="277"/>
      <c r="EYT1" s="277"/>
      <c r="EYU1" s="277"/>
      <c r="EYV1" s="277"/>
      <c r="EYW1" s="277"/>
      <c r="EYX1" s="277"/>
      <c r="EYY1" s="277"/>
      <c r="EYZ1" s="277"/>
      <c r="EZA1" s="277"/>
      <c r="EZB1" s="277"/>
      <c r="EZC1" s="277"/>
      <c r="EZD1" s="277"/>
      <c r="EZE1" s="277"/>
      <c r="EZF1" s="277"/>
      <c r="EZG1" s="277"/>
      <c r="EZH1" s="277"/>
      <c r="EZI1" s="277"/>
      <c r="EZJ1" s="277"/>
      <c r="EZK1" s="277"/>
      <c r="EZL1" s="277"/>
      <c r="EZM1" s="277"/>
      <c r="EZN1" s="277"/>
      <c r="EZO1" s="277"/>
      <c r="EZP1" s="277"/>
      <c r="EZQ1" s="277"/>
      <c r="EZR1" s="277"/>
      <c r="EZS1" s="277"/>
      <c r="EZT1" s="277"/>
      <c r="EZU1" s="277"/>
      <c r="EZV1" s="277"/>
      <c r="EZW1" s="277"/>
      <c r="EZX1" s="277"/>
      <c r="EZY1" s="277"/>
      <c r="EZZ1" s="277"/>
      <c r="FAA1" s="277"/>
      <c r="FAB1" s="277"/>
      <c r="FAC1" s="277"/>
      <c r="FAD1" s="277"/>
      <c r="FAE1" s="277"/>
      <c r="FAF1" s="277"/>
      <c r="FAG1" s="277"/>
      <c r="FAH1" s="277"/>
      <c r="FAI1" s="277"/>
      <c r="FAJ1" s="277"/>
      <c r="FAK1" s="277"/>
      <c r="FAL1" s="277"/>
      <c r="FAM1" s="277"/>
      <c r="FAN1" s="277"/>
      <c r="FAO1" s="277"/>
      <c r="FAP1" s="277"/>
      <c r="FAQ1" s="277"/>
      <c r="FAR1" s="277"/>
      <c r="FAS1" s="277"/>
      <c r="FAT1" s="277"/>
      <c r="FAU1" s="277"/>
      <c r="FAV1" s="277"/>
      <c r="FAW1" s="277"/>
      <c r="FAX1" s="277"/>
      <c r="FAY1" s="277"/>
      <c r="FAZ1" s="277"/>
      <c r="FBA1" s="277"/>
      <c r="FBB1" s="277"/>
      <c r="FBC1" s="277"/>
      <c r="FBD1" s="277"/>
      <c r="FBE1" s="277"/>
      <c r="FBF1" s="277"/>
      <c r="FBG1" s="277"/>
      <c r="FBH1" s="277"/>
      <c r="FBI1" s="277"/>
      <c r="FBJ1" s="277"/>
      <c r="FBK1" s="277"/>
      <c r="FBL1" s="277"/>
      <c r="FBM1" s="277"/>
      <c r="FBN1" s="277"/>
      <c r="FBO1" s="277"/>
      <c r="FBP1" s="277"/>
      <c r="FBQ1" s="277"/>
      <c r="FBR1" s="277"/>
      <c r="FBS1" s="277"/>
      <c r="FBT1" s="277"/>
      <c r="FBU1" s="277"/>
      <c r="FBV1" s="277"/>
      <c r="FBW1" s="277"/>
      <c r="FBX1" s="277"/>
      <c r="FBY1" s="277"/>
      <c r="FBZ1" s="277"/>
      <c r="FCA1" s="277"/>
      <c r="FCB1" s="277"/>
      <c r="FCC1" s="277"/>
      <c r="FCD1" s="277"/>
      <c r="FCE1" s="277"/>
      <c r="FCF1" s="277"/>
      <c r="FCG1" s="277"/>
      <c r="FCH1" s="277"/>
      <c r="FCI1" s="277"/>
      <c r="FCJ1" s="277"/>
      <c r="FCK1" s="277"/>
      <c r="FCL1" s="277"/>
      <c r="FCM1" s="277"/>
      <c r="FCN1" s="277"/>
      <c r="FCO1" s="277"/>
      <c r="FCP1" s="277"/>
      <c r="FCQ1" s="277"/>
      <c r="FCR1" s="277"/>
      <c r="FCS1" s="277"/>
      <c r="FCT1" s="277"/>
      <c r="FCU1" s="277"/>
      <c r="FCV1" s="277"/>
      <c r="FCW1" s="277"/>
      <c r="FCX1" s="277"/>
      <c r="FCY1" s="277"/>
      <c r="FCZ1" s="277"/>
      <c r="FDA1" s="277"/>
      <c r="FDB1" s="277"/>
      <c r="FDC1" s="277"/>
      <c r="FDD1" s="277"/>
      <c r="FDE1" s="277"/>
      <c r="FDF1" s="277"/>
      <c r="FDG1" s="277"/>
      <c r="FDH1" s="277"/>
      <c r="FDI1" s="277"/>
      <c r="FDJ1" s="277"/>
      <c r="FDK1" s="277"/>
      <c r="FDL1" s="277"/>
      <c r="FDM1" s="277"/>
      <c r="FDN1" s="277"/>
      <c r="FDO1" s="277"/>
      <c r="FDP1" s="277"/>
      <c r="FDQ1" s="277"/>
      <c r="FDR1" s="277"/>
      <c r="FDS1" s="277"/>
      <c r="FDT1" s="277"/>
      <c r="FDU1" s="277"/>
      <c r="FDV1" s="277"/>
      <c r="FDW1" s="277"/>
      <c r="FDX1" s="277"/>
      <c r="FDY1" s="277"/>
      <c r="FDZ1" s="277"/>
      <c r="FEA1" s="277"/>
      <c r="FEB1" s="277"/>
      <c r="FEC1" s="277"/>
      <c r="FED1" s="277"/>
      <c r="FEE1" s="277"/>
      <c r="FEF1" s="277"/>
      <c r="FEG1" s="277"/>
      <c r="FEH1" s="277"/>
      <c r="FEI1" s="277"/>
      <c r="FEJ1" s="277"/>
      <c r="FEK1" s="277"/>
      <c r="FEL1" s="277"/>
      <c r="FEM1" s="277"/>
      <c r="FEN1" s="277"/>
      <c r="FEO1" s="277"/>
      <c r="FEP1" s="277"/>
      <c r="FEQ1" s="277"/>
      <c r="FER1" s="277"/>
      <c r="FES1" s="277"/>
      <c r="FET1" s="277"/>
      <c r="FEU1" s="277"/>
      <c r="FEV1" s="277"/>
      <c r="FEW1" s="277"/>
      <c r="FEX1" s="277"/>
      <c r="FEY1" s="277"/>
      <c r="FEZ1" s="277"/>
      <c r="FFA1" s="277"/>
      <c r="FFB1" s="277"/>
      <c r="FFC1" s="277"/>
      <c r="FFD1" s="277"/>
      <c r="FFE1" s="277"/>
      <c r="FFF1" s="277"/>
      <c r="FFG1" s="277"/>
      <c r="FFH1" s="277"/>
      <c r="FFI1" s="277"/>
      <c r="FFJ1" s="277"/>
      <c r="FFK1" s="277"/>
      <c r="FFL1" s="277"/>
      <c r="FFM1" s="277"/>
      <c r="FFN1" s="277"/>
      <c r="FFO1" s="277"/>
      <c r="FFP1" s="277"/>
      <c r="FFQ1" s="277"/>
      <c r="FFR1" s="277"/>
      <c r="FFS1" s="277"/>
      <c r="FFT1" s="277"/>
      <c r="FFU1" s="277"/>
      <c r="FFV1" s="277"/>
      <c r="FFW1" s="277"/>
      <c r="FFX1" s="277"/>
      <c r="FFY1" s="277"/>
      <c r="FFZ1" s="277"/>
      <c r="FGA1" s="277"/>
      <c r="FGB1" s="277"/>
      <c r="FGC1" s="277"/>
      <c r="FGD1" s="277"/>
      <c r="FGE1" s="277"/>
      <c r="FGF1" s="277"/>
      <c r="FGG1" s="277"/>
      <c r="FGH1" s="277"/>
      <c r="FGI1" s="277"/>
      <c r="FGJ1" s="277"/>
      <c r="FGK1" s="277"/>
      <c r="FGL1" s="277"/>
      <c r="FGM1" s="277"/>
      <c r="FGN1" s="277"/>
      <c r="FGO1" s="277"/>
      <c r="FGP1" s="277"/>
      <c r="FGQ1" s="277"/>
      <c r="FGR1" s="277"/>
      <c r="FGS1" s="277"/>
      <c r="FGT1" s="277"/>
      <c r="FGU1" s="277"/>
      <c r="FGV1" s="277"/>
      <c r="FGW1" s="277"/>
      <c r="FGX1" s="277"/>
      <c r="FGY1" s="277"/>
      <c r="FGZ1" s="277"/>
      <c r="FHA1" s="277"/>
      <c r="FHB1" s="277"/>
      <c r="FHC1" s="277"/>
      <c r="FHD1" s="277"/>
      <c r="FHE1" s="277"/>
      <c r="FHF1" s="277"/>
      <c r="FHG1" s="277"/>
      <c r="FHH1" s="277"/>
      <c r="FHI1" s="277"/>
      <c r="FHJ1" s="277"/>
      <c r="FHK1" s="277"/>
      <c r="FHL1" s="277"/>
      <c r="FHM1" s="277"/>
      <c r="FHN1" s="277"/>
      <c r="FHO1" s="277"/>
      <c r="FHP1" s="277"/>
      <c r="FHQ1" s="277"/>
      <c r="FHR1" s="277"/>
      <c r="FHS1" s="277"/>
      <c r="FHT1" s="277"/>
      <c r="FHU1" s="277"/>
      <c r="FHV1" s="277"/>
      <c r="FHW1" s="277"/>
      <c r="FHX1" s="277"/>
      <c r="FHY1" s="277"/>
      <c r="FHZ1" s="277"/>
      <c r="FIA1" s="277"/>
      <c r="FIB1" s="277"/>
      <c r="FIC1" s="277"/>
      <c r="FID1" s="277"/>
      <c r="FIE1" s="277"/>
      <c r="FIF1" s="277"/>
      <c r="FIG1" s="277"/>
      <c r="FIH1" s="277"/>
      <c r="FII1" s="277"/>
      <c r="FIJ1" s="277"/>
      <c r="FIK1" s="277"/>
      <c r="FIL1" s="277"/>
      <c r="FIM1" s="277"/>
      <c r="FIN1" s="277"/>
      <c r="FIO1" s="277"/>
      <c r="FIP1" s="277"/>
      <c r="FIQ1" s="277"/>
      <c r="FIR1" s="277"/>
      <c r="FIS1" s="277"/>
      <c r="FIT1" s="277"/>
      <c r="FIU1" s="277"/>
      <c r="FIV1" s="277"/>
      <c r="FIW1" s="277"/>
      <c r="FIX1" s="277"/>
      <c r="FIY1" s="277"/>
      <c r="FIZ1" s="277"/>
      <c r="FJA1" s="277"/>
      <c r="FJB1" s="277"/>
      <c r="FJC1" s="277"/>
      <c r="FJD1" s="277"/>
      <c r="FJE1" s="277"/>
      <c r="FJF1" s="277"/>
      <c r="FJG1" s="277"/>
      <c r="FJH1" s="277"/>
      <c r="FJI1" s="277"/>
      <c r="FJJ1" s="277"/>
      <c r="FJK1" s="277"/>
      <c r="FJL1" s="277"/>
      <c r="FJM1" s="277"/>
      <c r="FJN1" s="277"/>
      <c r="FJO1" s="277"/>
      <c r="FJP1" s="277"/>
      <c r="FJQ1" s="277"/>
      <c r="FJR1" s="277"/>
      <c r="FJS1" s="277"/>
      <c r="FJT1" s="277"/>
      <c r="FJU1" s="277"/>
      <c r="FJV1" s="277"/>
      <c r="FJW1" s="277"/>
      <c r="FJX1" s="277"/>
      <c r="FJY1" s="277"/>
      <c r="FJZ1" s="277"/>
      <c r="FKA1" s="277"/>
      <c r="FKB1" s="277"/>
      <c r="FKC1" s="277"/>
      <c r="FKD1" s="277"/>
      <c r="FKE1" s="277"/>
      <c r="FKF1" s="277"/>
      <c r="FKG1" s="277"/>
      <c r="FKH1" s="277"/>
      <c r="FKI1" s="277"/>
      <c r="FKJ1" s="277"/>
      <c r="FKK1" s="277"/>
      <c r="FKL1" s="277"/>
      <c r="FKM1" s="277"/>
      <c r="FKN1" s="277"/>
      <c r="FKO1" s="277"/>
      <c r="FKP1" s="277"/>
      <c r="FKQ1" s="277"/>
      <c r="FKR1" s="277"/>
      <c r="FKS1" s="277"/>
      <c r="FKT1" s="277"/>
      <c r="FKU1" s="277"/>
      <c r="FKV1" s="277"/>
      <c r="FKW1" s="277"/>
      <c r="FKX1" s="277"/>
      <c r="FKY1" s="277"/>
      <c r="FKZ1" s="277"/>
      <c r="FLA1" s="277"/>
      <c r="FLB1" s="277"/>
      <c r="FLC1" s="277"/>
      <c r="FLD1" s="277"/>
      <c r="FLE1" s="277"/>
      <c r="FLF1" s="277"/>
      <c r="FLG1" s="277"/>
      <c r="FLH1" s="277"/>
      <c r="FLI1" s="277"/>
      <c r="FLJ1" s="277"/>
      <c r="FLK1" s="277"/>
      <c r="FLL1" s="277"/>
      <c r="FLM1" s="277"/>
      <c r="FLN1" s="277"/>
      <c r="FLO1" s="277"/>
      <c r="FLP1" s="277"/>
      <c r="FLQ1" s="277"/>
      <c r="FLR1" s="277"/>
      <c r="FLS1" s="277"/>
      <c r="FLT1" s="277"/>
      <c r="FLU1" s="277"/>
      <c r="FLV1" s="277"/>
      <c r="FLW1" s="277"/>
      <c r="FLX1" s="277"/>
      <c r="FLY1" s="277"/>
      <c r="FLZ1" s="277"/>
      <c r="FMA1" s="277"/>
      <c r="FMB1" s="277"/>
      <c r="FMC1" s="277"/>
      <c r="FMD1" s="277"/>
      <c r="FME1" s="277"/>
      <c r="FMF1" s="277"/>
      <c r="FMG1" s="277"/>
      <c r="FMH1" s="277"/>
      <c r="FMI1" s="277"/>
      <c r="FMJ1" s="277"/>
      <c r="FMK1" s="277"/>
      <c r="FML1" s="277"/>
      <c r="FMM1" s="277"/>
      <c r="FMN1" s="277"/>
      <c r="FMO1" s="277"/>
      <c r="FMP1" s="277"/>
      <c r="FMQ1" s="277"/>
      <c r="FMR1" s="277"/>
      <c r="FMS1" s="277"/>
      <c r="FMT1" s="277"/>
      <c r="FMU1" s="277"/>
      <c r="FMV1" s="277"/>
      <c r="FMW1" s="277"/>
      <c r="FMX1" s="277"/>
      <c r="FMY1" s="277"/>
      <c r="FMZ1" s="277"/>
      <c r="FNA1" s="277"/>
      <c r="FNB1" s="277"/>
      <c r="FNC1" s="277"/>
      <c r="FND1" s="277"/>
      <c r="FNE1" s="277"/>
      <c r="FNF1" s="277"/>
      <c r="FNG1" s="277"/>
      <c r="FNH1" s="277"/>
      <c r="FNI1" s="277"/>
      <c r="FNJ1" s="277"/>
      <c r="FNK1" s="277"/>
      <c r="FNL1" s="277"/>
      <c r="FNM1" s="277"/>
      <c r="FNN1" s="277"/>
      <c r="FNO1" s="277"/>
      <c r="FNP1" s="277"/>
      <c r="FNQ1" s="277"/>
      <c r="FNR1" s="277"/>
      <c r="FNS1" s="277"/>
      <c r="FNT1" s="277"/>
      <c r="FNU1" s="277"/>
      <c r="FNV1" s="277"/>
      <c r="FNW1" s="277"/>
      <c r="FNX1" s="277"/>
      <c r="FNY1" s="277"/>
      <c r="FNZ1" s="277"/>
      <c r="FOA1" s="277"/>
      <c r="FOB1" s="277"/>
      <c r="FOC1" s="277"/>
      <c r="FOD1" s="277"/>
      <c r="FOE1" s="277"/>
      <c r="FOF1" s="277"/>
      <c r="FOG1" s="277"/>
      <c r="FOH1" s="277"/>
      <c r="FOI1" s="277"/>
      <c r="FOJ1" s="277"/>
      <c r="FOK1" s="277"/>
      <c r="FOL1" s="277"/>
      <c r="FOM1" s="277"/>
      <c r="FON1" s="277"/>
      <c r="FOO1" s="277"/>
      <c r="FOP1" s="277"/>
      <c r="FOQ1" s="277"/>
      <c r="FOR1" s="277"/>
      <c r="FOS1" s="277"/>
      <c r="FOT1" s="277"/>
      <c r="FOU1" s="277"/>
      <c r="FOV1" s="277"/>
      <c r="FOW1" s="277"/>
      <c r="FOX1" s="277"/>
      <c r="FOY1" s="277"/>
      <c r="FOZ1" s="277"/>
      <c r="FPA1" s="277"/>
      <c r="FPB1" s="277"/>
      <c r="FPC1" s="277"/>
      <c r="FPD1" s="277"/>
      <c r="FPE1" s="277"/>
      <c r="FPF1" s="277"/>
      <c r="FPG1" s="277"/>
      <c r="FPH1" s="277"/>
      <c r="FPI1" s="277"/>
      <c r="FPJ1" s="277"/>
      <c r="FPK1" s="277"/>
      <c r="FPL1" s="277"/>
      <c r="FPM1" s="277"/>
      <c r="FPN1" s="277"/>
      <c r="FPO1" s="277"/>
      <c r="FPP1" s="277"/>
      <c r="FPQ1" s="277"/>
      <c r="FPR1" s="277"/>
      <c r="FPS1" s="277"/>
      <c r="FPT1" s="277"/>
      <c r="FPU1" s="277"/>
      <c r="FPV1" s="277"/>
      <c r="FPW1" s="277"/>
      <c r="FPX1" s="277"/>
      <c r="FPY1" s="277"/>
      <c r="FPZ1" s="277"/>
      <c r="FQA1" s="277"/>
      <c r="FQB1" s="277"/>
      <c r="FQC1" s="277"/>
      <c r="FQD1" s="277"/>
      <c r="FQE1" s="277"/>
      <c r="FQF1" s="277"/>
      <c r="FQG1" s="277"/>
      <c r="FQH1" s="277"/>
      <c r="FQI1" s="277"/>
      <c r="FQJ1" s="277"/>
      <c r="FQK1" s="277"/>
      <c r="FQL1" s="277"/>
      <c r="FQM1" s="277"/>
      <c r="FQN1" s="277"/>
      <c r="FQO1" s="277"/>
      <c r="FQP1" s="277"/>
      <c r="FQQ1" s="277"/>
      <c r="FQR1" s="277"/>
      <c r="FQS1" s="277"/>
      <c r="FQT1" s="277"/>
      <c r="FQU1" s="277"/>
      <c r="FQV1" s="277"/>
      <c r="FQW1" s="277"/>
      <c r="FQX1" s="277"/>
      <c r="FQY1" s="277"/>
      <c r="FQZ1" s="277"/>
      <c r="FRA1" s="277"/>
      <c r="FRB1" s="277"/>
      <c r="FRC1" s="277"/>
      <c r="FRD1" s="277"/>
      <c r="FRE1" s="277"/>
      <c r="FRF1" s="277"/>
      <c r="FRG1" s="277"/>
      <c r="FRH1" s="277"/>
      <c r="FRI1" s="277"/>
      <c r="FRJ1" s="277"/>
      <c r="FRK1" s="277"/>
      <c r="FRL1" s="277"/>
      <c r="FRM1" s="277"/>
      <c r="FRN1" s="277"/>
      <c r="FRO1" s="277"/>
      <c r="FRP1" s="277"/>
      <c r="FRQ1" s="277"/>
      <c r="FRR1" s="277"/>
      <c r="FRS1" s="277"/>
      <c r="FRT1" s="277"/>
      <c r="FRU1" s="277"/>
      <c r="FRV1" s="277"/>
      <c r="FRW1" s="277"/>
      <c r="FRX1" s="277"/>
      <c r="FRY1" s="277"/>
      <c r="FRZ1" s="277"/>
      <c r="FSA1" s="277"/>
      <c r="FSB1" s="277"/>
      <c r="FSC1" s="277"/>
      <c r="FSD1" s="277"/>
      <c r="FSE1" s="277"/>
      <c r="FSF1" s="277"/>
      <c r="FSG1" s="277"/>
      <c r="FSH1" s="277"/>
      <c r="FSI1" s="277"/>
      <c r="FSJ1" s="277"/>
      <c r="FSK1" s="277"/>
      <c r="FSL1" s="277"/>
      <c r="FSM1" s="277"/>
      <c r="FSN1" s="277"/>
      <c r="FSO1" s="277"/>
      <c r="FSP1" s="277"/>
      <c r="FSQ1" s="277"/>
      <c r="FSR1" s="277"/>
      <c r="FSS1" s="277"/>
      <c r="FST1" s="277"/>
      <c r="FSU1" s="277"/>
      <c r="FSV1" s="277"/>
      <c r="FSW1" s="277"/>
      <c r="FSX1" s="277"/>
      <c r="FSY1" s="277"/>
      <c r="FSZ1" s="277"/>
      <c r="FTA1" s="277"/>
      <c r="FTB1" s="277"/>
      <c r="FTC1" s="277"/>
      <c r="FTD1" s="277"/>
      <c r="FTE1" s="277"/>
      <c r="FTF1" s="277"/>
      <c r="FTG1" s="277"/>
      <c r="FTH1" s="277"/>
      <c r="FTI1" s="277"/>
      <c r="FTJ1" s="277"/>
      <c r="FTK1" s="277"/>
      <c r="FTL1" s="277"/>
      <c r="FTM1" s="277"/>
      <c r="FTN1" s="277"/>
      <c r="FTO1" s="277"/>
      <c r="FTP1" s="277"/>
      <c r="FTQ1" s="277"/>
      <c r="FTR1" s="277"/>
      <c r="FTS1" s="277"/>
      <c r="FTT1" s="277"/>
      <c r="FTU1" s="277"/>
      <c r="FTV1" s="277"/>
      <c r="FTW1" s="277"/>
      <c r="FTX1" s="277"/>
      <c r="FTY1" s="277"/>
      <c r="FTZ1" s="277"/>
      <c r="FUA1" s="277"/>
      <c r="FUB1" s="277"/>
      <c r="FUC1" s="277"/>
      <c r="FUD1" s="277"/>
      <c r="FUE1" s="277"/>
      <c r="FUF1" s="277"/>
      <c r="FUG1" s="277"/>
      <c r="FUH1" s="277"/>
      <c r="FUI1" s="277"/>
      <c r="FUJ1" s="277"/>
      <c r="FUK1" s="277"/>
      <c r="FUL1" s="277"/>
      <c r="FUM1" s="277"/>
      <c r="FUN1" s="277"/>
      <c r="FUO1" s="277"/>
      <c r="FUP1" s="277"/>
      <c r="FUQ1" s="277"/>
      <c r="FUR1" s="277"/>
      <c r="FUS1" s="277"/>
      <c r="FUT1" s="277"/>
      <c r="FUU1" s="277"/>
      <c r="FUV1" s="277"/>
      <c r="FUW1" s="277"/>
      <c r="FUX1" s="277"/>
      <c r="FUY1" s="277"/>
      <c r="FUZ1" s="277"/>
      <c r="FVA1" s="277"/>
      <c r="FVB1" s="277"/>
      <c r="FVC1" s="277"/>
      <c r="FVD1" s="277"/>
      <c r="FVE1" s="277"/>
      <c r="FVF1" s="277"/>
      <c r="FVG1" s="277"/>
      <c r="FVH1" s="277"/>
      <c r="FVI1" s="277"/>
      <c r="FVJ1" s="277"/>
      <c r="FVK1" s="277"/>
      <c r="FVL1" s="277"/>
      <c r="FVM1" s="277"/>
      <c r="FVN1" s="277"/>
      <c r="FVO1" s="277"/>
      <c r="FVP1" s="277"/>
      <c r="FVQ1" s="277"/>
      <c r="FVR1" s="277"/>
      <c r="FVS1" s="277"/>
      <c r="FVT1" s="277"/>
      <c r="FVU1" s="277"/>
      <c r="FVV1" s="277"/>
      <c r="FVW1" s="277"/>
      <c r="FVX1" s="277"/>
      <c r="FVY1" s="277"/>
      <c r="FVZ1" s="277"/>
      <c r="FWA1" s="277"/>
      <c r="FWB1" s="277"/>
      <c r="FWC1" s="277"/>
      <c r="FWD1" s="277"/>
      <c r="FWE1" s="277"/>
      <c r="FWF1" s="277"/>
      <c r="FWG1" s="277"/>
      <c r="FWH1" s="277"/>
      <c r="FWI1" s="277"/>
      <c r="FWJ1" s="277"/>
      <c r="FWK1" s="277"/>
      <c r="FWL1" s="277"/>
      <c r="FWM1" s="277"/>
      <c r="FWN1" s="277"/>
      <c r="FWO1" s="277"/>
      <c r="FWP1" s="277"/>
      <c r="FWQ1" s="277"/>
      <c r="FWR1" s="277"/>
      <c r="FWS1" s="277"/>
      <c r="FWT1" s="277"/>
      <c r="FWU1" s="277"/>
      <c r="FWV1" s="277"/>
      <c r="FWW1" s="277"/>
      <c r="FWX1" s="277"/>
      <c r="FWY1" s="277"/>
      <c r="FWZ1" s="277"/>
      <c r="FXA1" s="277"/>
      <c r="FXB1" s="277"/>
      <c r="FXC1" s="277"/>
      <c r="FXD1" s="277"/>
      <c r="FXE1" s="277"/>
      <c r="FXF1" s="277"/>
      <c r="FXG1" s="277"/>
      <c r="FXH1" s="277"/>
      <c r="FXI1" s="277"/>
      <c r="FXJ1" s="277"/>
      <c r="FXK1" s="277"/>
      <c r="FXL1" s="277"/>
      <c r="FXM1" s="277"/>
      <c r="FXN1" s="277"/>
      <c r="FXO1" s="277"/>
      <c r="FXP1" s="277"/>
      <c r="FXQ1" s="277"/>
      <c r="FXR1" s="277"/>
      <c r="FXS1" s="277"/>
      <c r="FXT1" s="277"/>
      <c r="FXU1" s="277"/>
      <c r="FXV1" s="277"/>
      <c r="FXW1" s="277"/>
      <c r="FXX1" s="277"/>
      <c r="FXY1" s="277"/>
      <c r="FXZ1" s="277"/>
      <c r="FYA1" s="277"/>
      <c r="FYB1" s="277"/>
      <c r="FYC1" s="277"/>
      <c r="FYD1" s="277"/>
      <c r="FYE1" s="277"/>
      <c r="FYF1" s="277"/>
      <c r="FYG1" s="277"/>
      <c r="FYH1" s="277"/>
      <c r="FYI1" s="277"/>
      <c r="FYJ1" s="277"/>
      <c r="FYK1" s="277"/>
      <c r="FYL1" s="277"/>
      <c r="FYM1" s="277"/>
      <c r="FYN1" s="277"/>
      <c r="FYO1" s="277"/>
      <c r="FYP1" s="277"/>
      <c r="FYQ1" s="277"/>
      <c r="FYR1" s="277"/>
      <c r="FYS1" s="277"/>
      <c r="FYT1" s="277"/>
      <c r="FYU1" s="277"/>
      <c r="FYV1" s="277"/>
      <c r="FYW1" s="277"/>
      <c r="FYX1" s="277"/>
      <c r="FYY1" s="277"/>
      <c r="FYZ1" s="277"/>
      <c r="FZA1" s="277"/>
      <c r="FZB1" s="277"/>
      <c r="FZC1" s="277"/>
      <c r="FZD1" s="277"/>
      <c r="FZE1" s="277"/>
      <c r="FZF1" s="277"/>
      <c r="FZG1" s="277"/>
      <c r="FZH1" s="277"/>
      <c r="FZI1" s="277"/>
      <c r="FZJ1" s="277"/>
      <c r="FZK1" s="277"/>
      <c r="FZL1" s="277"/>
      <c r="FZM1" s="277"/>
      <c r="FZN1" s="277"/>
      <c r="FZO1" s="277"/>
      <c r="FZP1" s="277"/>
      <c r="FZQ1" s="277"/>
      <c r="FZR1" s="277"/>
      <c r="FZS1" s="277"/>
      <c r="FZT1" s="277"/>
      <c r="FZU1" s="277"/>
      <c r="FZV1" s="277"/>
      <c r="FZW1" s="277"/>
      <c r="FZX1" s="277"/>
      <c r="FZY1" s="277"/>
      <c r="FZZ1" s="277"/>
      <c r="GAA1" s="277"/>
      <c r="GAB1" s="277"/>
      <c r="GAC1" s="277"/>
      <c r="GAD1" s="277"/>
      <c r="GAE1" s="277"/>
      <c r="GAF1" s="277"/>
      <c r="GAG1" s="277"/>
      <c r="GAH1" s="277"/>
      <c r="GAI1" s="277"/>
      <c r="GAJ1" s="277"/>
      <c r="GAK1" s="277"/>
      <c r="GAL1" s="277"/>
      <c r="GAM1" s="277"/>
      <c r="GAN1" s="277"/>
      <c r="GAO1" s="277"/>
      <c r="GAP1" s="277"/>
      <c r="GAQ1" s="277"/>
      <c r="GAR1" s="277"/>
      <c r="GAS1" s="277"/>
      <c r="GAT1" s="277"/>
      <c r="GAU1" s="277"/>
      <c r="GAV1" s="277"/>
      <c r="GAW1" s="277"/>
      <c r="GAX1" s="277"/>
      <c r="GAY1" s="277"/>
      <c r="GAZ1" s="277"/>
      <c r="GBA1" s="277"/>
      <c r="GBB1" s="277"/>
      <c r="GBC1" s="277"/>
      <c r="GBD1" s="277"/>
      <c r="GBE1" s="277"/>
      <c r="GBF1" s="277"/>
      <c r="GBG1" s="277"/>
      <c r="GBH1" s="277"/>
      <c r="GBI1" s="277"/>
      <c r="GBJ1" s="277"/>
      <c r="GBK1" s="277"/>
      <c r="GBL1" s="277"/>
      <c r="GBM1" s="277"/>
      <c r="GBN1" s="277"/>
      <c r="GBO1" s="277"/>
      <c r="GBP1" s="277"/>
      <c r="GBQ1" s="277"/>
      <c r="GBR1" s="277"/>
      <c r="GBS1" s="277"/>
      <c r="GBT1" s="277"/>
      <c r="GBU1" s="277"/>
      <c r="GBV1" s="277"/>
      <c r="GBW1" s="277"/>
      <c r="GBX1" s="277"/>
      <c r="GBY1" s="277"/>
      <c r="GBZ1" s="277"/>
      <c r="GCA1" s="277"/>
      <c r="GCB1" s="277"/>
      <c r="GCC1" s="277"/>
      <c r="GCD1" s="277"/>
      <c r="GCE1" s="277"/>
      <c r="GCF1" s="277"/>
      <c r="GCG1" s="277"/>
      <c r="GCH1" s="277"/>
      <c r="GCI1" s="277"/>
      <c r="GCJ1" s="277"/>
      <c r="GCK1" s="277"/>
      <c r="GCL1" s="277"/>
      <c r="GCM1" s="277"/>
      <c r="GCN1" s="277"/>
      <c r="GCO1" s="277"/>
      <c r="GCP1" s="277"/>
      <c r="GCQ1" s="277"/>
      <c r="GCR1" s="277"/>
      <c r="GCS1" s="277"/>
      <c r="GCT1" s="277"/>
      <c r="GCU1" s="277"/>
      <c r="GCV1" s="277"/>
      <c r="GCW1" s="277"/>
      <c r="GCX1" s="277"/>
      <c r="GCY1" s="277"/>
      <c r="GCZ1" s="277"/>
      <c r="GDA1" s="277"/>
      <c r="GDB1" s="277"/>
      <c r="GDC1" s="277"/>
      <c r="GDD1" s="277"/>
      <c r="GDE1" s="277"/>
      <c r="GDF1" s="277"/>
      <c r="GDG1" s="277"/>
      <c r="GDH1" s="277"/>
      <c r="GDI1" s="277"/>
      <c r="GDJ1" s="277"/>
      <c r="GDK1" s="277"/>
      <c r="GDL1" s="277"/>
      <c r="GDM1" s="277"/>
      <c r="GDN1" s="277"/>
      <c r="GDO1" s="277"/>
      <c r="GDP1" s="277"/>
      <c r="GDQ1" s="277"/>
      <c r="GDR1" s="277"/>
      <c r="GDS1" s="277"/>
      <c r="GDT1" s="277"/>
      <c r="GDU1" s="277"/>
      <c r="GDV1" s="277"/>
      <c r="GDW1" s="277"/>
      <c r="GDX1" s="277"/>
      <c r="GDY1" s="277"/>
      <c r="GDZ1" s="277"/>
      <c r="GEA1" s="277"/>
      <c r="GEB1" s="277"/>
      <c r="GEC1" s="277"/>
      <c r="GED1" s="277"/>
      <c r="GEE1" s="277"/>
      <c r="GEF1" s="277"/>
      <c r="GEG1" s="277"/>
      <c r="GEH1" s="277"/>
      <c r="GEI1" s="277"/>
      <c r="GEJ1" s="277"/>
      <c r="GEK1" s="277"/>
      <c r="GEL1" s="277"/>
      <c r="GEM1" s="277"/>
      <c r="GEN1" s="277"/>
      <c r="GEO1" s="277"/>
      <c r="GEP1" s="277"/>
      <c r="GEQ1" s="277"/>
      <c r="GER1" s="277"/>
      <c r="GES1" s="277"/>
      <c r="GET1" s="277"/>
      <c r="GEU1" s="277"/>
      <c r="GEV1" s="277"/>
      <c r="GEW1" s="277"/>
      <c r="GEX1" s="277"/>
      <c r="GEY1" s="277"/>
      <c r="GEZ1" s="277"/>
      <c r="GFA1" s="277"/>
      <c r="GFB1" s="277"/>
      <c r="GFC1" s="277"/>
      <c r="GFD1" s="277"/>
      <c r="GFE1" s="277"/>
      <c r="GFF1" s="277"/>
      <c r="GFG1" s="277"/>
      <c r="GFH1" s="277"/>
      <c r="GFI1" s="277"/>
      <c r="GFJ1" s="277"/>
      <c r="GFK1" s="277"/>
      <c r="GFL1" s="277"/>
      <c r="GFM1" s="277"/>
      <c r="GFN1" s="277"/>
      <c r="GFO1" s="277"/>
      <c r="GFP1" s="277"/>
      <c r="GFQ1" s="277"/>
      <c r="GFR1" s="277"/>
      <c r="GFS1" s="277"/>
      <c r="GFT1" s="277"/>
      <c r="GFU1" s="277"/>
      <c r="GFV1" s="277"/>
      <c r="GFW1" s="277"/>
      <c r="GFX1" s="277"/>
      <c r="GFY1" s="277"/>
      <c r="GFZ1" s="277"/>
      <c r="GGA1" s="277"/>
      <c r="GGB1" s="277"/>
      <c r="GGC1" s="277"/>
      <c r="GGD1" s="277"/>
      <c r="GGE1" s="277"/>
      <c r="GGF1" s="277"/>
      <c r="GGG1" s="277"/>
      <c r="GGH1" s="277"/>
      <c r="GGI1" s="277"/>
      <c r="GGJ1" s="277"/>
      <c r="GGK1" s="277"/>
      <c r="GGL1" s="277"/>
      <c r="GGM1" s="277"/>
      <c r="GGN1" s="277"/>
      <c r="GGO1" s="277"/>
      <c r="GGP1" s="277"/>
      <c r="GGQ1" s="277"/>
      <c r="GGR1" s="277"/>
      <c r="GGS1" s="277"/>
      <c r="GGT1" s="277"/>
      <c r="GGU1" s="277"/>
      <c r="GGV1" s="277"/>
      <c r="GGW1" s="277"/>
      <c r="GGX1" s="277"/>
      <c r="GGY1" s="277"/>
      <c r="GGZ1" s="277"/>
      <c r="GHA1" s="277"/>
      <c r="GHB1" s="277"/>
      <c r="GHC1" s="277"/>
      <c r="GHD1" s="277"/>
      <c r="GHE1" s="277"/>
      <c r="GHF1" s="277"/>
      <c r="GHG1" s="277"/>
      <c r="GHH1" s="277"/>
      <c r="GHI1" s="277"/>
      <c r="GHJ1" s="277"/>
      <c r="GHK1" s="277"/>
      <c r="GHL1" s="277"/>
      <c r="GHM1" s="277"/>
      <c r="GHN1" s="277"/>
      <c r="GHO1" s="277"/>
      <c r="GHP1" s="277"/>
      <c r="GHQ1" s="277"/>
      <c r="GHR1" s="277"/>
      <c r="GHS1" s="277"/>
      <c r="GHT1" s="277"/>
      <c r="GHU1" s="277"/>
      <c r="GHV1" s="277"/>
      <c r="GHW1" s="277"/>
      <c r="GHX1" s="277"/>
      <c r="GHY1" s="277"/>
      <c r="GHZ1" s="277"/>
      <c r="GIA1" s="277"/>
      <c r="GIB1" s="277"/>
      <c r="GIC1" s="277"/>
      <c r="GID1" s="277"/>
      <c r="GIE1" s="277"/>
      <c r="GIF1" s="277"/>
      <c r="GIG1" s="277"/>
      <c r="GIH1" s="277"/>
      <c r="GII1" s="277"/>
      <c r="GIJ1" s="277"/>
      <c r="GIK1" s="277"/>
      <c r="GIL1" s="277"/>
      <c r="GIM1" s="277"/>
      <c r="GIN1" s="277"/>
      <c r="GIO1" s="277"/>
      <c r="GIP1" s="277"/>
      <c r="GIQ1" s="277"/>
      <c r="GIR1" s="277"/>
      <c r="GIS1" s="277"/>
      <c r="GIT1" s="277"/>
      <c r="GIU1" s="277"/>
      <c r="GIV1" s="277"/>
      <c r="GIW1" s="277"/>
      <c r="GIX1" s="277"/>
      <c r="GIY1" s="277"/>
      <c r="GIZ1" s="277"/>
      <c r="GJA1" s="277"/>
      <c r="GJB1" s="277"/>
      <c r="GJC1" s="277"/>
      <c r="GJD1" s="277"/>
      <c r="GJE1" s="277"/>
      <c r="GJF1" s="277"/>
      <c r="GJG1" s="277"/>
      <c r="GJH1" s="277"/>
      <c r="GJI1" s="277"/>
      <c r="GJJ1" s="277"/>
      <c r="GJK1" s="277"/>
      <c r="GJL1" s="277"/>
      <c r="GJM1" s="277"/>
      <c r="GJN1" s="277"/>
      <c r="GJO1" s="277"/>
      <c r="GJP1" s="277"/>
      <c r="GJQ1" s="277"/>
      <c r="GJR1" s="277"/>
      <c r="GJS1" s="277"/>
      <c r="GJT1" s="277"/>
      <c r="GJU1" s="277"/>
      <c r="GJV1" s="277"/>
      <c r="GJW1" s="277"/>
      <c r="GJX1" s="277"/>
      <c r="GJY1" s="277"/>
      <c r="GJZ1" s="277"/>
      <c r="GKA1" s="277"/>
      <c r="GKB1" s="277"/>
      <c r="GKC1" s="277"/>
      <c r="GKD1" s="277"/>
      <c r="GKE1" s="277"/>
      <c r="GKF1" s="277"/>
      <c r="GKG1" s="277"/>
      <c r="GKH1" s="277"/>
      <c r="GKI1" s="277"/>
      <c r="GKJ1" s="277"/>
      <c r="GKK1" s="277"/>
      <c r="GKL1" s="277"/>
      <c r="GKM1" s="277"/>
      <c r="GKN1" s="277"/>
      <c r="GKO1" s="277"/>
      <c r="GKP1" s="277"/>
      <c r="GKQ1" s="277"/>
      <c r="GKR1" s="277"/>
      <c r="GKS1" s="277"/>
      <c r="GKT1" s="277"/>
      <c r="GKU1" s="277"/>
      <c r="GKV1" s="277"/>
      <c r="GKW1" s="277"/>
      <c r="GKX1" s="277"/>
      <c r="GKY1" s="277"/>
      <c r="GKZ1" s="277"/>
      <c r="GLA1" s="277"/>
      <c r="GLB1" s="277"/>
      <c r="GLC1" s="277"/>
      <c r="GLD1" s="277"/>
      <c r="GLE1" s="277"/>
      <c r="GLF1" s="277"/>
      <c r="GLG1" s="277"/>
      <c r="GLH1" s="277"/>
      <c r="GLI1" s="277"/>
      <c r="GLJ1" s="277"/>
      <c r="GLK1" s="277"/>
      <c r="GLL1" s="277"/>
      <c r="GLM1" s="277"/>
      <c r="GLN1" s="277"/>
      <c r="GLO1" s="277"/>
      <c r="GLP1" s="277"/>
      <c r="GLQ1" s="277"/>
      <c r="GLR1" s="277"/>
      <c r="GLS1" s="277"/>
      <c r="GLT1" s="277"/>
      <c r="GLU1" s="277"/>
      <c r="GLV1" s="277"/>
      <c r="GLW1" s="277"/>
      <c r="GLX1" s="277"/>
      <c r="GLY1" s="277"/>
      <c r="GLZ1" s="277"/>
      <c r="GMA1" s="277"/>
      <c r="GMB1" s="277"/>
      <c r="GMC1" s="277"/>
      <c r="GMD1" s="277"/>
      <c r="GME1" s="277"/>
      <c r="GMF1" s="277"/>
      <c r="GMG1" s="277"/>
      <c r="GMH1" s="277"/>
      <c r="GMI1" s="277"/>
      <c r="GMJ1" s="277"/>
      <c r="GMK1" s="277"/>
      <c r="GML1" s="277"/>
      <c r="GMM1" s="277"/>
      <c r="GMN1" s="277"/>
      <c r="GMO1" s="277"/>
      <c r="GMP1" s="277"/>
      <c r="GMQ1" s="277"/>
      <c r="GMR1" s="277"/>
      <c r="GMS1" s="277"/>
      <c r="GMT1" s="277"/>
      <c r="GMU1" s="277"/>
      <c r="GMV1" s="277"/>
      <c r="GMW1" s="277"/>
      <c r="GMX1" s="277"/>
      <c r="GMY1" s="277"/>
      <c r="GMZ1" s="277"/>
      <c r="GNA1" s="277"/>
      <c r="GNB1" s="277"/>
      <c r="GNC1" s="277"/>
      <c r="GND1" s="277"/>
      <c r="GNE1" s="277"/>
      <c r="GNF1" s="277"/>
      <c r="GNG1" s="277"/>
      <c r="GNH1" s="277"/>
      <c r="GNI1" s="277"/>
      <c r="GNJ1" s="277"/>
      <c r="GNK1" s="277"/>
      <c r="GNL1" s="277"/>
      <c r="GNM1" s="277"/>
      <c r="GNN1" s="277"/>
      <c r="GNO1" s="277"/>
      <c r="GNP1" s="277"/>
      <c r="GNQ1" s="277"/>
      <c r="GNR1" s="277"/>
      <c r="GNS1" s="277"/>
      <c r="GNT1" s="277"/>
      <c r="GNU1" s="277"/>
      <c r="GNV1" s="277"/>
      <c r="GNW1" s="277"/>
      <c r="GNX1" s="277"/>
      <c r="GNY1" s="277"/>
      <c r="GNZ1" s="277"/>
      <c r="GOA1" s="277"/>
      <c r="GOB1" s="277"/>
      <c r="GOC1" s="277"/>
      <c r="GOD1" s="277"/>
      <c r="GOE1" s="277"/>
      <c r="GOF1" s="277"/>
      <c r="GOG1" s="277"/>
      <c r="GOH1" s="277"/>
      <c r="GOI1" s="277"/>
      <c r="GOJ1" s="277"/>
      <c r="GOK1" s="277"/>
      <c r="GOL1" s="277"/>
      <c r="GOM1" s="277"/>
      <c r="GON1" s="277"/>
      <c r="GOO1" s="277"/>
      <c r="GOP1" s="277"/>
      <c r="GOQ1" s="277"/>
      <c r="GOR1" s="277"/>
      <c r="GOS1" s="277"/>
      <c r="GOT1" s="277"/>
      <c r="GOU1" s="277"/>
      <c r="GOV1" s="277"/>
      <c r="GOW1" s="277"/>
      <c r="GOX1" s="277"/>
      <c r="GOY1" s="277"/>
      <c r="GOZ1" s="277"/>
      <c r="GPA1" s="277"/>
      <c r="GPB1" s="277"/>
      <c r="GPC1" s="277"/>
      <c r="GPD1" s="277"/>
      <c r="GPE1" s="277"/>
      <c r="GPF1" s="277"/>
      <c r="GPG1" s="277"/>
      <c r="GPH1" s="277"/>
      <c r="GPI1" s="277"/>
      <c r="GPJ1" s="277"/>
      <c r="GPK1" s="277"/>
      <c r="GPL1" s="277"/>
      <c r="GPM1" s="277"/>
      <c r="GPN1" s="277"/>
      <c r="GPO1" s="277"/>
      <c r="GPP1" s="277"/>
      <c r="GPQ1" s="277"/>
      <c r="GPR1" s="277"/>
      <c r="GPS1" s="277"/>
      <c r="GPT1" s="277"/>
      <c r="GPU1" s="277"/>
      <c r="GPV1" s="277"/>
      <c r="GPW1" s="277"/>
      <c r="GPX1" s="277"/>
      <c r="GPY1" s="277"/>
      <c r="GPZ1" s="277"/>
      <c r="GQA1" s="277"/>
      <c r="GQB1" s="277"/>
      <c r="GQC1" s="277"/>
      <c r="GQD1" s="277"/>
      <c r="GQE1" s="277"/>
      <c r="GQF1" s="277"/>
      <c r="GQG1" s="277"/>
      <c r="GQH1" s="277"/>
      <c r="GQI1" s="277"/>
      <c r="GQJ1" s="277"/>
      <c r="GQK1" s="277"/>
      <c r="GQL1" s="277"/>
      <c r="GQM1" s="277"/>
      <c r="GQN1" s="277"/>
      <c r="GQO1" s="277"/>
      <c r="GQP1" s="277"/>
      <c r="GQQ1" s="277"/>
      <c r="GQR1" s="277"/>
      <c r="GQS1" s="277"/>
      <c r="GQT1" s="277"/>
      <c r="GQU1" s="277"/>
      <c r="GQV1" s="277"/>
      <c r="GQW1" s="277"/>
      <c r="GQX1" s="277"/>
      <c r="GQY1" s="277"/>
      <c r="GQZ1" s="277"/>
      <c r="GRA1" s="277"/>
      <c r="GRB1" s="277"/>
      <c r="GRC1" s="277"/>
      <c r="GRD1" s="277"/>
      <c r="GRE1" s="277"/>
      <c r="GRF1" s="277"/>
      <c r="GRG1" s="277"/>
      <c r="GRH1" s="277"/>
      <c r="GRI1" s="277"/>
      <c r="GRJ1" s="277"/>
      <c r="GRK1" s="277"/>
      <c r="GRL1" s="277"/>
      <c r="GRM1" s="277"/>
      <c r="GRN1" s="277"/>
      <c r="GRO1" s="277"/>
      <c r="GRP1" s="277"/>
      <c r="GRQ1" s="277"/>
      <c r="GRR1" s="277"/>
      <c r="GRS1" s="277"/>
      <c r="GRT1" s="277"/>
      <c r="GRU1" s="277"/>
      <c r="GRV1" s="277"/>
      <c r="GRW1" s="277"/>
      <c r="GRX1" s="277"/>
      <c r="GRY1" s="277"/>
      <c r="GRZ1" s="277"/>
      <c r="GSA1" s="277"/>
      <c r="GSB1" s="277"/>
      <c r="GSC1" s="277"/>
      <c r="GSD1" s="277"/>
      <c r="GSE1" s="277"/>
      <c r="GSF1" s="277"/>
      <c r="GSG1" s="277"/>
      <c r="GSH1" s="277"/>
      <c r="GSI1" s="277"/>
      <c r="GSJ1" s="277"/>
      <c r="GSK1" s="277"/>
      <c r="GSL1" s="277"/>
      <c r="GSM1" s="277"/>
      <c r="GSN1" s="277"/>
      <c r="GSO1" s="277"/>
      <c r="GSP1" s="277"/>
      <c r="GSQ1" s="277"/>
      <c r="GSR1" s="277"/>
      <c r="GSS1" s="277"/>
      <c r="GST1" s="277"/>
      <c r="GSU1" s="277"/>
      <c r="GSV1" s="277"/>
      <c r="GSW1" s="277"/>
      <c r="GSX1" s="277"/>
      <c r="GSY1" s="277"/>
      <c r="GSZ1" s="277"/>
      <c r="GTA1" s="277"/>
      <c r="GTB1" s="277"/>
      <c r="GTC1" s="277"/>
      <c r="GTD1" s="277"/>
      <c r="GTE1" s="277"/>
      <c r="GTF1" s="277"/>
      <c r="GTG1" s="277"/>
      <c r="GTH1" s="277"/>
      <c r="GTI1" s="277"/>
      <c r="GTJ1" s="277"/>
      <c r="GTK1" s="277"/>
      <c r="GTL1" s="277"/>
      <c r="GTM1" s="277"/>
      <c r="GTN1" s="277"/>
      <c r="GTO1" s="277"/>
      <c r="GTP1" s="277"/>
      <c r="GTQ1" s="277"/>
      <c r="GTR1" s="277"/>
      <c r="GTS1" s="277"/>
      <c r="GTT1" s="277"/>
      <c r="GTU1" s="277"/>
      <c r="GTV1" s="277"/>
      <c r="GTW1" s="277"/>
      <c r="GTX1" s="277"/>
      <c r="GTY1" s="277"/>
      <c r="GTZ1" s="277"/>
      <c r="GUA1" s="277"/>
      <c r="GUB1" s="277"/>
      <c r="GUC1" s="277"/>
      <c r="GUD1" s="277"/>
      <c r="GUE1" s="277"/>
      <c r="GUF1" s="277"/>
      <c r="GUG1" s="277"/>
      <c r="GUH1" s="277"/>
      <c r="GUI1" s="277"/>
      <c r="GUJ1" s="277"/>
      <c r="GUK1" s="277"/>
      <c r="GUL1" s="277"/>
      <c r="GUM1" s="277"/>
      <c r="GUN1" s="277"/>
      <c r="GUO1" s="277"/>
      <c r="GUP1" s="277"/>
      <c r="GUQ1" s="277"/>
      <c r="GUR1" s="277"/>
      <c r="GUS1" s="277"/>
      <c r="GUT1" s="277"/>
      <c r="GUU1" s="277"/>
      <c r="GUV1" s="277"/>
      <c r="GUW1" s="277"/>
      <c r="GUX1" s="277"/>
      <c r="GUY1" s="277"/>
      <c r="GUZ1" s="277"/>
      <c r="GVA1" s="277"/>
      <c r="GVB1" s="277"/>
      <c r="GVC1" s="277"/>
      <c r="GVD1" s="277"/>
      <c r="GVE1" s="277"/>
      <c r="GVF1" s="277"/>
      <c r="GVG1" s="277"/>
      <c r="GVH1" s="277"/>
      <c r="GVI1" s="277"/>
      <c r="GVJ1" s="277"/>
      <c r="GVK1" s="277"/>
      <c r="GVL1" s="277"/>
      <c r="GVM1" s="277"/>
      <c r="GVN1" s="277"/>
      <c r="GVO1" s="277"/>
      <c r="GVP1" s="277"/>
      <c r="GVQ1" s="277"/>
      <c r="GVR1" s="277"/>
      <c r="GVS1" s="277"/>
      <c r="GVT1" s="277"/>
      <c r="GVU1" s="277"/>
      <c r="GVV1" s="277"/>
      <c r="GVW1" s="277"/>
      <c r="GVX1" s="277"/>
      <c r="GVY1" s="277"/>
      <c r="GVZ1" s="277"/>
      <c r="GWA1" s="277"/>
      <c r="GWB1" s="277"/>
      <c r="GWC1" s="277"/>
      <c r="GWD1" s="277"/>
      <c r="GWE1" s="277"/>
      <c r="GWF1" s="277"/>
      <c r="GWG1" s="277"/>
      <c r="GWH1" s="277"/>
      <c r="GWI1" s="277"/>
      <c r="GWJ1" s="277"/>
      <c r="GWK1" s="277"/>
      <c r="GWL1" s="277"/>
      <c r="GWM1" s="277"/>
      <c r="GWN1" s="277"/>
      <c r="GWO1" s="277"/>
      <c r="GWP1" s="277"/>
      <c r="GWQ1" s="277"/>
      <c r="GWR1" s="277"/>
      <c r="GWS1" s="277"/>
      <c r="GWT1" s="277"/>
      <c r="GWU1" s="277"/>
      <c r="GWV1" s="277"/>
      <c r="GWW1" s="277"/>
      <c r="GWX1" s="277"/>
      <c r="GWY1" s="277"/>
      <c r="GWZ1" s="277"/>
      <c r="GXA1" s="277"/>
      <c r="GXB1" s="277"/>
      <c r="GXC1" s="277"/>
      <c r="GXD1" s="277"/>
      <c r="GXE1" s="277"/>
      <c r="GXF1" s="277"/>
      <c r="GXG1" s="277"/>
      <c r="GXH1" s="277"/>
      <c r="GXI1" s="277"/>
      <c r="GXJ1" s="277"/>
      <c r="GXK1" s="277"/>
      <c r="GXL1" s="277"/>
      <c r="GXM1" s="277"/>
      <c r="GXN1" s="277"/>
      <c r="GXO1" s="277"/>
      <c r="GXP1" s="277"/>
      <c r="GXQ1" s="277"/>
      <c r="GXR1" s="277"/>
      <c r="GXS1" s="277"/>
      <c r="GXT1" s="277"/>
      <c r="GXU1" s="277"/>
      <c r="GXV1" s="277"/>
      <c r="GXW1" s="277"/>
      <c r="GXX1" s="277"/>
      <c r="GXY1" s="277"/>
      <c r="GXZ1" s="277"/>
      <c r="GYA1" s="277"/>
      <c r="GYB1" s="277"/>
      <c r="GYC1" s="277"/>
      <c r="GYD1" s="277"/>
      <c r="GYE1" s="277"/>
      <c r="GYF1" s="277"/>
      <c r="GYG1" s="277"/>
      <c r="GYH1" s="277"/>
      <c r="GYI1" s="277"/>
      <c r="GYJ1" s="277"/>
      <c r="GYK1" s="277"/>
      <c r="GYL1" s="277"/>
      <c r="GYM1" s="277"/>
      <c r="GYN1" s="277"/>
      <c r="GYO1" s="277"/>
      <c r="GYP1" s="277"/>
      <c r="GYQ1" s="277"/>
      <c r="GYR1" s="277"/>
      <c r="GYS1" s="277"/>
      <c r="GYT1" s="277"/>
      <c r="GYU1" s="277"/>
      <c r="GYV1" s="277"/>
      <c r="GYW1" s="277"/>
      <c r="GYX1" s="277"/>
      <c r="GYY1" s="277"/>
      <c r="GYZ1" s="277"/>
      <c r="GZA1" s="277"/>
      <c r="GZB1" s="277"/>
      <c r="GZC1" s="277"/>
      <c r="GZD1" s="277"/>
      <c r="GZE1" s="277"/>
      <c r="GZF1" s="277"/>
      <c r="GZG1" s="277"/>
      <c r="GZH1" s="277"/>
      <c r="GZI1" s="277"/>
      <c r="GZJ1" s="277"/>
      <c r="GZK1" s="277"/>
      <c r="GZL1" s="277"/>
      <c r="GZM1" s="277"/>
      <c r="GZN1" s="277"/>
      <c r="GZO1" s="277"/>
      <c r="GZP1" s="277"/>
      <c r="GZQ1" s="277"/>
      <c r="GZR1" s="277"/>
      <c r="GZS1" s="277"/>
      <c r="GZT1" s="277"/>
      <c r="GZU1" s="277"/>
      <c r="GZV1" s="277"/>
      <c r="GZW1" s="277"/>
      <c r="GZX1" s="277"/>
      <c r="GZY1" s="277"/>
      <c r="GZZ1" s="277"/>
      <c r="HAA1" s="277"/>
      <c r="HAB1" s="277"/>
      <c r="HAC1" s="277"/>
      <c r="HAD1" s="277"/>
      <c r="HAE1" s="277"/>
      <c r="HAF1" s="277"/>
      <c r="HAG1" s="277"/>
      <c r="HAH1" s="277"/>
      <c r="HAI1" s="277"/>
      <c r="HAJ1" s="277"/>
      <c r="HAK1" s="277"/>
      <c r="HAL1" s="277"/>
      <c r="HAM1" s="277"/>
      <c r="HAN1" s="277"/>
      <c r="HAO1" s="277"/>
      <c r="HAP1" s="277"/>
      <c r="HAQ1" s="277"/>
      <c r="HAR1" s="277"/>
      <c r="HAS1" s="277"/>
      <c r="HAT1" s="277"/>
      <c r="HAU1" s="277"/>
      <c r="HAV1" s="277"/>
      <c r="HAW1" s="277"/>
      <c r="HAX1" s="277"/>
      <c r="HAY1" s="277"/>
      <c r="HAZ1" s="277"/>
      <c r="HBA1" s="277"/>
      <c r="HBB1" s="277"/>
      <c r="HBC1" s="277"/>
      <c r="HBD1" s="277"/>
      <c r="HBE1" s="277"/>
      <c r="HBF1" s="277"/>
      <c r="HBG1" s="277"/>
      <c r="HBH1" s="277"/>
      <c r="HBI1" s="277"/>
      <c r="HBJ1" s="277"/>
      <c r="HBK1" s="277"/>
      <c r="HBL1" s="277"/>
      <c r="HBM1" s="277"/>
      <c r="HBN1" s="277"/>
      <c r="HBO1" s="277"/>
      <c r="HBP1" s="277"/>
      <c r="HBQ1" s="277"/>
      <c r="HBR1" s="277"/>
      <c r="HBS1" s="277"/>
      <c r="HBT1" s="277"/>
      <c r="HBU1" s="277"/>
      <c r="HBV1" s="277"/>
      <c r="HBW1" s="277"/>
      <c r="HBX1" s="277"/>
      <c r="HBY1" s="277"/>
      <c r="HBZ1" s="277"/>
      <c r="HCA1" s="277"/>
      <c r="HCB1" s="277"/>
      <c r="HCC1" s="277"/>
      <c r="HCD1" s="277"/>
      <c r="HCE1" s="277"/>
      <c r="HCF1" s="277"/>
      <c r="HCG1" s="277"/>
      <c r="HCH1" s="277"/>
      <c r="HCI1" s="277"/>
      <c r="HCJ1" s="277"/>
      <c r="HCK1" s="277"/>
      <c r="HCL1" s="277"/>
      <c r="HCM1" s="277"/>
      <c r="HCN1" s="277"/>
      <c r="HCO1" s="277"/>
      <c r="HCP1" s="277"/>
      <c r="HCQ1" s="277"/>
      <c r="HCR1" s="277"/>
      <c r="HCS1" s="277"/>
      <c r="HCT1" s="277"/>
      <c r="HCU1" s="277"/>
      <c r="HCV1" s="277"/>
      <c r="HCW1" s="277"/>
      <c r="HCX1" s="277"/>
      <c r="HCY1" s="277"/>
      <c r="HCZ1" s="277"/>
      <c r="HDA1" s="277"/>
      <c r="HDB1" s="277"/>
      <c r="HDC1" s="277"/>
      <c r="HDD1" s="277"/>
      <c r="HDE1" s="277"/>
      <c r="HDF1" s="277"/>
      <c r="HDG1" s="277"/>
      <c r="HDH1" s="277"/>
      <c r="HDI1" s="277"/>
      <c r="HDJ1" s="277"/>
      <c r="HDK1" s="277"/>
      <c r="HDL1" s="277"/>
      <c r="HDM1" s="277"/>
      <c r="HDN1" s="277"/>
      <c r="HDO1" s="277"/>
      <c r="HDP1" s="277"/>
      <c r="HDQ1" s="277"/>
      <c r="HDR1" s="277"/>
      <c r="HDS1" s="277"/>
      <c r="HDT1" s="277"/>
      <c r="HDU1" s="277"/>
      <c r="HDV1" s="277"/>
      <c r="HDW1" s="277"/>
      <c r="HDX1" s="277"/>
      <c r="HDY1" s="277"/>
      <c r="HDZ1" s="277"/>
      <c r="HEA1" s="277"/>
      <c r="HEB1" s="277"/>
      <c r="HEC1" s="277"/>
      <c r="HED1" s="277"/>
      <c r="HEE1" s="277"/>
      <c r="HEF1" s="277"/>
      <c r="HEG1" s="277"/>
      <c r="HEH1" s="277"/>
      <c r="HEI1" s="277"/>
      <c r="HEJ1" s="277"/>
      <c r="HEK1" s="277"/>
      <c r="HEL1" s="277"/>
      <c r="HEM1" s="277"/>
      <c r="HEN1" s="277"/>
      <c r="HEO1" s="277"/>
      <c r="HEP1" s="277"/>
      <c r="HEQ1" s="277"/>
      <c r="HER1" s="277"/>
      <c r="HES1" s="277"/>
      <c r="HET1" s="277"/>
      <c r="HEU1" s="277"/>
      <c r="HEV1" s="277"/>
      <c r="HEW1" s="277"/>
      <c r="HEX1" s="277"/>
      <c r="HEY1" s="277"/>
      <c r="HEZ1" s="277"/>
      <c r="HFA1" s="277"/>
      <c r="HFB1" s="277"/>
      <c r="HFC1" s="277"/>
      <c r="HFD1" s="277"/>
      <c r="HFE1" s="277"/>
      <c r="HFF1" s="277"/>
      <c r="HFG1" s="277"/>
      <c r="HFH1" s="277"/>
      <c r="HFI1" s="277"/>
      <c r="HFJ1" s="277"/>
      <c r="HFK1" s="277"/>
      <c r="HFL1" s="277"/>
      <c r="HFM1" s="277"/>
      <c r="HFN1" s="277"/>
      <c r="HFO1" s="277"/>
      <c r="HFP1" s="277"/>
      <c r="HFQ1" s="277"/>
      <c r="HFR1" s="277"/>
      <c r="HFS1" s="277"/>
      <c r="HFT1" s="277"/>
      <c r="HFU1" s="277"/>
      <c r="HFV1" s="277"/>
      <c r="HFW1" s="277"/>
      <c r="HFX1" s="277"/>
      <c r="HFY1" s="277"/>
      <c r="HFZ1" s="277"/>
      <c r="HGA1" s="277"/>
      <c r="HGB1" s="277"/>
      <c r="HGC1" s="277"/>
      <c r="HGD1" s="277"/>
      <c r="HGE1" s="277"/>
      <c r="HGF1" s="277"/>
      <c r="HGG1" s="277"/>
      <c r="HGH1" s="277"/>
      <c r="HGI1" s="277"/>
      <c r="HGJ1" s="277"/>
      <c r="HGK1" s="277"/>
      <c r="HGL1" s="277"/>
      <c r="HGM1" s="277"/>
      <c r="HGN1" s="277"/>
      <c r="HGO1" s="277"/>
      <c r="HGP1" s="277"/>
      <c r="HGQ1" s="277"/>
      <c r="HGR1" s="277"/>
      <c r="HGS1" s="277"/>
      <c r="HGT1" s="277"/>
      <c r="HGU1" s="277"/>
      <c r="HGV1" s="277"/>
      <c r="HGW1" s="277"/>
      <c r="HGX1" s="277"/>
      <c r="HGY1" s="277"/>
      <c r="HGZ1" s="277"/>
      <c r="HHA1" s="277"/>
      <c r="HHB1" s="277"/>
      <c r="HHC1" s="277"/>
      <c r="HHD1" s="277"/>
      <c r="HHE1" s="277"/>
      <c r="HHF1" s="277"/>
      <c r="HHG1" s="277"/>
      <c r="HHH1" s="277"/>
      <c r="HHI1" s="277"/>
      <c r="HHJ1" s="277"/>
      <c r="HHK1" s="277"/>
      <c r="HHL1" s="277"/>
      <c r="HHM1" s="277"/>
      <c r="HHN1" s="277"/>
      <c r="HHO1" s="277"/>
      <c r="HHP1" s="277"/>
      <c r="HHQ1" s="277"/>
      <c r="HHR1" s="277"/>
      <c r="HHS1" s="277"/>
      <c r="HHT1" s="277"/>
      <c r="HHU1" s="277"/>
      <c r="HHV1" s="277"/>
      <c r="HHW1" s="277"/>
      <c r="HHX1" s="277"/>
      <c r="HHY1" s="277"/>
      <c r="HHZ1" s="277"/>
      <c r="HIA1" s="277"/>
      <c r="HIB1" s="277"/>
      <c r="HIC1" s="277"/>
      <c r="HID1" s="277"/>
      <c r="HIE1" s="277"/>
      <c r="HIF1" s="277"/>
      <c r="HIG1" s="277"/>
      <c r="HIH1" s="277"/>
      <c r="HII1" s="277"/>
      <c r="HIJ1" s="277"/>
      <c r="HIK1" s="277"/>
      <c r="HIL1" s="277"/>
      <c r="HIM1" s="277"/>
      <c r="HIN1" s="277"/>
      <c r="HIO1" s="277"/>
      <c r="HIP1" s="277"/>
      <c r="HIQ1" s="277"/>
      <c r="HIR1" s="277"/>
      <c r="HIS1" s="277"/>
      <c r="HIT1" s="277"/>
      <c r="HIU1" s="277"/>
      <c r="HIV1" s="277"/>
      <c r="HIW1" s="277"/>
      <c r="HIX1" s="277"/>
      <c r="HIY1" s="277"/>
      <c r="HIZ1" s="277"/>
      <c r="HJA1" s="277"/>
      <c r="HJB1" s="277"/>
      <c r="HJC1" s="277"/>
      <c r="HJD1" s="277"/>
      <c r="HJE1" s="277"/>
      <c r="HJF1" s="277"/>
      <c r="HJG1" s="277"/>
      <c r="HJH1" s="277"/>
      <c r="HJI1" s="277"/>
      <c r="HJJ1" s="277"/>
      <c r="HJK1" s="277"/>
      <c r="HJL1" s="277"/>
      <c r="HJM1" s="277"/>
      <c r="HJN1" s="277"/>
      <c r="HJO1" s="277"/>
      <c r="HJP1" s="277"/>
      <c r="HJQ1" s="277"/>
      <c r="HJR1" s="277"/>
      <c r="HJS1" s="277"/>
      <c r="HJT1" s="277"/>
      <c r="HJU1" s="277"/>
      <c r="HJV1" s="277"/>
      <c r="HJW1" s="277"/>
      <c r="HJX1" s="277"/>
      <c r="HJY1" s="277"/>
      <c r="HJZ1" s="277"/>
      <c r="HKA1" s="277"/>
      <c r="HKB1" s="277"/>
      <c r="HKC1" s="277"/>
      <c r="HKD1" s="277"/>
      <c r="HKE1" s="277"/>
      <c r="HKF1" s="277"/>
      <c r="HKG1" s="277"/>
      <c r="HKH1" s="277"/>
      <c r="HKI1" s="277"/>
      <c r="HKJ1" s="277"/>
      <c r="HKK1" s="277"/>
      <c r="HKL1" s="277"/>
      <c r="HKM1" s="277"/>
      <c r="HKN1" s="277"/>
      <c r="HKO1" s="277"/>
      <c r="HKP1" s="277"/>
      <c r="HKQ1" s="277"/>
      <c r="HKR1" s="277"/>
      <c r="HKS1" s="277"/>
      <c r="HKT1" s="277"/>
      <c r="HKU1" s="277"/>
      <c r="HKV1" s="277"/>
      <c r="HKW1" s="277"/>
      <c r="HKX1" s="277"/>
      <c r="HKY1" s="277"/>
      <c r="HKZ1" s="277"/>
      <c r="HLA1" s="277"/>
      <c r="HLB1" s="277"/>
      <c r="HLC1" s="277"/>
      <c r="HLD1" s="277"/>
      <c r="HLE1" s="277"/>
      <c r="HLF1" s="277"/>
      <c r="HLG1" s="277"/>
      <c r="HLH1" s="277"/>
      <c r="HLI1" s="277"/>
      <c r="HLJ1" s="277"/>
      <c r="HLK1" s="277"/>
      <c r="HLL1" s="277"/>
      <c r="HLM1" s="277"/>
      <c r="HLN1" s="277"/>
      <c r="HLO1" s="277"/>
      <c r="HLP1" s="277"/>
      <c r="HLQ1" s="277"/>
      <c r="HLR1" s="277"/>
      <c r="HLS1" s="277"/>
      <c r="HLT1" s="277"/>
      <c r="HLU1" s="277"/>
      <c r="HLV1" s="277"/>
      <c r="HLW1" s="277"/>
      <c r="HLX1" s="277"/>
      <c r="HLY1" s="277"/>
      <c r="HLZ1" s="277"/>
      <c r="HMA1" s="277"/>
      <c r="HMB1" s="277"/>
      <c r="HMC1" s="277"/>
      <c r="HMD1" s="277"/>
      <c r="HME1" s="277"/>
      <c r="HMF1" s="277"/>
      <c r="HMG1" s="277"/>
      <c r="HMH1" s="277"/>
      <c r="HMI1" s="277"/>
      <c r="HMJ1" s="277"/>
      <c r="HMK1" s="277"/>
      <c r="HML1" s="277"/>
      <c r="HMM1" s="277"/>
      <c r="HMN1" s="277"/>
      <c r="HMO1" s="277"/>
      <c r="HMP1" s="277"/>
      <c r="HMQ1" s="277"/>
      <c r="HMR1" s="277"/>
      <c r="HMS1" s="277"/>
      <c r="HMT1" s="277"/>
      <c r="HMU1" s="277"/>
      <c r="HMV1" s="277"/>
      <c r="HMW1" s="277"/>
      <c r="HMX1" s="277"/>
      <c r="HMY1" s="277"/>
      <c r="HMZ1" s="277"/>
      <c r="HNA1" s="277"/>
      <c r="HNB1" s="277"/>
      <c r="HNC1" s="277"/>
      <c r="HND1" s="277"/>
      <c r="HNE1" s="277"/>
      <c r="HNF1" s="277"/>
      <c r="HNG1" s="277"/>
      <c r="HNH1" s="277"/>
      <c r="HNI1" s="277"/>
      <c r="HNJ1" s="277"/>
      <c r="HNK1" s="277"/>
      <c r="HNL1" s="277"/>
      <c r="HNM1" s="277"/>
      <c r="HNN1" s="277"/>
      <c r="HNO1" s="277"/>
      <c r="HNP1" s="277"/>
      <c r="HNQ1" s="277"/>
      <c r="HNR1" s="277"/>
      <c r="HNS1" s="277"/>
      <c r="HNT1" s="277"/>
      <c r="HNU1" s="277"/>
      <c r="HNV1" s="277"/>
      <c r="HNW1" s="277"/>
      <c r="HNX1" s="277"/>
      <c r="HNY1" s="277"/>
      <c r="HNZ1" s="277"/>
      <c r="HOA1" s="277"/>
      <c r="HOB1" s="277"/>
      <c r="HOC1" s="277"/>
      <c r="HOD1" s="277"/>
      <c r="HOE1" s="277"/>
      <c r="HOF1" s="277"/>
      <c r="HOG1" s="277"/>
      <c r="HOH1" s="277"/>
      <c r="HOI1" s="277"/>
      <c r="HOJ1" s="277"/>
      <c r="HOK1" s="277"/>
      <c r="HOL1" s="277"/>
      <c r="HOM1" s="277"/>
      <c r="HON1" s="277"/>
      <c r="HOO1" s="277"/>
      <c r="HOP1" s="277"/>
      <c r="HOQ1" s="277"/>
      <c r="HOR1" s="277"/>
      <c r="HOS1" s="277"/>
      <c r="HOT1" s="277"/>
      <c r="HOU1" s="277"/>
      <c r="HOV1" s="277"/>
      <c r="HOW1" s="277"/>
      <c r="HOX1" s="277"/>
      <c r="HOY1" s="277"/>
      <c r="HOZ1" s="277"/>
      <c r="HPA1" s="277"/>
      <c r="HPB1" s="277"/>
      <c r="HPC1" s="277"/>
      <c r="HPD1" s="277"/>
      <c r="HPE1" s="277"/>
      <c r="HPF1" s="277"/>
      <c r="HPG1" s="277"/>
      <c r="HPH1" s="277"/>
      <c r="HPI1" s="277"/>
      <c r="HPJ1" s="277"/>
      <c r="HPK1" s="277"/>
      <c r="HPL1" s="277"/>
      <c r="HPM1" s="277"/>
      <c r="HPN1" s="277"/>
      <c r="HPO1" s="277"/>
      <c r="HPP1" s="277"/>
      <c r="HPQ1" s="277"/>
      <c r="HPR1" s="277"/>
      <c r="HPS1" s="277"/>
      <c r="HPT1" s="277"/>
      <c r="HPU1" s="277"/>
      <c r="HPV1" s="277"/>
      <c r="HPW1" s="277"/>
      <c r="HPX1" s="277"/>
      <c r="HPY1" s="277"/>
      <c r="HPZ1" s="277"/>
      <c r="HQA1" s="277"/>
      <c r="HQB1" s="277"/>
      <c r="HQC1" s="277"/>
      <c r="HQD1" s="277"/>
      <c r="HQE1" s="277"/>
      <c r="HQF1" s="277"/>
      <c r="HQG1" s="277"/>
      <c r="HQH1" s="277"/>
      <c r="HQI1" s="277"/>
      <c r="HQJ1" s="277"/>
      <c r="HQK1" s="277"/>
      <c r="HQL1" s="277"/>
      <c r="HQM1" s="277"/>
      <c r="HQN1" s="277"/>
      <c r="HQO1" s="277"/>
      <c r="HQP1" s="277"/>
      <c r="HQQ1" s="277"/>
      <c r="HQR1" s="277"/>
      <c r="HQS1" s="277"/>
      <c r="HQT1" s="277"/>
      <c r="HQU1" s="277"/>
      <c r="HQV1" s="277"/>
      <c r="HQW1" s="277"/>
      <c r="HQX1" s="277"/>
      <c r="HQY1" s="277"/>
      <c r="HQZ1" s="277"/>
      <c r="HRA1" s="277"/>
      <c r="HRB1" s="277"/>
      <c r="HRC1" s="277"/>
      <c r="HRD1" s="277"/>
      <c r="HRE1" s="277"/>
      <c r="HRF1" s="277"/>
      <c r="HRG1" s="277"/>
      <c r="HRH1" s="277"/>
      <c r="HRI1" s="277"/>
      <c r="HRJ1" s="277"/>
      <c r="HRK1" s="277"/>
      <c r="HRL1" s="277"/>
      <c r="HRM1" s="277"/>
      <c r="HRN1" s="277"/>
      <c r="HRO1" s="277"/>
      <c r="HRP1" s="277"/>
      <c r="HRQ1" s="277"/>
      <c r="HRR1" s="277"/>
      <c r="HRS1" s="277"/>
      <c r="HRT1" s="277"/>
      <c r="HRU1" s="277"/>
      <c r="HRV1" s="277"/>
      <c r="HRW1" s="277"/>
      <c r="HRX1" s="277"/>
      <c r="HRY1" s="277"/>
      <c r="HRZ1" s="277"/>
      <c r="HSA1" s="277"/>
      <c r="HSB1" s="277"/>
      <c r="HSC1" s="277"/>
      <c r="HSD1" s="277"/>
      <c r="HSE1" s="277"/>
      <c r="HSF1" s="277"/>
      <c r="HSG1" s="277"/>
      <c r="HSH1" s="277"/>
      <c r="HSI1" s="277"/>
      <c r="HSJ1" s="277"/>
      <c r="HSK1" s="277"/>
      <c r="HSL1" s="277"/>
      <c r="HSM1" s="277"/>
      <c r="HSN1" s="277"/>
      <c r="HSO1" s="277"/>
      <c r="HSP1" s="277"/>
      <c r="HSQ1" s="277"/>
      <c r="HSR1" s="277"/>
      <c r="HSS1" s="277"/>
      <c r="HST1" s="277"/>
      <c r="HSU1" s="277"/>
      <c r="HSV1" s="277"/>
      <c r="HSW1" s="277"/>
      <c r="HSX1" s="277"/>
      <c r="HSY1" s="277"/>
      <c r="HSZ1" s="277"/>
      <c r="HTA1" s="277"/>
      <c r="HTB1" s="277"/>
      <c r="HTC1" s="277"/>
      <c r="HTD1" s="277"/>
      <c r="HTE1" s="277"/>
      <c r="HTF1" s="277"/>
      <c r="HTG1" s="277"/>
      <c r="HTH1" s="277"/>
      <c r="HTI1" s="277"/>
      <c r="HTJ1" s="277"/>
      <c r="HTK1" s="277"/>
      <c r="HTL1" s="277"/>
      <c r="HTM1" s="277"/>
      <c r="HTN1" s="277"/>
      <c r="HTO1" s="277"/>
      <c r="HTP1" s="277"/>
      <c r="HTQ1" s="277"/>
      <c r="HTR1" s="277"/>
      <c r="HTS1" s="277"/>
      <c r="HTT1" s="277"/>
      <c r="HTU1" s="277"/>
      <c r="HTV1" s="277"/>
      <c r="HTW1" s="277"/>
      <c r="HTX1" s="277"/>
      <c r="HTY1" s="277"/>
      <c r="HTZ1" s="277"/>
      <c r="HUA1" s="277"/>
      <c r="HUB1" s="277"/>
      <c r="HUC1" s="277"/>
      <c r="HUD1" s="277"/>
      <c r="HUE1" s="277"/>
      <c r="HUF1" s="277"/>
      <c r="HUG1" s="277"/>
      <c r="HUH1" s="277"/>
      <c r="HUI1" s="277"/>
      <c r="HUJ1" s="277"/>
      <c r="HUK1" s="277"/>
      <c r="HUL1" s="277"/>
      <c r="HUM1" s="277"/>
      <c r="HUN1" s="277"/>
      <c r="HUO1" s="277"/>
      <c r="HUP1" s="277"/>
      <c r="HUQ1" s="277"/>
      <c r="HUR1" s="277"/>
      <c r="HUS1" s="277"/>
      <c r="HUT1" s="277"/>
      <c r="HUU1" s="277"/>
      <c r="HUV1" s="277"/>
      <c r="HUW1" s="277"/>
      <c r="HUX1" s="277"/>
      <c r="HUY1" s="277"/>
      <c r="HUZ1" s="277"/>
      <c r="HVA1" s="277"/>
      <c r="HVB1" s="277"/>
      <c r="HVC1" s="277"/>
      <c r="HVD1" s="277"/>
      <c r="HVE1" s="277"/>
      <c r="HVF1" s="277"/>
      <c r="HVG1" s="277"/>
      <c r="HVH1" s="277"/>
      <c r="HVI1" s="277"/>
      <c r="HVJ1" s="277"/>
      <c r="HVK1" s="277"/>
      <c r="HVL1" s="277"/>
      <c r="HVM1" s="277"/>
      <c r="HVN1" s="277"/>
      <c r="HVO1" s="277"/>
      <c r="HVP1" s="277"/>
      <c r="HVQ1" s="277"/>
      <c r="HVR1" s="277"/>
      <c r="HVS1" s="277"/>
      <c r="HVT1" s="277"/>
      <c r="HVU1" s="277"/>
      <c r="HVV1" s="277"/>
      <c r="HVW1" s="277"/>
      <c r="HVX1" s="277"/>
      <c r="HVY1" s="277"/>
      <c r="HVZ1" s="277"/>
      <c r="HWA1" s="277"/>
      <c r="HWB1" s="277"/>
      <c r="HWC1" s="277"/>
      <c r="HWD1" s="277"/>
      <c r="HWE1" s="277"/>
      <c r="HWF1" s="277"/>
      <c r="HWG1" s="277"/>
      <c r="HWH1" s="277"/>
      <c r="HWI1" s="277"/>
      <c r="HWJ1" s="277"/>
      <c r="HWK1" s="277"/>
      <c r="HWL1" s="277"/>
      <c r="HWM1" s="277"/>
      <c r="HWN1" s="277"/>
      <c r="HWO1" s="277"/>
      <c r="HWP1" s="277"/>
      <c r="HWQ1" s="277"/>
      <c r="HWR1" s="277"/>
      <c r="HWS1" s="277"/>
      <c r="HWT1" s="277"/>
      <c r="HWU1" s="277"/>
      <c r="HWV1" s="277"/>
      <c r="HWW1" s="277"/>
      <c r="HWX1" s="277"/>
      <c r="HWY1" s="277"/>
      <c r="HWZ1" s="277"/>
      <c r="HXA1" s="277"/>
      <c r="HXB1" s="277"/>
      <c r="HXC1" s="277"/>
      <c r="HXD1" s="277"/>
      <c r="HXE1" s="277"/>
      <c r="HXF1" s="277"/>
      <c r="HXG1" s="277"/>
      <c r="HXH1" s="277"/>
      <c r="HXI1" s="277"/>
      <c r="HXJ1" s="277"/>
      <c r="HXK1" s="277"/>
      <c r="HXL1" s="277"/>
      <c r="HXM1" s="277"/>
      <c r="HXN1" s="277"/>
      <c r="HXO1" s="277"/>
      <c r="HXP1" s="277"/>
      <c r="HXQ1" s="277"/>
      <c r="HXR1" s="277"/>
      <c r="HXS1" s="277"/>
      <c r="HXT1" s="277"/>
      <c r="HXU1" s="277"/>
      <c r="HXV1" s="277"/>
      <c r="HXW1" s="277"/>
      <c r="HXX1" s="277"/>
      <c r="HXY1" s="277"/>
      <c r="HXZ1" s="277"/>
      <c r="HYA1" s="277"/>
      <c r="HYB1" s="277"/>
      <c r="HYC1" s="277"/>
      <c r="HYD1" s="277"/>
      <c r="HYE1" s="277"/>
      <c r="HYF1" s="277"/>
      <c r="HYG1" s="277"/>
      <c r="HYH1" s="277"/>
      <c r="HYI1" s="277"/>
      <c r="HYJ1" s="277"/>
      <c r="HYK1" s="277"/>
      <c r="HYL1" s="277"/>
      <c r="HYM1" s="277"/>
      <c r="HYN1" s="277"/>
      <c r="HYO1" s="277"/>
      <c r="HYP1" s="277"/>
      <c r="HYQ1" s="277"/>
      <c r="HYR1" s="277"/>
      <c r="HYS1" s="277"/>
      <c r="HYT1" s="277"/>
      <c r="HYU1" s="277"/>
      <c r="HYV1" s="277"/>
      <c r="HYW1" s="277"/>
      <c r="HYX1" s="277"/>
      <c r="HYY1" s="277"/>
      <c r="HYZ1" s="277"/>
      <c r="HZA1" s="277"/>
      <c r="HZB1" s="277"/>
      <c r="HZC1" s="277"/>
      <c r="HZD1" s="277"/>
      <c r="HZE1" s="277"/>
      <c r="HZF1" s="277"/>
      <c r="HZG1" s="277"/>
      <c r="HZH1" s="277"/>
      <c r="HZI1" s="277"/>
      <c r="HZJ1" s="277"/>
      <c r="HZK1" s="277"/>
      <c r="HZL1" s="277"/>
      <c r="HZM1" s="277"/>
      <c r="HZN1" s="277"/>
      <c r="HZO1" s="277"/>
      <c r="HZP1" s="277"/>
      <c r="HZQ1" s="277"/>
      <c r="HZR1" s="277"/>
      <c r="HZS1" s="277"/>
      <c r="HZT1" s="277"/>
      <c r="HZU1" s="277"/>
      <c r="HZV1" s="277"/>
      <c r="HZW1" s="277"/>
      <c r="HZX1" s="277"/>
      <c r="HZY1" s="277"/>
      <c r="HZZ1" s="277"/>
      <c r="IAA1" s="277"/>
      <c r="IAB1" s="277"/>
      <c r="IAC1" s="277"/>
      <c r="IAD1" s="277"/>
      <c r="IAE1" s="277"/>
      <c r="IAF1" s="277"/>
      <c r="IAG1" s="277"/>
      <c r="IAH1" s="277"/>
      <c r="IAI1" s="277"/>
      <c r="IAJ1" s="277"/>
      <c r="IAK1" s="277"/>
      <c r="IAL1" s="277"/>
      <c r="IAM1" s="277"/>
      <c r="IAN1" s="277"/>
      <c r="IAO1" s="277"/>
      <c r="IAP1" s="277"/>
      <c r="IAQ1" s="277"/>
      <c r="IAR1" s="277"/>
      <c r="IAS1" s="277"/>
      <c r="IAT1" s="277"/>
      <c r="IAU1" s="277"/>
      <c r="IAV1" s="277"/>
      <c r="IAW1" s="277"/>
      <c r="IAX1" s="277"/>
      <c r="IAY1" s="277"/>
      <c r="IAZ1" s="277"/>
      <c r="IBA1" s="277"/>
      <c r="IBB1" s="277"/>
      <c r="IBC1" s="277"/>
      <c r="IBD1" s="277"/>
      <c r="IBE1" s="277"/>
      <c r="IBF1" s="277"/>
      <c r="IBG1" s="277"/>
      <c r="IBH1" s="277"/>
      <c r="IBI1" s="277"/>
      <c r="IBJ1" s="277"/>
      <c r="IBK1" s="277"/>
      <c r="IBL1" s="277"/>
      <c r="IBM1" s="277"/>
      <c r="IBN1" s="277"/>
      <c r="IBO1" s="277"/>
      <c r="IBP1" s="277"/>
      <c r="IBQ1" s="277"/>
      <c r="IBR1" s="277"/>
      <c r="IBS1" s="277"/>
      <c r="IBT1" s="277"/>
      <c r="IBU1" s="277"/>
      <c r="IBV1" s="277"/>
      <c r="IBW1" s="277"/>
      <c r="IBX1" s="277"/>
      <c r="IBY1" s="277"/>
      <c r="IBZ1" s="277"/>
      <c r="ICA1" s="277"/>
      <c r="ICB1" s="277"/>
      <c r="ICC1" s="277"/>
      <c r="ICD1" s="277"/>
      <c r="ICE1" s="277"/>
      <c r="ICF1" s="277"/>
      <c r="ICG1" s="277"/>
      <c r="ICH1" s="277"/>
      <c r="ICI1" s="277"/>
      <c r="ICJ1" s="277"/>
      <c r="ICK1" s="277"/>
      <c r="ICL1" s="277"/>
      <c r="ICM1" s="277"/>
      <c r="ICN1" s="277"/>
      <c r="ICO1" s="277"/>
      <c r="ICP1" s="277"/>
      <c r="ICQ1" s="277"/>
      <c r="ICR1" s="277"/>
      <c r="ICS1" s="277"/>
      <c r="ICT1" s="277"/>
      <c r="ICU1" s="277"/>
      <c r="ICV1" s="277"/>
      <c r="ICW1" s="277"/>
      <c r="ICX1" s="277"/>
      <c r="ICY1" s="277"/>
      <c r="ICZ1" s="277"/>
      <c r="IDA1" s="277"/>
      <c r="IDB1" s="277"/>
      <c r="IDC1" s="277"/>
      <c r="IDD1" s="277"/>
      <c r="IDE1" s="277"/>
      <c r="IDF1" s="277"/>
      <c r="IDG1" s="277"/>
      <c r="IDH1" s="277"/>
      <c r="IDI1" s="277"/>
      <c r="IDJ1" s="277"/>
      <c r="IDK1" s="277"/>
      <c r="IDL1" s="277"/>
      <c r="IDM1" s="277"/>
      <c r="IDN1" s="277"/>
      <c r="IDO1" s="277"/>
      <c r="IDP1" s="277"/>
      <c r="IDQ1" s="277"/>
      <c r="IDR1" s="277"/>
      <c r="IDS1" s="277"/>
      <c r="IDT1" s="277"/>
      <c r="IDU1" s="277"/>
      <c r="IDV1" s="277"/>
      <c r="IDW1" s="277"/>
      <c r="IDX1" s="277"/>
      <c r="IDY1" s="277"/>
      <c r="IDZ1" s="277"/>
      <c r="IEA1" s="277"/>
      <c r="IEB1" s="277"/>
      <c r="IEC1" s="277"/>
      <c r="IED1" s="277"/>
      <c r="IEE1" s="277"/>
      <c r="IEF1" s="277"/>
      <c r="IEG1" s="277"/>
      <c r="IEH1" s="277"/>
      <c r="IEI1" s="277"/>
      <c r="IEJ1" s="277"/>
      <c r="IEK1" s="277"/>
      <c r="IEL1" s="277"/>
      <c r="IEM1" s="277"/>
      <c r="IEN1" s="277"/>
      <c r="IEO1" s="277"/>
      <c r="IEP1" s="277"/>
      <c r="IEQ1" s="277"/>
      <c r="IER1" s="277"/>
      <c r="IES1" s="277"/>
      <c r="IET1" s="277"/>
      <c r="IEU1" s="277"/>
      <c r="IEV1" s="277"/>
      <c r="IEW1" s="277"/>
      <c r="IEX1" s="277"/>
      <c r="IEY1" s="277"/>
      <c r="IEZ1" s="277"/>
      <c r="IFA1" s="277"/>
      <c r="IFB1" s="277"/>
      <c r="IFC1" s="277"/>
      <c r="IFD1" s="277"/>
      <c r="IFE1" s="277"/>
      <c r="IFF1" s="277"/>
      <c r="IFG1" s="277"/>
      <c r="IFH1" s="277"/>
      <c r="IFI1" s="277"/>
      <c r="IFJ1" s="277"/>
      <c r="IFK1" s="277"/>
      <c r="IFL1" s="277"/>
      <c r="IFM1" s="277"/>
      <c r="IFN1" s="277"/>
      <c r="IFO1" s="277"/>
      <c r="IFP1" s="277"/>
      <c r="IFQ1" s="277"/>
      <c r="IFR1" s="277"/>
      <c r="IFS1" s="277"/>
      <c r="IFT1" s="277"/>
      <c r="IFU1" s="277"/>
      <c r="IFV1" s="277"/>
      <c r="IFW1" s="277"/>
      <c r="IFX1" s="277"/>
      <c r="IFY1" s="277"/>
      <c r="IFZ1" s="277"/>
      <c r="IGA1" s="277"/>
      <c r="IGB1" s="277"/>
      <c r="IGC1" s="277"/>
      <c r="IGD1" s="277"/>
      <c r="IGE1" s="277"/>
      <c r="IGF1" s="277"/>
      <c r="IGG1" s="277"/>
      <c r="IGH1" s="277"/>
      <c r="IGI1" s="277"/>
      <c r="IGJ1" s="277"/>
      <c r="IGK1" s="277"/>
      <c r="IGL1" s="277"/>
      <c r="IGM1" s="277"/>
      <c r="IGN1" s="277"/>
      <c r="IGO1" s="277"/>
      <c r="IGP1" s="277"/>
      <c r="IGQ1" s="277"/>
      <c r="IGR1" s="277"/>
      <c r="IGS1" s="277"/>
      <c r="IGT1" s="277"/>
      <c r="IGU1" s="277"/>
      <c r="IGV1" s="277"/>
      <c r="IGW1" s="277"/>
      <c r="IGX1" s="277"/>
      <c r="IGY1" s="277"/>
      <c r="IGZ1" s="277"/>
      <c r="IHA1" s="277"/>
      <c r="IHB1" s="277"/>
      <c r="IHC1" s="277"/>
      <c r="IHD1" s="277"/>
      <c r="IHE1" s="277"/>
      <c r="IHF1" s="277"/>
      <c r="IHG1" s="277"/>
      <c r="IHH1" s="277"/>
      <c r="IHI1" s="277"/>
      <c r="IHJ1" s="277"/>
      <c r="IHK1" s="277"/>
      <c r="IHL1" s="277"/>
      <c r="IHM1" s="277"/>
      <c r="IHN1" s="277"/>
      <c r="IHO1" s="277"/>
      <c r="IHP1" s="277"/>
      <c r="IHQ1" s="277"/>
      <c r="IHR1" s="277"/>
      <c r="IHS1" s="277"/>
      <c r="IHT1" s="277"/>
      <c r="IHU1" s="277"/>
      <c r="IHV1" s="277"/>
      <c r="IHW1" s="277"/>
      <c r="IHX1" s="277"/>
      <c r="IHY1" s="277"/>
      <c r="IHZ1" s="277"/>
      <c r="IIA1" s="277"/>
      <c r="IIB1" s="277"/>
      <c r="IIC1" s="277"/>
      <c r="IID1" s="277"/>
      <c r="IIE1" s="277"/>
      <c r="IIF1" s="277"/>
      <c r="IIG1" s="277"/>
      <c r="IIH1" s="277"/>
      <c r="III1" s="277"/>
      <c r="IIJ1" s="277"/>
      <c r="IIK1" s="277"/>
      <c r="IIL1" s="277"/>
      <c r="IIM1" s="277"/>
      <c r="IIN1" s="277"/>
      <c r="IIO1" s="277"/>
      <c r="IIP1" s="277"/>
      <c r="IIQ1" s="277"/>
      <c r="IIR1" s="277"/>
      <c r="IIS1" s="277"/>
      <c r="IIT1" s="277"/>
      <c r="IIU1" s="277"/>
      <c r="IIV1" s="277"/>
      <c r="IIW1" s="277"/>
      <c r="IIX1" s="277"/>
      <c r="IIY1" s="277"/>
      <c r="IIZ1" s="277"/>
      <c r="IJA1" s="277"/>
      <c r="IJB1" s="277"/>
      <c r="IJC1" s="277"/>
      <c r="IJD1" s="277"/>
      <c r="IJE1" s="277"/>
      <c r="IJF1" s="277"/>
      <c r="IJG1" s="277"/>
      <c r="IJH1" s="277"/>
      <c r="IJI1" s="277"/>
      <c r="IJJ1" s="277"/>
      <c r="IJK1" s="277"/>
      <c r="IJL1" s="277"/>
      <c r="IJM1" s="277"/>
      <c r="IJN1" s="277"/>
      <c r="IJO1" s="277"/>
      <c r="IJP1" s="277"/>
      <c r="IJQ1" s="277"/>
      <c r="IJR1" s="277"/>
      <c r="IJS1" s="277"/>
      <c r="IJT1" s="277"/>
      <c r="IJU1" s="277"/>
      <c r="IJV1" s="277"/>
      <c r="IJW1" s="277"/>
      <c r="IJX1" s="277"/>
      <c r="IJY1" s="277"/>
      <c r="IJZ1" s="277"/>
      <c r="IKA1" s="277"/>
      <c r="IKB1" s="277"/>
      <c r="IKC1" s="277"/>
      <c r="IKD1" s="277"/>
      <c r="IKE1" s="277"/>
      <c r="IKF1" s="277"/>
      <c r="IKG1" s="277"/>
      <c r="IKH1" s="277"/>
      <c r="IKI1" s="277"/>
      <c r="IKJ1" s="277"/>
      <c r="IKK1" s="277"/>
      <c r="IKL1" s="277"/>
      <c r="IKM1" s="277"/>
      <c r="IKN1" s="277"/>
      <c r="IKO1" s="277"/>
      <c r="IKP1" s="277"/>
      <c r="IKQ1" s="277"/>
      <c r="IKR1" s="277"/>
      <c r="IKS1" s="277"/>
      <c r="IKT1" s="277"/>
      <c r="IKU1" s="277"/>
      <c r="IKV1" s="277"/>
      <c r="IKW1" s="277"/>
      <c r="IKX1" s="277"/>
      <c r="IKY1" s="277"/>
      <c r="IKZ1" s="277"/>
      <c r="ILA1" s="277"/>
      <c r="ILB1" s="277"/>
      <c r="ILC1" s="277"/>
      <c r="ILD1" s="277"/>
      <c r="ILE1" s="277"/>
      <c r="ILF1" s="277"/>
      <c r="ILG1" s="277"/>
      <c r="ILH1" s="277"/>
      <c r="ILI1" s="277"/>
      <c r="ILJ1" s="277"/>
      <c r="ILK1" s="277"/>
      <c r="ILL1" s="277"/>
      <c r="ILM1" s="277"/>
      <c r="ILN1" s="277"/>
      <c r="ILO1" s="277"/>
      <c r="ILP1" s="277"/>
      <c r="ILQ1" s="277"/>
      <c r="ILR1" s="277"/>
      <c r="ILS1" s="277"/>
      <c r="ILT1" s="277"/>
      <c r="ILU1" s="277"/>
      <c r="ILV1" s="277"/>
      <c r="ILW1" s="277"/>
      <c r="ILX1" s="277"/>
      <c r="ILY1" s="277"/>
      <c r="ILZ1" s="277"/>
      <c r="IMA1" s="277"/>
      <c r="IMB1" s="277"/>
      <c r="IMC1" s="277"/>
      <c r="IMD1" s="277"/>
      <c r="IME1" s="277"/>
      <c r="IMF1" s="277"/>
      <c r="IMG1" s="277"/>
      <c r="IMH1" s="277"/>
      <c r="IMI1" s="277"/>
      <c r="IMJ1" s="277"/>
      <c r="IMK1" s="277"/>
      <c r="IML1" s="277"/>
      <c r="IMM1" s="277"/>
      <c r="IMN1" s="277"/>
      <c r="IMO1" s="277"/>
      <c r="IMP1" s="277"/>
      <c r="IMQ1" s="277"/>
      <c r="IMR1" s="277"/>
      <c r="IMS1" s="277"/>
      <c r="IMT1" s="277"/>
      <c r="IMU1" s="277"/>
      <c r="IMV1" s="277"/>
      <c r="IMW1" s="277"/>
      <c r="IMX1" s="277"/>
      <c r="IMY1" s="277"/>
      <c r="IMZ1" s="277"/>
      <c r="INA1" s="277"/>
      <c r="INB1" s="277"/>
      <c r="INC1" s="277"/>
      <c r="IND1" s="277"/>
      <c r="INE1" s="277"/>
      <c r="INF1" s="277"/>
      <c r="ING1" s="277"/>
      <c r="INH1" s="277"/>
      <c r="INI1" s="277"/>
      <c r="INJ1" s="277"/>
      <c r="INK1" s="277"/>
      <c r="INL1" s="277"/>
      <c r="INM1" s="277"/>
      <c r="INN1" s="277"/>
      <c r="INO1" s="277"/>
      <c r="INP1" s="277"/>
      <c r="INQ1" s="277"/>
      <c r="INR1" s="277"/>
      <c r="INS1" s="277"/>
      <c r="INT1" s="277"/>
      <c r="INU1" s="277"/>
      <c r="INV1" s="277"/>
      <c r="INW1" s="277"/>
      <c r="INX1" s="277"/>
      <c r="INY1" s="277"/>
      <c r="INZ1" s="277"/>
      <c r="IOA1" s="277"/>
      <c r="IOB1" s="277"/>
      <c r="IOC1" s="277"/>
      <c r="IOD1" s="277"/>
      <c r="IOE1" s="277"/>
      <c r="IOF1" s="277"/>
      <c r="IOG1" s="277"/>
      <c r="IOH1" s="277"/>
      <c r="IOI1" s="277"/>
      <c r="IOJ1" s="277"/>
      <c r="IOK1" s="277"/>
      <c r="IOL1" s="277"/>
      <c r="IOM1" s="277"/>
      <c r="ION1" s="277"/>
      <c r="IOO1" s="277"/>
      <c r="IOP1" s="277"/>
      <c r="IOQ1" s="277"/>
      <c r="IOR1" s="277"/>
      <c r="IOS1" s="277"/>
      <c r="IOT1" s="277"/>
      <c r="IOU1" s="277"/>
      <c r="IOV1" s="277"/>
      <c r="IOW1" s="277"/>
      <c r="IOX1" s="277"/>
      <c r="IOY1" s="277"/>
      <c r="IOZ1" s="277"/>
      <c r="IPA1" s="277"/>
      <c r="IPB1" s="277"/>
      <c r="IPC1" s="277"/>
      <c r="IPD1" s="277"/>
      <c r="IPE1" s="277"/>
      <c r="IPF1" s="277"/>
      <c r="IPG1" s="277"/>
      <c r="IPH1" s="277"/>
      <c r="IPI1" s="277"/>
      <c r="IPJ1" s="277"/>
      <c r="IPK1" s="277"/>
      <c r="IPL1" s="277"/>
      <c r="IPM1" s="277"/>
      <c r="IPN1" s="277"/>
      <c r="IPO1" s="277"/>
      <c r="IPP1" s="277"/>
      <c r="IPQ1" s="277"/>
      <c r="IPR1" s="277"/>
      <c r="IPS1" s="277"/>
      <c r="IPT1" s="277"/>
      <c r="IPU1" s="277"/>
      <c r="IPV1" s="277"/>
      <c r="IPW1" s="277"/>
      <c r="IPX1" s="277"/>
      <c r="IPY1" s="277"/>
      <c r="IPZ1" s="277"/>
      <c r="IQA1" s="277"/>
      <c r="IQB1" s="277"/>
      <c r="IQC1" s="277"/>
      <c r="IQD1" s="277"/>
      <c r="IQE1" s="277"/>
      <c r="IQF1" s="277"/>
      <c r="IQG1" s="277"/>
      <c r="IQH1" s="277"/>
      <c r="IQI1" s="277"/>
      <c r="IQJ1" s="277"/>
      <c r="IQK1" s="277"/>
      <c r="IQL1" s="277"/>
      <c r="IQM1" s="277"/>
      <c r="IQN1" s="277"/>
      <c r="IQO1" s="277"/>
      <c r="IQP1" s="277"/>
      <c r="IQQ1" s="277"/>
      <c r="IQR1" s="277"/>
      <c r="IQS1" s="277"/>
      <c r="IQT1" s="277"/>
      <c r="IQU1" s="277"/>
      <c r="IQV1" s="277"/>
      <c r="IQW1" s="277"/>
      <c r="IQX1" s="277"/>
      <c r="IQY1" s="277"/>
      <c r="IQZ1" s="277"/>
      <c r="IRA1" s="277"/>
      <c r="IRB1" s="277"/>
      <c r="IRC1" s="277"/>
      <c r="IRD1" s="277"/>
      <c r="IRE1" s="277"/>
      <c r="IRF1" s="277"/>
      <c r="IRG1" s="277"/>
      <c r="IRH1" s="277"/>
      <c r="IRI1" s="277"/>
      <c r="IRJ1" s="277"/>
      <c r="IRK1" s="277"/>
      <c r="IRL1" s="277"/>
      <c r="IRM1" s="277"/>
      <c r="IRN1" s="277"/>
      <c r="IRO1" s="277"/>
      <c r="IRP1" s="277"/>
      <c r="IRQ1" s="277"/>
      <c r="IRR1" s="277"/>
      <c r="IRS1" s="277"/>
      <c r="IRT1" s="277"/>
      <c r="IRU1" s="277"/>
      <c r="IRV1" s="277"/>
      <c r="IRW1" s="277"/>
      <c r="IRX1" s="277"/>
      <c r="IRY1" s="277"/>
      <c r="IRZ1" s="277"/>
      <c r="ISA1" s="277"/>
      <c r="ISB1" s="277"/>
      <c r="ISC1" s="277"/>
      <c r="ISD1" s="277"/>
      <c r="ISE1" s="277"/>
      <c r="ISF1" s="277"/>
      <c r="ISG1" s="277"/>
      <c r="ISH1" s="277"/>
      <c r="ISI1" s="277"/>
      <c r="ISJ1" s="277"/>
      <c r="ISK1" s="277"/>
      <c r="ISL1" s="277"/>
      <c r="ISM1" s="277"/>
      <c r="ISN1" s="277"/>
      <c r="ISO1" s="277"/>
      <c r="ISP1" s="277"/>
      <c r="ISQ1" s="277"/>
      <c r="ISR1" s="277"/>
      <c r="ISS1" s="277"/>
      <c r="IST1" s="277"/>
      <c r="ISU1" s="277"/>
      <c r="ISV1" s="277"/>
      <c r="ISW1" s="277"/>
      <c r="ISX1" s="277"/>
      <c r="ISY1" s="277"/>
      <c r="ISZ1" s="277"/>
      <c r="ITA1" s="277"/>
      <c r="ITB1" s="277"/>
      <c r="ITC1" s="277"/>
      <c r="ITD1" s="277"/>
      <c r="ITE1" s="277"/>
      <c r="ITF1" s="277"/>
      <c r="ITG1" s="277"/>
      <c r="ITH1" s="277"/>
      <c r="ITI1" s="277"/>
      <c r="ITJ1" s="277"/>
      <c r="ITK1" s="277"/>
      <c r="ITL1" s="277"/>
      <c r="ITM1" s="277"/>
      <c r="ITN1" s="277"/>
      <c r="ITO1" s="277"/>
      <c r="ITP1" s="277"/>
      <c r="ITQ1" s="277"/>
      <c r="ITR1" s="277"/>
      <c r="ITS1" s="277"/>
      <c r="ITT1" s="277"/>
      <c r="ITU1" s="277"/>
      <c r="ITV1" s="277"/>
      <c r="ITW1" s="277"/>
      <c r="ITX1" s="277"/>
      <c r="ITY1" s="277"/>
      <c r="ITZ1" s="277"/>
      <c r="IUA1" s="277"/>
      <c r="IUB1" s="277"/>
      <c r="IUC1" s="277"/>
      <c r="IUD1" s="277"/>
      <c r="IUE1" s="277"/>
      <c r="IUF1" s="277"/>
      <c r="IUG1" s="277"/>
      <c r="IUH1" s="277"/>
      <c r="IUI1" s="277"/>
      <c r="IUJ1" s="277"/>
      <c r="IUK1" s="277"/>
      <c r="IUL1" s="277"/>
      <c r="IUM1" s="277"/>
      <c r="IUN1" s="277"/>
      <c r="IUO1" s="277"/>
      <c r="IUP1" s="277"/>
      <c r="IUQ1" s="277"/>
      <c r="IUR1" s="277"/>
      <c r="IUS1" s="277"/>
      <c r="IUT1" s="277"/>
      <c r="IUU1" s="277"/>
      <c r="IUV1" s="277"/>
      <c r="IUW1" s="277"/>
      <c r="IUX1" s="277"/>
      <c r="IUY1" s="277"/>
      <c r="IUZ1" s="277"/>
      <c r="IVA1" s="277"/>
      <c r="IVB1" s="277"/>
      <c r="IVC1" s="277"/>
      <c r="IVD1" s="277"/>
      <c r="IVE1" s="277"/>
      <c r="IVF1" s="277"/>
      <c r="IVG1" s="277"/>
      <c r="IVH1" s="277"/>
      <c r="IVI1" s="277"/>
      <c r="IVJ1" s="277"/>
      <c r="IVK1" s="277"/>
      <c r="IVL1" s="277"/>
      <c r="IVM1" s="277"/>
      <c r="IVN1" s="277"/>
      <c r="IVO1" s="277"/>
      <c r="IVP1" s="277"/>
      <c r="IVQ1" s="277"/>
      <c r="IVR1" s="277"/>
      <c r="IVS1" s="277"/>
      <c r="IVT1" s="277"/>
      <c r="IVU1" s="277"/>
      <c r="IVV1" s="277"/>
      <c r="IVW1" s="277"/>
      <c r="IVX1" s="277"/>
      <c r="IVY1" s="277"/>
      <c r="IVZ1" s="277"/>
      <c r="IWA1" s="277"/>
      <c r="IWB1" s="277"/>
      <c r="IWC1" s="277"/>
      <c r="IWD1" s="277"/>
      <c r="IWE1" s="277"/>
      <c r="IWF1" s="277"/>
      <c r="IWG1" s="277"/>
      <c r="IWH1" s="277"/>
      <c r="IWI1" s="277"/>
      <c r="IWJ1" s="277"/>
      <c r="IWK1" s="277"/>
      <c r="IWL1" s="277"/>
      <c r="IWM1" s="277"/>
      <c r="IWN1" s="277"/>
      <c r="IWO1" s="277"/>
      <c r="IWP1" s="277"/>
      <c r="IWQ1" s="277"/>
      <c r="IWR1" s="277"/>
      <c r="IWS1" s="277"/>
      <c r="IWT1" s="277"/>
      <c r="IWU1" s="277"/>
      <c r="IWV1" s="277"/>
      <c r="IWW1" s="277"/>
      <c r="IWX1" s="277"/>
      <c r="IWY1" s="277"/>
      <c r="IWZ1" s="277"/>
      <c r="IXA1" s="277"/>
      <c r="IXB1" s="277"/>
      <c r="IXC1" s="277"/>
      <c r="IXD1" s="277"/>
      <c r="IXE1" s="277"/>
      <c r="IXF1" s="277"/>
      <c r="IXG1" s="277"/>
      <c r="IXH1" s="277"/>
      <c r="IXI1" s="277"/>
      <c r="IXJ1" s="277"/>
      <c r="IXK1" s="277"/>
      <c r="IXL1" s="277"/>
      <c r="IXM1" s="277"/>
      <c r="IXN1" s="277"/>
      <c r="IXO1" s="277"/>
      <c r="IXP1" s="277"/>
      <c r="IXQ1" s="277"/>
      <c r="IXR1" s="277"/>
      <c r="IXS1" s="277"/>
      <c r="IXT1" s="277"/>
      <c r="IXU1" s="277"/>
      <c r="IXV1" s="277"/>
      <c r="IXW1" s="277"/>
      <c r="IXX1" s="277"/>
      <c r="IXY1" s="277"/>
      <c r="IXZ1" s="277"/>
      <c r="IYA1" s="277"/>
      <c r="IYB1" s="277"/>
      <c r="IYC1" s="277"/>
      <c r="IYD1" s="277"/>
      <c r="IYE1" s="277"/>
      <c r="IYF1" s="277"/>
      <c r="IYG1" s="277"/>
      <c r="IYH1" s="277"/>
      <c r="IYI1" s="277"/>
      <c r="IYJ1" s="277"/>
      <c r="IYK1" s="277"/>
      <c r="IYL1" s="277"/>
      <c r="IYM1" s="277"/>
      <c r="IYN1" s="277"/>
      <c r="IYO1" s="277"/>
      <c r="IYP1" s="277"/>
      <c r="IYQ1" s="277"/>
      <c r="IYR1" s="277"/>
      <c r="IYS1" s="277"/>
      <c r="IYT1" s="277"/>
      <c r="IYU1" s="277"/>
      <c r="IYV1" s="277"/>
      <c r="IYW1" s="277"/>
      <c r="IYX1" s="277"/>
      <c r="IYY1" s="277"/>
      <c r="IYZ1" s="277"/>
      <c r="IZA1" s="277"/>
      <c r="IZB1" s="277"/>
      <c r="IZC1" s="277"/>
      <c r="IZD1" s="277"/>
      <c r="IZE1" s="277"/>
      <c r="IZF1" s="277"/>
      <c r="IZG1" s="277"/>
      <c r="IZH1" s="277"/>
      <c r="IZI1" s="277"/>
      <c r="IZJ1" s="277"/>
      <c r="IZK1" s="277"/>
      <c r="IZL1" s="277"/>
      <c r="IZM1" s="277"/>
      <c r="IZN1" s="277"/>
      <c r="IZO1" s="277"/>
      <c r="IZP1" s="277"/>
      <c r="IZQ1" s="277"/>
      <c r="IZR1" s="277"/>
      <c r="IZS1" s="277"/>
      <c r="IZT1" s="277"/>
      <c r="IZU1" s="277"/>
      <c r="IZV1" s="277"/>
      <c r="IZW1" s="277"/>
      <c r="IZX1" s="277"/>
      <c r="IZY1" s="277"/>
      <c r="IZZ1" s="277"/>
      <c r="JAA1" s="277"/>
      <c r="JAB1" s="277"/>
      <c r="JAC1" s="277"/>
      <c r="JAD1" s="277"/>
      <c r="JAE1" s="277"/>
      <c r="JAF1" s="277"/>
      <c r="JAG1" s="277"/>
      <c r="JAH1" s="277"/>
      <c r="JAI1" s="277"/>
      <c r="JAJ1" s="277"/>
      <c r="JAK1" s="277"/>
      <c r="JAL1" s="277"/>
      <c r="JAM1" s="277"/>
      <c r="JAN1" s="277"/>
      <c r="JAO1" s="277"/>
      <c r="JAP1" s="277"/>
      <c r="JAQ1" s="277"/>
      <c r="JAR1" s="277"/>
      <c r="JAS1" s="277"/>
      <c r="JAT1" s="277"/>
      <c r="JAU1" s="277"/>
      <c r="JAV1" s="277"/>
      <c r="JAW1" s="277"/>
      <c r="JAX1" s="277"/>
      <c r="JAY1" s="277"/>
      <c r="JAZ1" s="277"/>
      <c r="JBA1" s="277"/>
      <c r="JBB1" s="277"/>
      <c r="JBC1" s="277"/>
      <c r="JBD1" s="277"/>
      <c r="JBE1" s="277"/>
      <c r="JBF1" s="277"/>
      <c r="JBG1" s="277"/>
      <c r="JBH1" s="277"/>
      <c r="JBI1" s="277"/>
      <c r="JBJ1" s="277"/>
      <c r="JBK1" s="277"/>
      <c r="JBL1" s="277"/>
      <c r="JBM1" s="277"/>
      <c r="JBN1" s="277"/>
      <c r="JBO1" s="277"/>
      <c r="JBP1" s="277"/>
      <c r="JBQ1" s="277"/>
      <c r="JBR1" s="277"/>
      <c r="JBS1" s="277"/>
      <c r="JBT1" s="277"/>
      <c r="JBU1" s="277"/>
      <c r="JBV1" s="277"/>
      <c r="JBW1" s="277"/>
      <c r="JBX1" s="277"/>
      <c r="JBY1" s="277"/>
      <c r="JBZ1" s="277"/>
      <c r="JCA1" s="277"/>
      <c r="JCB1" s="277"/>
      <c r="JCC1" s="277"/>
      <c r="JCD1" s="277"/>
      <c r="JCE1" s="277"/>
      <c r="JCF1" s="277"/>
      <c r="JCG1" s="277"/>
      <c r="JCH1" s="277"/>
      <c r="JCI1" s="277"/>
      <c r="JCJ1" s="277"/>
      <c r="JCK1" s="277"/>
      <c r="JCL1" s="277"/>
      <c r="JCM1" s="277"/>
      <c r="JCN1" s="277"/>
      <c r="JCO1" s="277"/>
      <c r="JCP1" s="277"/>
      <c r="JCQ1" s="277"/>
      <c r="JCR1" s="277"/>
      <c r="JCS1" s="277"/>
      <c r="JCT1" s="277"/>
      <c r="JCU1" s="277"/>
      <c r="JCV1" s="277"/>
      <c r="JCW1" s="277"/>
      <c r="JCX1" s="277"/>
      <c r="JCY1" s="277"/>
      <c r="JCZ1" s="277"/>
      <c r="JDA1" s="277"/>
      <c r="JDB1" s="277"/>
      <c r="JDC1" s="277"/>
      <c r="JDD1" s="277"/>
      <c r="JDE1" s="277"/>
      <c r="JDF1" s="277"/>
      <c r="JDG1" s="277"/>
      <c r="JDH1" s="277"/>
      <c r="JDI1" s="277"/>
      <c r="JDJ1" s="277"/>
      <c r="JDK1" s="277"/>
      <c r="JDL1" s="277"/>
      <c r="JDM1" s="277"/>
      <c r="JDN1" s="277"/>
      <c r="JDO1" s="277"/>
      <c r="JDP1" s="277"/>
      <c r="JDQ1" s="277"/>
      <c r="JDR1" s="277"/>
      <c r="JDS1" s="277"/>
      <c r="JDT1" s="277"/>
      <c r="JDU1" s="277"/>
      <c r="JDV1" s="277"/>
      <c r="JDW1" s="277"/>
      <c r="JDX1" s="277"/>
      <c r="JDY1" s="277"/>
      <c r="JDZ1" s="277"/>
      <c r="JEA1" s="277"/>
      <c r="JEB1" s="277"/>
      <c r="JEC1" s="277"/>
      <c r="JED1" s="277"/>
      <c r="JEE1" s="277"/>
      <c r="JEF1" s="277"/>
      <c r="JEG1" s="277"/>
      <c r="JEH1" s="277"/>
      <c r="JEI1" s="277"/>
      <c r="JEJ1" s="277"/>
      <c r="JEK1" s="277"/>
      <c r="JEL1" s="277"/>
      <c r="JEM1" s="277"/>
      <c r="JEN1" s="277"/>
      <c r="JEO1" s="277"/>
      <c r="JEP1" s="277"/>
      <c r="JEQ1" s="277"/>
      <c r="JER1" s="277"/>
      <c r="JES1" s="277"/>
      <c r="JET1" s="277"/>
      <c r="JEU1" s="277"/>
      <c r="JEV1" s="277"/>
      <c r="JEW1" s="277"/>
      <c r="JEX1" s="277"/>
      <c r="JEY1" s="277"/>
      <c r="JEZ1" s="277"/>
      <c r="JFA1" s="277"/>
      <c r="JFB1" s="277"/>
      <c r="JFC1" s="277"/>
      <c r="JFD1" s="277"/>
      <c r="JFE1" s="277"/>
      <c r="JFF1" s="277"/>
      <c r="JFG1" s="277"/>
      <c r="JFH1" s="277"/>
      <c r="JFI1" s="277"/>
      <c r="JFJ1" s="277"/>
      <c r="JFK1" s="277"/>
      <c r="JFL1" s="277"/>
      <c r="JFM1" s="277"/>
      <c r="JFN1" s="277"/>
      <c r="JFO1" s="277"/>
      <c r="JFP1" s="277"/>
      <c r="JFQ1" s="277"/>
      <c r="JFR1" s="277"/>
      <c r="JFS1" s="277"/>
      <c r="JFT1" s="277"/>
      <c r="JFU1" s="277"/>
      <c r="JFV1" s="277"/>
      <c r="JFW1" s="277"/>
      <c r="JFX1" s="277"/>
      <c r="JFY1" s="277"/>
      <c r="JFZ1" s="277"/>
      <c r="JGA1" s="277"/>
      <c r="JGB1" s="277"/>
      <c r="JGC1" s="277"/>
      <c r="JGD1" s="277"/>
      <c r="JGE1" s="277"/>
      <c r="JGF1" s="277"/>
      <c r="JGG1" s="277"/>
      <c r="JGH1" s="277"/>
      <c r="JGI1" s="277"/>
      <c r="JGJ1" s="277"/>
      <c r="JGK1" s="277"/>
      <c r="JGL1" s="277"/>
      <c r="JGM1" s="277"/>
      <c r="JGN1" s="277"/>
      <c r="JGO1" s="277"/>
      <c r="JGP1" s="277"/>
      <c r="JGQ1" s="277"/>
      <c r="JGR1" s="277"/>
      <c r="JGS1" s="277"/>
      <c r="JGT1" s="277"/>
      <c r="JGU1" s="277"/>
      <c r="JGV1" s="277"/>
      <c r="JGW1" s="277"/>
      <c r="JGX1" s="277"/>
      <c r="JGY1" s="277"/>
      <c r="JGZ1" s="277"/>
      <c r="JHA1" s="277"/>
      <c r="JHB1" s="277"/>
      <c r="JHC1" s="277"/>
      <c r="JHD1" s="277"/>
      <c r="JHE1" s="277"/>
      <c r="JHF1" s="277"/>
      <c r="JHG1" s="277"/>
      <c r="JHH1" s="277"/>
      <c r="JHI1" s="277"/>
      <c r="JHJ1" s="277"/>
      <c r="JHK1" s="277"/>
      <c r="JHL1" s="277"/>
      <c r="JHM1" s="277"/>
      <c r="JHN1" s="277"/>
      <c r="JHO1" s="277"/>
      <c r="JHP1" s="277"/>
      <c r="JHQ1" s="277"/>
      <c r="JHR1" s="277"/>
      <c r="JHS1" s="277"/>
      <c r="JHT1" s="277"/>
      <c r="JHU1" s="277"/>
      <c r="JHV1" s="277"/>
      <c r="JHW1" s="277"/>
      <c r="JHX1" s="277"/>
      <c r="JHY1" s="277"/>
      <c r="JHZ1" s="277"/>
      <c r="JIA1" s="277"/>
      <c r="JIB1" s="277"/>
      <c r="JIC1" s="277"/>
      <c r="JID1" s="277"/>
      <c r="JIE1" s="277"/>
      <c r="JIF1" s="277"/>
      <c r="JIG1" s="277"/>
      <c r="JIH1" s="277"/>
      <c r="JII1" s="277"/>
      <c r="JIJ1" s="277"/>
      <c r="JIK1" s="277"/>
      <c r="JIL1" s="277"/>
      <c r="JIM1" s="277"/>
      <c r="JIN1" s="277"/>
      <c r="JIO1" s="277"/>
      <c r="JIP1" s="277"/>
      <c r="JIQ1" s="277"/>
      <c r="JIR1" s="277"/>
      <c r="JIS1" s="277"/>
      <c r="JIT1" s="277"/>
      <c r="JIU1" s="277"/>
      <c r="JIV1" s="277"/>
      <c r="JIW1" s="277"/>
      <c r="JIX1" s="277"/>
      <c r="JIY1" s="277"/>
      <c r="JIZ1" s="277"/>
      <c r="JJA1" s="277"/>
      <c r="JJB1" s="277"/>
      <c r="JJC1" s="277"/>
      <c r="JJD1" s="277"/>
      <c r="JJE1" s="277"/>
      <c r="JJF1" s="277"/>
      <c r="JJG1" s="277"/>
      <c r="JJH1" s="277"/>
      <c r="JJI1" s="277"/>
      <c r="JJJ1" s="277"/>
      <c r="JJK1" s="277"/>
      <c r="JJL1" s="277"/>
      <c r="JJM1" s="277"/>
      <c r="JJN1" s="277"/>
      <c r="JJO1" s="277"/>
      <c r="JJP1" s="277"/>
      <c r="JJQ1" s="277"/>
      <c r="JJR1" s="277"/>
      <c r="JJS1" s="277"/>
      <c r="JJT1" s="277"/>
      <c r="JJU1" s="277"/>
      <c r="JJV1" s="277"/>
      <c r="JJW1" s="277"/>
      <c r="JJX1" s="277"/>
      <c r="JJY1" s="277"/>
      <c r="JJZ1" s="277"/>
      <c r="JKA1" s="277"/>
      <c r="JKB1" s="277"/>
      <c r="JKC1" s="277"/>
      <c r="JKD1" s="277"/>
      <c r="JKE1" s="277"/>
      <c r="JKF1" s="277"/>
      <c r="JKG1" s="277"/>
      <c r="JKH1" s="277"/>
      <c r="JKI1" s="277"/>
      <c r="JKJ1" s="277"/>
      <c r="JKK1" s="277"/>
      <c r="JKL1" s="277"/>
      <c r="JKM1" s="277"/>
      <c r="JKN1" s="277"/>
      <c r="JKO1" s="277"/>
      <c r="JKP1" s="277"/>
      <c r="JKQ1" s="277"/>
      <c r="JKR1" s="277"/>
      <c r="JKS1" s="277"/>
      <c r="JKT1" s="277"/>
      <c r="JKU1" s="277"/>
      <c r="JKV1" s="277"/>
      <c r="JKW1" s="277"/>
      <c r="JKX1" s="277"/>
      <c r="JKY1" s="277"/>
      <c r="JKZ1" s="277"/>
      <c r="JLA1" s="277"/>
      <c r="JLB1" s="277"/>
      <c r="JLC1" s="277"/>
      <c r="JLD1" s="277"/>
      <c r="JLE1" s="277"/>
      <c r="JLF1" s="277"/>
      <c r="JLG1" s="277"/>
      <c r="JLH1" s="277"/>
      <c r="JLI1" s="277"/>
      <c r="JLJ1" s="277"/>
      <c r="JLK1" s="277"/>
      <c r="JLL1" s="277"/>
      <c r="JLM1" s="277"/>
      <c r="JLN1" s="277"/>
      <c r="JLO1" s="277"/>
      <c r="JLP1" s="277"/>
      <c r="JLQ1" s="277"/>
      <c r="JLR1" s="277"/>
      <c r="JLS1" s="277"/>
      <c r="JLT1" s="277"/>
      <c r="JLU1" s="277"/>
      <c r="JLV1" s="277"/>
      <c r="JLW1" s="277"/>
      <c r="JLX1" s="277"/>
      <c r="JLY1" s="277"/>
      <c r="JLZ1" s="277"/>
      <c r="JMA1" s="277"/>
      <c r="JMB1" s="277"/>
      <c r="JMC1" s="277"/>
      <c r="JMD1" s="277"/>
      <c r="JME1" s="277"/>
      <c r="JMF1" s="277"/>
      <c r="JMG1" s="277"/>
      <c r="JMH1" s="277"/>
      <c r="JMI1" s="277"/>
      <c r="JMJ1" s="277"/>
      <c r="JMK1" s="277"/>
      <c r="JML1" s="277"/>
      <c r="JMM1" s="277"/>
      <c r="JMN1" s="277"/>
      <c r="JMO1" s="277"/>
      <c r="JMP1" s="277"/>
      <c r="JMQ1" s="277"/>
      <c r="JMR1" s="277"/>
      <c r="JMS1" s="277"/>
      <c r="JMT1" s="277"/>
      <c r="JMU1" s="277"/>
      <c r="JMV1" s="277"/>
      <c r="JMW1" s="277"/>
      <c r="JMX1" s="277"/>
      <c r="JMY1" s="277"/>
      <c r="JMZ1" s="277"/>
      <c r="JNA1" s="277"/>
      <c r="JNB1" s="277"/>
      <c r="JNC1" s="277"/>
      <c r="JND1" s="277"/>
      <c r="JNE1" s="277"/>
      <c r="JNF1" s="277"/>
      <c r="JNG1" s="277"/>
      <c r="JNH1" s="277"/>
      <c r="JNI1" s="277"/>
      <c r="JNJ1" s="277"/>
      <c r="JNK1" s="277"/>
      <c r="JNL1" s="277"/>
      <c r="JNM1" s="277"/>
      <c r="JNN1" s="277"/>
      <c r="JNO1" s="277"/>
      <c r="JNP1" s="277"/>
      <c r="JNQ1" s="277"/>
      <c r="JNR1" s="277"/>
      <c r="JNS1" s="277"/>
      <c r="JNT1" s="277"/>
      <c r="JNU1" s="277"/>
      <c r="JNV1" s="277"/>
      <c r="JNW1" s="277"/>
      <c r="JNX1" s="277"/>
      <c r="JNY1" s="277"/>
      <c r="JNZ1" s="277"/>
      <c r="JOA1" s="277"/>
      <c r="JOB1" s="277"/>
      <c r="JOC1" s="277"/>
      <c r="JOD1" s="277"/>
      <c r="JOE1" s="277"/>
      <c r="JOF1" s="277"/>
      <c r="JOG1" s="277"/>
      <c r="JOH1" s="277"/>
      <c r="JOI1" s="277"/>
      <c r="JOJ1" s="277"/>
      <c r="JOK1" s="277"/>
      <c r="JOL1" s="277"/>
      <c r="JOM1" s="277"/>
      <c r="JON1" s="277"/>
      <c r="JOO1" s="277"/>
      <c r="JOP1" s="277"/>
      <c r="JOQ1" s="277"/>
      <c r="JOR1" s="277"/>
      <c r="JOS1" s="277"/>
      <c r="JOT1" s="277"/>
      <c r="JOU1" s="277"/>
      <c r="JOV1" s="277"/>
      <c r="JOW1" s="277"/>
      <c r="JOX1" s="277"/>
      <c r="JOY1" s="277"/>
      <c r="JOZ1" s="277"/>
      <c r="JPA1" s="277"/>
      <c r="JPB1" s="277"/>
      <c r="JPC1" s="277"/>
      <c r="JPD1" s="277"/>
      <c r="JPE1" s="277"/>
      <c r="JPF1" s="277"/>
      <c r="JPG1" s="277"/>
      <c r="JPH1" s="277"/>
      <c r="JPI1" s="277"/>
      <c r="JPJ1" s="277"/>
      <c r="JPK1" s="277"/>
      <c r="JPL1" s="277"/>
      <c r="JPM1" s="277"/>
      <c r="JPN1" s="277"/>
      <c r="JPO1" s="277"/>
      <c r="JPP1" s="277"/>
      <c r="JPQ1" s="277"/>
      <c r="JPR1" s="277"/>
      <c r="JPS1" s="277"/>
      <c r="JPT1" s="277"/>
      <c r="JPU1" s="277"/>
      <c r="JPV1" s="277"/>
      <c r="JPW1" s="277"/>
      <c r="JPX1" s="277"/>
      <c r="JPY1" s="277"/>
      <c r="JPZ1" s="277"/>
      <c r="JQA1" s="277"/>
      <c r="JQB1" s="277"/>
      <c r="JQC1" s="277"/>
      <c r="JQD1" s="277"/>
      <c r="JQE1" s="277"/>
      <c r="JQF1" s="277"/>
      <c r="JQG1" s="277"/>
      <c r="JQH1" s="277"/>
      <c r="JQI1" s="277"/>
      <c r="JQJ1" s="277"/>
      <c r="JQK1" s="277"/>
      <c r="JQL1" s="277"/>
      <c r="JQM1" s="277"/>
      <c r="JQN1" s="277"/>
      <c r="JQO1" s="277"/>
      <c r="JQP1" s="277"/>
      <c r="JQQ1" s="277"/>
      <c r="JQR1" s="277"/>
      <c r="JQS1" s="277"/>
      <c r="JQT1" s="277"/>
      <c r="JQU1" s="277"/>
      <c r="JQV1" s="277"/>
      <c r="JQW1" s="277"/>
      <c r="JQX1" s="277"/>
      <c r="JQY1" s="277"/>
      <c r="JQZ1" s="277"/>
      <c r="JRA1" s="277"/>
      <c r="JRB1" s="277"/>
      <c r="JRC1" s="277"/>
      <c r="JRD1" s="277"/>
      <c r="JRE1" s="277"/>
      <c r="JRF1" s="277"/>
      <c r="JRG1" s="277"/>
      <c r="JRH1" s="277"/>
      <c r="JRI1" s="277"/>
      <c r="JRJ1" s="277"/>
      <c r="JRK1" s="277"/>
      <c r="JRL1" s="277"/>
      <c r="JRM1" s="277"/>
      <c r="JRN1" s="277"/>
      <c r="JRO1" s="277"/>
      <c r="JRP1" s="277"/>
      <c r="JRQ1" s="277"/>
      <c r="JRR1" s="277"/>
      <c r="JRS1" s="277"/>
      <c r="JRT1" s="277"/>
      <c r="JRU1" s="277"/>
      <c r="JRV1" s="277"/>
      <c r="JRW1" s="277"/>
      <c r="JRX1" s="277"/>
      <c r="JRY1" s="277"/>
      <c r="JRZ1" s="277"/>
      <c r="JSA1" s="277"/>
      <c r="JSB1" s="277"/>
      <c r="JSC1" s="277"/>
      <c r="JSD1" s="277"/>
      <c r="JSE1" s="277"/>
      <c r="JSF1" s="277"/>
      <c r="JSG1" s="277"/>
      <c r="JSH1" s="277"/>
      <c r="JSI1" s="277"/>
      <c r="JSJ1" s="277"/>
      <c r="JSK1" s="277"/>
      <c r="JSL1" s="277"/>
      <c r="JSM1" s="277"/>
      <c r="JSN1" s="277"/>
      <c r="JSO1" s="277"/>
      <c r="JSP1" s="277"/>
      <c r="JSQ1" s="277"/>
      <c r="JSR1" s="277"/>
      <c r="JSS1" s="277"/>
      <c r="JST1" s="277"/>
      <c r="JSU1" s="277"/>
      <c r="JSV1" s="277"/>
      <c r="JSW1" s="277"/>
      <c r="JSX1" s="277"/>
      <c r="JSY1" s="277"/>
      <c r="JSZ1" s="277"/>
      <c r="JTA1" s="277"/>
      <c r="JTB1" s="277"/>
      <c r="JTC1" s="277"/>
      <c r="JTD1" s="277"/>
      <c r="JTE1" s="277"/>
      <c r="JTF1" s="277"/>
      <c r="JTG1" s="277"/>
      <c r="JTH1" s="277"/>
      <c r="JTI1" s="277"/>
      <c r="JTJ1" s="277"/>
      <c r="JTK1" s="277"/>
      <c r="JTL1" s="277"/>
      <c r="JTM1" s="277"/>
      <c r="JTN1" s="277"/>
      <c r="JTO1" s="277"/>
      <c r="JTP1" s="277"/>
      <c r="JTQ1" s="277"/>
      <c r="JTR1" s="277"/>
      <c r="JTS1" s="277"/>
      <c r="JTT1" s="277"/>
      <c r="JTU1" s="277"/>
      <c r="JTV1" s="277"/>
      <c r="JTW1" s="277"/>
      <c r="JTX1" s="277"/>
      <c r="JTY1" s="277"/>
      <c r="JTZ1" s="277"/>
      <c r="JUA1" s="277"/>
      <c r="JUB1" s="277"/>
      <c r="JUC1" s="277"/>
      <c r="JUD1" s="277"/>
      <c r="JUE1" s="277"/>
      <c r="JUF1" s="277"/>
      <c r="JUG1" s="277"/>
      <c r="JUH1" s="277"/>
      <c r="JUI1" s="277"/>
      <c r="JUJ1" s="277"/>
      <c r="JUK1" s="277"/>
      <c r="JUL1" s="277"/>
      <c r="JUM1" s="277"/>
      <c r="JUN1" s="277"/>
      <c r="JUO1" s="277"/>
      <c r="JUP1" s="277"/>
      <c r="JUQ1" s="277"/>
      <c r="JUR1" s="277"/>
      <c r="JUS1" s="277"/>
      <c r="JUT1" s="277"/>
      <c r="JUU1" s="277"/>
      <c r="JUV1" s="277"/>
      <c r="JUW1" s="277"/>
      <c r="JUX1" s="277"/>
      <c r="JUY1" s="277"/>
      <c r="JUZ1" s="277"/>
      <c r="JVA1" s="277"/>
      <c r="JVB1" s="277"/>
      <c r="JVC1" s="277"/>
      <c r="JVD1" s="277"/>
      <c r="JVE1" s="277"/>
      <c r="JVF1" s="277"/>
      <c r="JVG1" s="277"/>
      <c r="JVH1" s="277"/>
      <c r="JVI1" s="277"/>
      <c r="JVJ1" s="277"/>
      <c r="JVK1" s="277"/>
      <c r="JVL1" s="277"/>
      <c r="JVM1" s="277"/>
      <c r="JVN1" s="277"/>
      <c r="JVO1" s="277"/>
      <c r="JVP1" s="277"/>
      <c r="JVQ1" s="277"/>
      <c r="JVR1" s="277"/>
      <c r="JVS1" s="277"/>
      <c r="JVT1" s="277"/>
      <c r="JVU1" s="277"/>
      <c r="JVV1" s="277"/>
      <c r="JVW1" s="277"/>
      <c r="JVX1" s="277"/>
      <c r="JVY1" s="277"/>
      <c r="JVZ1" s="277"/>
      <c r="JWA1" s="277"/>
      <c r="JWB1" s="277"/>
      <c r="JWC1" s="277"/>
      <c r="JWD1" s="277"/>
      <c r="JWE1" s="277"/>
      <c r="JWF1" s="277"/>
      <c r="JWG1" s="277"/>
      <c r="JWH1" s="277"/>
      <c r="JWI1" s="277"/>
      <c r="JWJ1" s="277"/>
      <c r="JWK1" s="277"/>
      <c r="JWL1" s="277"/>
      <c r="JWM1" s="277"/>
      <c r="JWN1" s="277"/>
      <c r="JWO1" s="277"/>
      <c r="JWP1" s="277"/>
      <c r="JWQ1" s="277"/>
      <c r="JWR1" s="277"/>
      <c r="JWS1" s="277"/>
      <c r="JWT1" s="277"/>
      <c r="JWU1" s="277"/>
      <c r="JWV1" s="277"/>
      <c r="JWW1" s="277"/>
      <c r="JWX1" s="277"/>
      <c r="JWY1" s="277"/>
      <c r="JWZ1" s="277"/>
      <c r="JXA1" s="277"/>
      <c r="JXB1" s="277"/>
      <c r="JXC1" s="277"/>
      <c r="JXD1" s="277"/>
      <c r="JXE1" s="277"/>
      <c r="JXF1" s="277"/>
      <c r="JXG1" s="277"/>
      <c r="JXH1" s="277"/>
      <c r="JXI1" s="277"/>
      <c r="JXJ1" s="277"/>
      <c r="JXK1" s="277"/>
      <c r="JXL1" s="277"/>
      <c r="JXM1" s="277"/>
      <c r="JXN1" s="277"/>
      <c r="JXO1" s="277"/>
      <c r="JXP1" s="277"/>
      <c r="JXQ1" s="277"/>
      <c r="JXR1" s="277"/>
      <c r="JXS1" s="277"/>
      <c r="JXT1" s="277"/>
      <c r="JXU1" s="277"/>
      <c r="JXV1" s="277"/>
      <c r="JXW1" s="277"/>
      <c r="JXX1" s="277"/>
      <c r="JXY1" s="277"/>
      <c r="JXZ1" s="277"/>
      <c r="JYA1" s="277"/>
      <c r="JYB1" s="277"/>
      <c r="JYC1" s="277"/>
      <c r="JYD1" s="277"/>
      <c r="JYE1" s="277"/>
      <c r="JYF1" s="277"/>
      <c r="JYG1" s="277"/>
      <c r="JYH1" s="277"/>
      <c r="JYI1" s="277"/>
      <c r="JYJ1" s="277"/>
      <c r="JYK1" s="277"/>
      <c r="JYL1" s="277"/>
      <c r="JYM1" s="277"/>
      <c r="JYN1" s="277"/>
      <c r="JYO1" s="277"/>
      <c r="JYP1" s="277"/>
      <c r="JYQ1" s="277"/>
      <c r="JYR1" s="277"/>
      <c r="JYS1" s="277"/>
      <c r="JYT1" s="277"/>
      <c r="JYU1" s="277"/>
      <c r="JYV1" s="277"/>
      <c r="JYW1" s="277"/>
      <c r="JYX1" s="277"/>
      <c r="JYY1" s="277"/>
      <c r="JYZ1" s="277"/>
      <c r="JZA1" s="277"/>
      <c r="JZB1" s="277"/>
      <c r="JZC1" s="277"/>
      <c r="JZD1" s="277"/>
      <c r="JZE1" s="277"/>
      <c r="JZF1" s="277"/>
      <c r="JZG1" s="277"/>
      <c r="JZH1" s="277"/>
      <c r="JZI1" s="277"/>
      <c r="JZJ1" s="277"/>
      <c r="JZK1" s="277"/>
      <c r="JZL1" s="277"/>
      <c r="JZM1" s="277"/>
      <c r="JZN1" s="277"/>
      <c r="JZO1" s="277"/>
      <c r="JZP1" s="277"/>
      <c r="JZQ1" s="277"/>
      <c r="JZR1" s="277"/>
      <c r="JZS1" s="277"/>
      <c r="JZT1" s="277"/>
      <c r="JZU1" s="277"/>
      <c r="JZV1" s="277"/>
      <c r="JZW1" s="277"/>
      <c r="JZX1" s="277"/>
      <c r="JZY1" s="277"/>
      <c r="JZZ1" s="277"/>
      <c r="KAA1" s="277"/>
      <c r="KAB1" s="277"/>
      <c r="KAC1" s="277"/>
      <c r="KAD1" s="277"/>
      <c r="KAE1" s="277"/>
      <c r="KAF1" s="277"/>
      <c r="KAG1" s="277"/>
      <c r="KAH1" s="277"/>
      <c r="KAI1" s="277"/>
      <c r="KAJ1" s="277"/>
      <c r="KAK1" s="277"/>
      <c r="KAL1" s="277"/>
      <c r="KAM1" s="277"/>
      <c r="KAN1" s="277"/>
      <c r="KAO1" s="277"/>
      <c r="KAP1" s="277"/>
      <c r="KAQ1" s="277"/>
      <c r="KAR1" s="277"/>
      <c r="KAS1" s="277"/>
      <c r="KAT1" s="277"/>
      <c r="KAU1" s="277"/>
      <c r="KAV1" s="277"/>
      <c r="KAW1" s="277"/>
      <c r="KAX1" s="277"/>
      <c r="KAY1" s="277"/>
      <c r="KAZ1" s="277"/>
      <c r="KBA1" s="277"/>
      <c r="KBB1" s="277"/>
      <c r="KBC1" s="277"/>
      <c r="KBD1" s="277"/>
      <c r="KBE1" s="277"/>
      <c r="KBF1" s="277"/>
      <c r="KBG1" s="277"/>
      <c r="KBH1" s="277"/>
      <c r="KBI1" s="277"/>
      <c r="KBJ1" s="277"/>
      <c r="KBK1" s="277"/>
      <c r="KBL1" s="277"/>
      <c r="KBM1" s="277"/>
      <c r="KBN1" s="277"/>
      <c r="KBO1" s="277"/>
      <c r="KBP1" s="277"/>
      <c r="KBQ1" s="277"/>
      <c r="KBR1" s="277"/>
      <c r="KBS1" s="277"/>
      <c r="KBT1" s="277"/>
      <c r="KBU1" s="277"/>
      <c r="KBV1" s="277"/>
      <c r="KBW1" s="277"/>
      <c r="KBX1" s="277"/>
      <c r="KBY1" s="277"/>
      <c r="KBZ1" s="277"/>
      <c r="KCA1" s="277"/>
      <c r="KCB1" s="277"/>
      <c r="KCC1" s="277"/>
      <c r="KCD1" s="277"/>
      <c r="KCE1" s="277"/>
      <c r="KCF1" s="277"/>
      <c r="KCG1" s="277"/>
      <c r="KCH1" s="277"/>
      <c r="KCI1" s="277"/>
      <c r="KCJ1" s="277"/>
      <c r="KCK1" s="277"/>
      <c r="KCL1" s="277"/>
      <c r="KCM1" s="277"/>
      <c r="KCN1" s="277"/>
      <c r="KCO1" s="277"/>
      <c r="KCP1" s="277"/>
      <c r="KCQ1" s="277"/>
      <c r="KCR1" s="277"/>
      <c r="KCS1" s="277"/>
      <c r="KCT1" s="277"/>
      <c r="KCU1" s="277"/>
      <c r="KCV1" s="277"/>
      <c r="KCW1" s="277"/>
      <c r="KCX1" s="277"/>
      <c r="KCY1" s="277"/>
      <c r="KCZ1" s="277"/>
      <c r="KDA1" s="277"/>
      <c r="KDB1" s="277"/>
      <c r="KDC1" s="277"/>
      <c r="KDD1" s="277"/>
      <c r="KDE1" s="277"/>
      <c r="KDF1" s="277"/>
      <c r="KDG1" s="277"/>
      <c r="KDH1" s="277"/>
      <c r="KDI1" s="277"/>
      <c r="KDJ1" s="277"/>
      <c r="KDK1" s="277"/>
      <c r="KDL1" s="277"/>
      <c r="KDM1" s="277"/>
      <c r="KDN1" s="277"/>
      <c r="KDO1" s="277"/>
      <c r="KDP1" s="277"/>
      <c r="KDQ1" s="277"/>
      <c r="KDR1" s="277"/>
      <c r="KDS1" s="277"/>
      <c r="KDT1" s="277"/>
      <c r="KDU1" s="277"/>
      <c r="KDV1" s="277"/>
      <c r="KDW1" s="277"/>
      <c r="KDX1" s="277"/>
      <c r="KDY1" s="277"/>
      <c r="KDZ1" s="277"/>
      <c r="KEA1" s="277"/>
      <c r="KEB1" s="277"/>
      <c r="KEC1" s="277"/>
      <c r="KED1" s="277"/>
      <c r="KEE1" s="277"/>
      <c r="KEF1" s="277"/>
      <c r="KEG1" s="277"/>
      <c r="KEH1" s="277"/>
      <c r="KEI1" s="277"/>
      <c r="KEJ1" s="277"/>
      <c r="KEK1" s="277"/>
      <c r="KEL1" s="277"/>
      <c r="KEM1" s="277"/>
      <c r="KEN1" s="277"/>
      <c r="KEO1" s="277"/>
      <c r="KEP1" s="277"/>
      <c r="KEQ1" s="277"/>
      <c r="KER1" s="277"/>
      <c r="KES1" s="277"/>
      <c r="KET1" s="277"/>
      <c r="KEU1" s="277"/>
      <c r="KEV1" s="277"/>
      <c r="KEW1" s="277"/>
      <c r="KEX1" s="277"/>
      <c r="KEY1" s="277"/>
      <c r="KEZ1" s="277"/>
      <c r="KFA1" s="277"/>
      <c r="KFB1" s="277"/>
      <c r="KFC1" s="277"/>
      <c r="KFD1" s="277"/>
      <c r="KFE1" s="277"/>
      <c r="KFF1" s="277"/>
      <c r="KFG1" s="277"/>
      <c r="KFH1" s="277"/>
      <c r="KFI1" s="277"/>
      <c r="KFJ1" s="277"/>
      <c r="KFK1" s="277"/>
      <c r="KFL1" s="277"/>
      <c r="KFM1" s="277"/>
      <c r="KFN1" s="277"/>
      <c r="KFO1" s="277"/>
      <c r="KFP1" s="277"/>
      <c r="KFQ1" s="277"/>
      <c r="KFR1" s="277"/>
      <c r="KFS1" s="277"/>
      <c r="KFT1" s="277"/>
      <c r="KFU1" s="277"/>
      <c r="KFV1" s="277"/>
      <c r="KFW1" s="277"/>
      <c r="KFX1" s="277"/>
      <c r="KFY1" s="277"/>
      <c r="KFZ1" s="277"/>
      <c r="KGA1" s="277"/>
      <c r="KGB1" s="277"/>
      <c r="KGC1" s="277"/>
      <c r="KGD1" s="277"/>
      <c r="KGE1" s="277"/>
      <c r="KGF1" s="277"/>
      <c r="KGG1" s="277"/>
      <c r="KGH1" s="277"/>
      <c r="KGI1" s="277"/>
      <c r="KGJ1" s="277"/>
      <c r="KGK1" s="277"/>
      <c r="KGL1" s="277"/>
      <c r="KGM1" s="277"/>
      <c r="KGN1" s="277"/>
      <c r="KGO1" s="277"/>
      <c r="KGP1" s="277"/>
      <c r="KGQ1" s="277"/>
      <c r="KGR1" s="277"/>
      <c r="KGS1" s="277"/>
      <c r="KGT1" s="277"/>
      <c r="KGU1" s="277"/>
      <c r="KGV1" s="277"/>
      <c r="KGW1" s="277"/>
      <c r="KGX1" s="277"/>
      <c r="KGY1" s="277"/>
      <c r="KGZ1" s="277"/>
      <c r="KHA1" s="277"/>
      <c r="KHB1" s="277"/>
      <c r="KHC1" s="277"/>
      <c r="KHD1" s="277"/>
      <c r="KHE1" s="277"/>
      <c r="KHF1" s="277"/>
      <c r="KHG1" s="277"/>
      <c r="KHH1" s="277"/>
      <c r="KHI1" s="277"/>
      <c r="KHJ1" s="277"/>
      <c r="KHK1" s="277"/>
      <c r="KHL1" s="277"/>
      <c r="KHM1" s="277"/>
      <c r="KHN1" s="277"/>
      <c r="KHO1" s="277"/>
      <c r="KHP1" s="277"/>
      <c r="KHQ1" s="277"/>
      <c r="KHR1" s="277"/>
      <c r="KHS1" s="277"/>
      <c r="KHT1" s="277"/>
      <c r="KHU1" s="277"/>
      <c r="KHV1" s="277"/>
      <c r="KHW1" s="277"/>
      <c r="KHX1" s="277"/>
      <c r="KHY1" s="277"/>
      <c r="KHZ1" s="277"/>
      <c r="KIA1" s="277"/>
      <c r="KIB1" s="277"/>
      <c r="KIC1" s="277"/>
      <c r="KID1" s="277"/>
      <c r="KIE1" s="277"/>
      <c r="KIF1" s="277"/>
      <c r="KIG1" s="277"/>
      <c r="KIH1" s="277"/>
      <c r="KII1" s="277"/>
      <c r="KIJ1" s="277"/>
      <c r="KIK1" s="277"/>
      <c r="KIL1" s="277"/>
      <c r="KIM1" s="277"/>
      <c r="KIN1" s="277"/>
      <c r="KIO1" s="277"/>
      <c r="KIP1" s="277"/>
      <c r="KIQ1" s="277"/>
      <c r="KIR1" s="277"/>
      <c r="KIS1" s="277"/>
      <c r="KIT1" s="277"/>
      <c r="KIU1" s="277"/>
      <c r="KIV1" s="277"/>
      <c r="KIW1" s="277"/>
      <c r="KIX1" s="277"/>
      <c r="KIY1" s="277"/>
      <c r="KIZ1" s="277"/>
      <c r="KJA1" s="277"/>
      <c r="KJB1" s="277"/>
      <c r="KJC1" s="277"/>
      <c r="KJD1" s="277"/>
      <c r="KJE1" s="277"/>
      <c r="KJF1" s="277"/>
      <c r="KJG1" s="277"/>
      <c r="KJH1" s="277"/>
      <c r="KJI1" s="277"/>
      <c r="KJJ1" s="277"/>
      <c r="KJK1" s="277"/>
      <c r="KJL1" s="277"/>
      <c r="KJM1" s="277"/>
      <c r="KJN1" s="277"/>
      <c r="KJO1" s="277"/>
      <c r="KJP1" s="277"/>
      <c r="KJQ1" s="277"/>
      <c r="KJR1" s="277"/>
      <c r="KJS1" s="277"/>
      <c r="KJT1" s="277"/>
      <c r="KJU1" s="277"/>
      <c r="KJV1" s="277"/>
      <c r="KJW1" s="277"/>
      <c r="KJX1" s="277"/>
      <c r="KJY1" s="277"/>
      <c r="KJZ1" s="277"/>
      <c r="KKA1" s="277"/>
      <c r="KKB1" s="277"/>
      <c r="KKC1" s="277"/>
      <c r="KKD1" s="277"/>
      <c r="KKE1" s="277"/>
      <c r="KKF1" s="277"/>
      <c r="KKG1" s="277"/>
      <c r="KKH1" s="277"/>
      <c r="KKI1" s="277"/>
      <c r="KKJ1" s="277"/>
      <c r="KKK1" s="277"/>
      <c r="KKL1" s="277"/>
      <c r="KKM1" s="277"/>
      <c r="KKN1" s="277"/>
      <c r="KKO1" s="277"/>
      <c r="KKP1" s="277"/>
      <c r="KKQ1" s="277"/>
      <c r="KKR1" s="277"/>
      <c r="KKS1" s="277"/>
      <c r="KKT1" s="277"/>
      <c r="KKU1" s="277"/>
      <c r="KKV1" s="277"/>
      <c r="KKW1" s="277"/>
      <c r="KKX1" s="277"/>
      <c r="KKY1" s="277"/>
      <c r="KKZ1" s="277"/>
      <c r="KLA1" s="277"/>
      <c r="KLB1" s="277"/>
      <c r="KLC1" s="277"/>
      <c r="KLD1" s="277"/>
      <c r="KLE1" s="277"/>
      <c r="KLF1" s="277"/>
      <c r="KLG1" s="277"/>
      <c r="KLH1" s="277"/>
      <c r="KLI1" s="277"/>
      <c r="KLJ1" s="277"/>
      <c r="KLK1" s="277"/>
      <c r="KLL1" s="277"/>
      <c r="KLM1" s="277"/>
      <c r="KLN1" s="277"/>
      <c r="KLO1" s="277"/>
      <c r="KLP1" s="277"/>
      <c r="KLQ1" s="277"/>
      <c r="KLR1" s="277"/>
      <c r="KLS1" s="277"/>
      <c r="KLT1" s="277"/>
      <c r="KLU1" s="277"/>
      <c r="KLV1" s="277"/>
      <c r="KLW1" s="277"/>
      <c r="KLX1" s="277"/>
      <c r="KLY1" s="277"/>
      <c r="KLZ1" s="277"/>
      <c r="KMA1" s="277"/>
      <c r="KMB1" s="277"/>
      <c r="KMC1" s="277"/>
      <c r="KMD1" s="277"/>
      <c r="KME1" s="277"/>
      <c r="KMF1" s="277"/>
      <c r="KMG1" s="277"/>
      <c r="KMH1" s="277"/>
      <c r="KMI1" s="277"/>
      <c r="KMJ1" s="277"/>
      <c r="KMK1" s="277"/>
      <c r="KML1" s="277"/>
      <c r="KMM1" s="277"/>
      <c r="KMN1" s="277"/>
      <c r="KMO1" s="277"/>
      <c r="KMP1" s="277"/>
      <c r="KMQ1" s="277"/>
      <c r="KMR1" s="277"/>
      <c r="KMS1" s="277"/>
      <c r="KMT1" s="277"/>
      <c r="KMU1" s="277"/>
      <c r="KMV1" s="277"/>
      <c r="KMW1" s="277"/>
      <c r="KMX1" s="277"/>
      <c r="KMY1" s="277"/>
      <c r="KMZ1" s="277"/>
      <c r="KNA1" s="277"/>
      <c r="KNB1" s="277"/>
      <c r="KNC1" s="277"/>
      <c r="KND1" s="277"/>
      <c r="KNE1" s="277"/>
      <c r="KNF1" s="277"/>
      <c r="KNG1" s="277"/>
      <c r="KNH1" s="277"/>
      <c r="KNI1" s="277"/>
      <c r="KNJ1" s="277"/>
      <c r="KNK1" s="277"/>
      <c r="KNL1" s="277"/>
      <c r="KNM1" s="277"/>
      <c r="KNN1" s="277"/>
      <c r="KNO1" s="277"/>
      <c r="KNP1" s="277"/>
      <c r="KNQ1" s="277"/>
      <c r="KNR1" s="277"/>
      <c r="KNS1" s="277"/>
      <c r="KNT1" s="277"/>
      <c r="KNU1" s="277"/>
      <c r="KNV1" s="277"/>
      <c r="KNW1" s="277"/>
      <c r="KNX1" s="277"/>
      <c r="KNY1" s="277"/>
      <c r="KNZ1" s="277"/>
      <c r="KOA1" s="277"/>
      <c r="KOB1" s="277"/>
      <c r="KOC1" s="277"/>
      <c r="KOD1" s="277"/>
      <c r="KOE1" s="277"/>
      <c r="KOF1" s="277"/>
      <c r="KOG1" s="277"/>
      <c r="KOH1" s="277"/>
      <c r="KOI1" s="277"/>
      <c r="KOJ1" s="277"/>
      <c r="KOK1" s="277"/>
      <c r="KOL1" s="277"/>
      <c r="KOM1" s="277"/>
      <c r="KON1" s="277"/>
      <c r="KOO1" s="277"/>
      <c r="KOP1" s="277"/>
      <c r="KOQ1" s="277"/>
      <c r="KOR1" s="277"/>
      <c r="KOS1" s="277"/>
      <c r="KOT1" s="277"/>
      <c r="KOU1" s="277"/>
      <c r="KOV1" s="277"/>
      <c r="KOW1" s="277"/>
      <c r="KOX1" s="277"/>
      <c r="KOY1" s="277"/>
      <c r="KOZ1" s="277"/>
      <c r="KPA1" s="277"/>
      <c r="KPB1" s="277"/>
      <c r="KPC1" s="277"/>
      <c r="KPD1" s="277"/>
      <c r="KPE1" s="277"/>
      <c r="KPF1" s="277"/>
      <c r="KPG1" s="277"/>
      <c r="KPH1" s="277"/>
      <c r="KPI1" s="277"/>
      <c r="KPJ1" s="277"/>
      <c r="KPK1" s="277"/>
      <c r="KPL1" s="277"/>
      <c r="KPM1" s="277"/>
      <c r="KPN1" s="277"/>
      <c r="KPO1" s="277"/>
      <c r="KPP1" s="277"/>
      <c r="KPQ1" s="277"/>
      <c r="KPR1" s="277"/>
      <c r="KPS1" s="277"/>
      <c r="KPT1" s="277"/>
      <c r="KPU1" s="277"/>
      <c r="KPV1" s="277"/>
      <c r="KPW1" s="277"/>
      <c r="KPX1" s="277"/>
      <c r="KPY1" s="277"/>
      <c r="KPZ1" s="277"/>
      <c r="KQA1" s="277"/>
      <c r="KQB1" s="277"/>
      <c r="KQC1" s="277"/>
      <c r="KQD1" s="277"/>
      <c r="KQE1" s="277"/>
      <c r="KQF1" s="277"/>
      <c r="KQG1" s="277"/>
      <c r="KQH1" s="277"/>
      <c r="KQI1" s="277"/>
      <c r="KQJ1" s="277"/>
      <c r="KQK1" s="277"/>
      <c r="KQL1" s="277"/>
      <c r="KQM1" s="277"/>
      <c r="KQN1" s="277"/>
      <c r="KQO1" s="277"/>
      <c r="KQP1" s="277"/>
      <c r="KQQ1" s="277"/>
      <c r="KQR1" s="277"/>
      <c r="KQS1" s="277"/>
      <c r="KQT1" s="277"/>
      <c r="KQU1" s="277"/>
      <c r="KQV1" s="277"/>
      <c r="KQW1" s="277"/>
      <c r="KQX1" s="277"/>
      <c r="KQY1" s="277"/>
      <c r="KQZ1" s="277"/>
      <c r="KRA1" s="277"/>
      <c r="KRB1" s="277"/>
      <c r="KRC1" s="277"/>
      <c r="KRD1" s="277"/>
      <c r="KRE1" s="277"/>
      <c r="KRF1" s="277"/>
      <c r="KRG1" s="277"/>
      <c r="KRH1" s="277"/>
      <c r="KRI1" s="277"/>
      <c r="KRJ1" s="277"/>
      <c r="KRK1" s="277"/>
      <c r="KRL1" s="277"/>
      <c r="KRM1" s="277"/>
      <c r="KRN1" s="277"/>
      <c r="KRO1" s="277"/>
      <c r="KRP1" s="277"/>
      <c r="KRQ1" s="277"/>
      <c r="KRR1" s="277"/>
      <c r="KRS1" s="277"/>
      <c r="KRT1" s="277"/>
      <c r="KRU1" s="277"/>
      <c r="KRV1" s="277"/>
      <c r="KRW1" s="277"/>
      <c r="KRX1" s="277"/>
      <c r="KRY1" s="277"/>
      <c r="KRZ1" s="277"/>
      <c r="KSA1" s="277"/>
      <c r="KSB1" s="277"/>
      <c r="KSC1" s="277"/>
      <c r="KSD1" s="277"/>
      <c r="KSE1" s="277"/>
      <c r="KSF1" s="277"/>
      <c r="KSG1" s="277"/>
      <c r="KSH1" s="277"/>
      <c r="KSI1" s="277"/>
      <c r="KSJ1" s="277"/>
      <c r="KSK1" s="277"/>
      <c r="KSL1" s="277"/>
      <c r="KSM1" s="277"/>
      <c r="KSN1" s="277"/>
      <c r="KSO1" s="277"/>
      <c r="KSP1" s="277"/>
      <c r="KSQ1" s="277"/>
      <c r="KSR1" s="277"/>
      <c r="KSS1" s="277"/>
      <c r="KST1" s="277"/>
      <c r="KSU1" s="277"/>
      <c r="KSV1" s="277"/>
      <c r="KSW1" s="277"/>
      <c r="KSX1" s="277"/>
      <c r="KSY1" s="277"/>
      <c r="KSZ1" s="277"/>
      <c r="KTA1" s="277"/>
      <c r="KTB1" s="277"/>
      <c r="KTC1" s="277"/>
      <c r="KTD1" s="277"/>
      <c r="KTE1" s="277"/>
      <c r="KTF1" s="277"/>
      <c r="KTG1" s="277"/>
      <c r="KTH1" s="277"/>
      <c r="KTI1" s="277"/>
      <c r="KTJ1" s="277"/>
      <c r="KTK1" s="277"/>
      <c r="KTL1" s="277"/>
      <c r="KTM1" s="277"/>
      <c r="KTN1" s="277"/>
      <c r="KTO1" s="277"/>
      <c r="KTP1" s="277"/>
      <c r="KTQ1" s="277"/>
      <c r="KTR1" s="277"/>
      <c r="KTS1" s="277"/>
      <c r="KTT1" s="277"/>
      <c r="KTU1" s="277"/>
      <c r="KTV1" s="277"/>
      <c r="KTW1" s="277"/>
      <c r="KTX1" s="277"/>
      <c r="KTY1" s="277"/>
      <c r="KTZ1" s="277"/>
      <c r="KUA1" s="277"/>
      <c r="KUB1" s="277"/>
      <c r="KUC1" s="277"/>
      <c r="KUD1" s="277"/>
      <c r="KUE1" s="277"/>
      <c r="KUF1" s="277"/>
      <c r="KUG1" s="277"/>
      <c r="KUH1" s="277"/>
      <c r="KUI1" s="277"/>
      <c r="KUJ1" s="277"/>
      <c r="KUK1" s="277"/>
      <c r="KUL1" s="277"/>
      <c r="KUM1" s="277"/>
      <c r="KUN1" s="277"/>
      <c r="KUO1" s="277"/>
      <c r="KUP1" s="277"/>
      <c r="KUQ1" s="277"/>
      <c r="KUR1" s="277"/>
      <c r="KUS1" s="277"/>
      <c r="KUT1" s="277"/>
      <c r="KUU1" s="277"/>
      <c r="KUV1" s="277"/>
      <c r="KUW1" s="277"/>
      <c r="KUX1" s="277"/>
      <c r="KUY1" s="277"/>
      <c r="KUZ1" s="277"/>
      <c r="KVA1" s="277"/>
      <c r="KVB1" s="277"/>
      <c r="KVC1" s="277"/>
      <c r="KVD1" s="277"/>
      <c r="KVE1" s="277"/>
      <c r="KVF1" s="277"/>
      <c r="KVG1" s="277"/>
      <c r="KVH1" s="277"/>
      <c r="KVI1" s="277"/>
      <c r="KVJ1" s="277"/>
      <c r="KVK1" s="277"/>
      <c r="KVL1" s="277"/>
      <c r="KVM1" s="277"/>
      <c r="KVN1" s="277"/>
      <c r="KVO1" s="277"/>
      <c r="KVP1" s="277"/>
      <c r="KVQ1" s="277"/>
      <c r="KVR1" s="277"/>
      <c r="KVS1" s="277"/>
      <c r="KVT1" s="277"/>
      <c r="KVU1" s="277"/>
      <c r="KVV1" s="277"/>
      <c r="KVW1" s="277"/>
      <c r="KVX1" s="277"/>
      <c r="KVY1" s="277"/>
      <c r="KVZ1" s="277"/>
      <c r="KWA1" s="277"/>
      <c r="KWB1" s="277"/>
      <c r="KWC1" s="277"/>
      <c r="KWD1" s="277"/>
      <c r="KWE1" s="277"/>
      <c r="KWF1" s="277"/>
      <c r="KWG1" s="277"/>
      <c r="KWH1" s="277"/>
      <c r="KWI1" s="277"/>
      <c r="KWJ1" s="277"/>
      <c r="KWK1" s="277"/>
      <c r="KWL1" s="277"/>
      <c r="KWM1" s="277"/>
      <c r="KWN1" s="277"/>
      <c r="KWO1" s="277"/>
      <c r="KWP1" s="277"/>
      <c r="KWQ1" s="277"/>
      <c r="KWR1" s="277"/>
      <c r="KWS1" s="277"/>
      <c r="KWT1" s="277"/>
      <c r="KWU1" s="277"/>
      <c r="KWV1" s="277"/>
      <c r="KWW1" s="277"/>
      <c r="KWX1" s="277"/>
      <c r="KWY1" s="277"/>
      <c r="KWZ1" s="277"/>
      <c r="KXA1" s="277"/>
      <c r="KXB1" s="277"/>
      <c r="KXC1" s="277"/>
      <c r="KXD1" s="277"/>
      <c r="KXE1" s="277"/>
      <c r="KXF1" s="277"/>
      <c r="KXG1" s="277"/>
      <c r="KXH1" s="277"/>
      <c r="KXI1" s="277"/>
      <c r="KXJ1" s="277"/>
      <c r="KXK1" s="277"/>
      <c r="KXL1" s="277"/>
      <c r="KXM1" s="277"/>
      <c r="KXN1" s="277"/>
      <c r="KXO1" s="277"/>
      <c r="KXP1" s="277"/>
      <c r="KXQ1" s="277"/>
      <c r="KXR1" s="277"/>
      <c r="KXS1" s="277"/>
      <c r="KXT1" s="277"/>
      <c r="KXU1" s="277"/>
      <c r="KXV1" s="277"/>
      <c r="KXW1" s="277"/>
      <c r="KXX1" s="277"/>
      <c r="KXY1" s="277"/>
      <c r="KXZ1" s="277"/>
      <c r="KYA1" s="277"/>
      <c r="KYB1" s="277"/>
      <c r="KYC1" s="277"/>
      <c r="KYD1" s="277"/>
      <c r="KYE1" s="277"/>
      <c r="KYF1" s="277"/>
      <c r="KYG1" s="277"/>
      <c r="KYH1" s="277"/>
      <c r="KYI1" s="277"/>
      <c r="KYJ1" s="277"/>
      <c r="KYK1" s="277"/>
      <c r="KYL1" s="277"/>
      <c r="KYM1" s="277"/>
      <c r="KYN1" s="277"/>
      <c r="KYO1" s="277"/>
      <c r="KYP1" s="277"/>
      <c r="KYQ1" s="277"/>
      <c r="KYR1" s="277"/>
      <c r="KYS1" s="277"/>
      <c r="KYT1" s="277"/>
      <c r="KYU1" s="277"/>
      <c r="KYV1" s="277"/>
      <c r="KYW1" s="277"/>
      <c r="KYX1" s="277"/>
      <c r="KYY1" s="277"/>
      <c r="KYZ1" s="277"/>
      <c r="KZA1" s="277"/>
      <c r="KZB1" s="277"/>
      <c r="KZC1" s="277"/>
      <c r="KZD1" s="277"/>
      <c r="KZE1" s="277"/>
      <c r="KZF1" s="277"/>
      <c r="KZG1" s="277"/>
      <c r="KZH1" s="277"/>
      <c r="KZI1" s="277"/>
      <c r="KZJ1" s="277"/>
      <c r="KZK1" s="277"/>
      <c r="KZL1" s="277"/>
      <c r="KZM1" s="277"/>
      <c r="KZN1" s="277"/>
      <c r="KZO1" s="277"/>
      <c r="KZP1" s="277"/>
      <c r="KZQ1" s="277"/>
      <c r="KZR1" s="277"/>
      <c r="KZS1" s="277"/>
      <c r="KZT1" s="277"/>
      <c r="KZU1" s="277"/>
      <c r="KZV1" s="277"/>
      <c r="KZW1" s="277"/>
      <c r="KZX1" s="277"/>
      <c r="KZY1" s="277"/>
      <c r="KZZ1" s="277"/>
      <c r="LAA1" s="277"/>
      <c r="LAB1" s="277"/>
      <c r="LAC1" s="277"/>
      <c r="LAD1" s="277"/>
      <c r="LAE1" s="277"/>
      <c r="LAF1" s="277"/>
      <c r="LAG1" s="277"/>
      <c r="LAH1" s="277"/>
      <c r="LAI1" s="277"/>
      <c r="LAJ1" s="277"/>
      <c r="LAK1" s="277"/>
      <c r="LAL1" s="277"/>
      <c r="LAM1" s="277"/>
      <c r="LAN1" s="277"/>
      <c r="LAO1" s="277"/>
      <c r="LAP1" s="277"/>
      <c r="LAQ1" s="277"/>
      <c r="LAR1" s="277"/>
      <c r="LAS1" s="277"/>
      <c r="LAT1" s="277"/>
      <c r="LAU1" s="277"/>
      <c r="LAV1" s="277"/>
      <c r="LAW1" s="277"/>
      <c r="LAX1" s="277"/>
      <c r="LAY1" s="277"/>
      <c r="LAZ1" s="277"/>
      <c r="LBA1" s="277"/>
      <c r="LBB1" s="277"/>
      <c r="LBC1" s="277"/>
      <c r="LBD1" s="277"/>
      <c r="LBE1" s="277"/>
      <c r="LBF1" s="277"/>
      <c r="LBG1" s="277"/>
      <c r="LBH1" s="277"/>
      <c r="LBI1" s="277"/>
      <c r="LBJ1" s="277"/>
      <c r="LBK1" s="277"/>
      <c r="LBL1" s="277"/>
      <c r="LBM1" s="277"/>
      <c r="LBN1" s="277"/>
      <c r="LBO1" s="277"/>
      <c r="LBP1" s="277"/>
      <c r="LBQ1" s="277"/>
      <c r="LBR1" s="277"/>
      <c r="LBS1" s="277"/>
      <c r="LBT1" s="277"/>
      <c r="LBU1" s="277"/>
      <c r="LBV1" s="277"/>
      <c r="LBW1" s="277"/>
      <c r="LBX1" s="277"/>
      <c r="LBY1" s="277"/>
      <c r="LBZ1" s="277"/>
      <c r="LCA1" s="277"/>
      <c r="LCB1" s="277"/>
      <c r="LCC1" s="277"/>
      <c r="LCD1" s="277"/>
      <c r="LCE1" s="277"/>
      <c r="LCF1" s="277"/>
      <c r="LCG1" s="277"/>
      <c r="LCH1" s="277"/>
      <c r="LCI1" s="277"/>
      <c r="LCJ1" s="277"/>
      <c r="LCK1" s="277"/>
      <c r="LCL1" s="277"/>
      <c r="LCM1" s="277"/>
      <c r="LCN1" s="277"/>
      <c r="LCO1" s="277"/>
      <c r="LCP1" s="277"/>
      <c r="LCQ1" s="277"/>
      <c r="LCR1" s="277"/>
      <c r="LCS1" s="277"/>
      <c r="LCT1" s="277"/>
      <c r="LCU1" s="277"/>
      <c r="LCV1" s="277"/>
      <c r="LCW1" s="277"/>
      <c r="LCX1" s="277"/>
      <c r="LCY1" s="277"/>
      <c r="LCZ1" s="277"/>
      <c r="LDA1" s="277"/>
      <c r="LDB1" s="277"/>
      <c r="LDC1" s="277"/>
      <c r="LDD1" s="277"/>
      <c r="LDE1" s="277"/>
      <c r="LDF1" s="277"/>
      <c r="LDG1" s="277"/>
      <c r="LDH1" s="277"/>
      <c r="LDI1" s="277"/>
      <c r="LDJ1" s="277"/>
      <c r="LDK1" s="277"/>
      <c r="LDL1" s="277"/>
      <c r="LDM1" s="277"/>
      <c r="LDN1" s="277"/>
      <c r="LDO1" s="277"/>
      <c r="LDP1" s="277"/>
      <c r="LDQ1" s="277"/>
      <c r="LDR1" s="277"/>
      <c r="LDS1" s="277"/>
      <c r="LDT1" s="277"/>
      <c r="LDU1" s="277"/>
      <c r="LDV1" s="277"/>
      <c r="LDW1" s="277"/>
      <c r="LDX1" s="277"/>
      <c r="LDY1" s="277"/>
      <c r="LDZ1" s="277"/>
      <c r="LEA1" s="277"/>
      <c r="LEB1" s="277"/>
      <c r="LEC1" s="277"/>
      <c r="LED1" s="277"/>
      <c r="LEE1" s="277"/>
      <c r="LEF1" s="277"/>
      <c r="LEG1" s="277"/>
      <c r="LEH1" s="277"/>
      <c r="LEI1" s="277"/>
      <c r="LEJ1" s="277"/>
      <c r="LEK1" s="277"/>
      <c r="LEL1" s="277"/>
      <c r="LEM1" s="277"/>
      <c r="LEN1" s="277"/>
      <c r="LEO1" s="277"/>
      <c r="LEP1" s="277"/>
      <c r="LEQ1" s="277"/>
      <c r="LER1" s="277"/>
      <c r="LES1" s="277"/>
      <c r="LET1" s="277"/>
      <c r="LEU1" s="277"/>
      <c r="LEV1" s="277"/>
      <c r="LEW1" s="277"/>
      <c r="LEX1" s="277"/>
      <c r="LEY1" s="277"/>
      <c r="LEZ1" s="277"/>
      <c r="LFA1" s="277"/>
      <c r="LFB1" s="277"/>
      <c r="LFC1" s="277"/>
      <c r="LFD1" s="277"/>
      <c r="LFE1" s="277"/>
      <c r="LFF1" s="277"/>
      <c r="LFG1" s="277"/>
      <c r="LFH1" s="277"/>
      <c r="LFI1" s="277"/>
      <c r="LFJ1" s="277"/>
      <c r="LFK1" s="277"/>
      <c r="LFL1" s="277"/>
      <c r="LFM1" s="277"/>
      <c r="LFN1" s="277"/>
      <c r="LFO1" s="277"/>
      <c r="LFP1" s="277"/>
      <c r="LFQ1" s="277"/>
      <c r="LFR1" s="277"/>
      <c r="LFS1" s="277"/>
      <c r="LFT1" s="277"/>
      <c r="LFU1" s="277"/>
      <c r="LFV1" s="277"/>
      <c r="LFW1" s="277"/>
      <c r="LFX1" s="277"/>
      <c r="LFY1" s="277"/>
      <c r="LFZ1" s="277"/>
      <c r="LGA1" s="277"/>
      <c r="LGB1" s="277"/>
      <c r="LGC1" s="277"/>
      <c r="LGD1" s="277"/>
      <c r="LGE1" s="277"/>
      <c r="LGF1" s="277"/>
      <c r="LGG1" s="277"/>
      <c r="LGH1" s="277"/>
      <c r="LGI1" s="277"/>
      <c r="LGJ1" s="277"/>
      <c r="LGK1" s="277"/>
      <c r="LGL1" s="277"/>
      <c r="LGM1" s="277"/>
      <c r="LGN1" s="277"/>
      <c r="LGO1" s="277"/>
      <c r="LGP1" s="277"/>
      <c r="LGQ1" s="277"/>
      <c r="LGR1" s="277"/>
      <c r="LGS1" s="277"/>
      <c r="LGT1" s="277"/>
      <c r="LGU1" s="277"/>
      <c r="LGV1" s="277"/>
      <c r="LGW1" s="277"/>
      <c r="LGX1" s="277"/>
      <c r="LGY1" s="277"/>
      <c r="LGZ1" s="277"/>
      <c r="LHA1" s="277"/>
      <c r="LHB1" s="277"/>
      <c r="LHC1" s="277"/>
      <c r="LHD1" s="277"/>
      <c r="LHE1" s="277"/>
      <c r="LHF1" s="277"/>
      <c r="LHG1" s="277"/>
      <c r="LHH1" s="277"/>
      <c r="LHI1" s="277"/>
      <c r="LHJ1" s="277"/>
      <c r="LHK1" s="277"/>
      <c r="LHL1" s="277"/>
      <c r="LHM1" s="277"/>
      <c r="LHN1" s="277"/>
      <c r="LHO1" s="277"/>
      <c r="LHP1" s="277"/>
      <c r="LHQ1" s="277"/>
      <c r="LHR1" s="277"/>
      <c r="LHS1" s="277"/>
      <c r="LHT1" s="277"/>
      <c r="LHU1" s="277"/>
      <c r="LHV1" s="277"/>
      <c r="LHW1" s="277"/>
      <c r="LHX1" s="277"/>
      <c r="LHY1" s="277"/>
      <c r="LHZ1" s="277"/>
      <c r="LIA1" s="277"/>
      <c r="LIB1" s="277"/>
      <c r="LIC1" s="277"/>
      <c r="LID1" s="277"/>
      <c r="LIE1" s="277"/>
      <c r="LIF1" s="277"/>
      <c r="LIG1" s="277"/>
      <c r="LIH1" s="277"/>
      <c r="LII1" s="277"/>
      <c r="LIJ1" s="277"/>
      <c r="LIK1" s="277"/>
      <c r="LIL1" s="277"/>
      <c r="LIM1" s="277"/>
      <c r="LIN1" s="277"/>
      <c r="LIO1" s="277"/>
      <c r="LIP1" s="277"/>
      <c r="LIQ1" s="277"/>
      <c r="LIR1" s="277"/>
      <c r="LIS1" s="277"/>
      <c r="LIT1" s="277"/>
      <c r="LIU1" s="277"/>
      <c r="LIV1" s="277"/>
      <c r="LIW1" s="277"/>
      <c r="LIX1" s="277"/>
      <c r="LIY1" s="277"/>
      <c r="LIZ1" s="277"/>
      <c r="LJA1" s="277"/>
      <c r="LJB1" s="277"/>
      <c r="LJC1" s="277"/>
      <c r="LJD1" s="277"/>
      <c r="LJE1" s="277"/>
      <c r="LJF1" s="277"/>
      <c r="LJG1" s="277"/>
      <c r="LJH1" s="277"/>
      <c r="LJI1" s="277"/>
      <c r="LJJ1" s="277"/>
      <c r="LJK1" s="277"/>
      <c r="LJL1" s="277"/>
      <c r="LJM1" s="277"/>
      <c r="LJN1" s="277"/>
      <c r="LJO1" s="277"/>
      <c r="LJP1" s="277"/>
      <c r="LJQ1" s="277"/>
      <c r="LJR1" s="277"/>
      <c r="LJS1" s="277"/>
      <c r="LJT1" s="277"/>
      <c r="LJU1" s="277"/>
      <c r="LJV1" s="277"/>
      <c r="LJW1" s="277"/>
      <c r="LJX1" s="277"/>
      <c r="LJY1" s="277"/>
      <c r="LJZ1" s="277"/>
      <c r="LKA1" s="277"/>
      <c r="LKB1" s="277"/>
      <c r="LKC1" s="277"/>
      <c r="LKD1" s="277"/>
      <c r="LKE1" s="277"/>
      <c r="LKF1" s="277"/>
      <c r="LKG1" s="277"/>
      <c r="LKH1" s="277"/>
      <c r="LKI1" s="277"/>
      <c r="LKJ1" s="277"/>
      <c r="LKK1" s="277"/>
      <c r="LKL1" s="277"/>
      <c r="LKM1" s="277"/>
      <c r="LKN1" s="277"/>
      <c r="LKO1" s="277"/>
      <c r="LKP1" s="277"/>
      <c r="LKQ1" s="277"/>
      <c r="LKR1" s="277"/>
      <c r="LKS1" s="277"/>
      <c r="LKT1" s="277"/>
      <c r="LKU1" s="277"/>
      <c r="LKV1" s="277"/>
      <c r="LKW1" s="277"/>
      <c r="LKX1" s="277"/>
      <c r="LKY1" s="277"/>
      <c r="LKZ1" s="277"/>
      <c r="LLA1" s="277"/>
      <c r="LLB1" s="277"/>
      <c r="LLC1" s="277"/>
      <c r="LLD1" s="277"/>
      <c r="LLE1" s="277"/>
      <c r="LLF1" s="277"/>
      <c r="LLG1" s="277"/>
      <c r="LLH1" s="277"/>
      <c r="LLI1" s="277"/>
      <c r="LLJ1" s="277"/>
      <c r="LLK1" s="277"/>
      <c r="LLL1" s="277"/>
      <c r="LLM1" s="277"/>
      <c r="LLN1" s="277"/>
      <c r="LLO1" s="277"/>
      <c r="LLP1" s="277"/>
      <c r="LLQ1" s="277"/>
      <c r="LLR1" s="277"/>
      <c r="LLS1" s="277"/>
      <c r="LLT1" s="277"/>
      <c r="LLU1" s="277"/>
      <c r="LLV1" s="277"/>
      <c r="LLW1" s="277"/>
      <c r="LLX1" s="277"/>
      <c r="LLY1" s="277"/>
      <c r="LLZ1" s="277"/>
      <c r="LMA1" s="277"/>
      <c r="LMB1" s="277"/>
      <c r="LMC1" s="277"/>
      <c r="LMD1" s="277"/>
      <c r="LME1" s="277"/>
      <c r="LMF1" s="277"/>
      <c r="LMG1" s="277"/>
      <c r="LMH1" s="277"/>
      <c r="LMI1" s="277"/>
      <c r="LMJ1" s="277"/>
      <c r="LMK1" s="277"/>
      <c r="LML1" s="277"/>
      <c r="LMM1" s="277"/>
      <c r="LMN1" s="277"/>
      <c r="LMO1" s="277"/>
      <c r="LMP1" s="277"/>
      <c r="LMQ1" s="277"/>
      <c r="LMR1" s="277"/>
      <c r="LMS1" s="277"/>
      <c r="LMT1" s="277"/>
      <c r="LMU1" s="277"/>
      <c r="LMV1" s="277"/>
      <c r="LMW1" s="277"/>
      <c r="LMX1" s="277"/>
      <c r="LMY1" s="277"/>
      <c r="LMZ1" s="277"/>
      <c r="LNA1" s="277"/>
      <c r="LNB1" s="277"/>
      <c r="LNC1" s="277"/>
      <c r="LND1" s="277"/>
      <c r="LNE1" s="277"/>
      <c r="LNF1" s="277"/>
      <c r="LNG1" s="277"/>
      <c r="LNH1" s="277"/>
      <c r="LNI1" s="277"/>
      <c r="LNJ1" s="277"/>
      <c r="LNK1" s="277"/>
      <c r="LNL1" s="277"/>
      <c r="LNM1" s="277"/>
      <c r="LNN1" s="277"/>
      <c r="LNO1" s="277"/>
      <c r="LNP1" s="277"/>
      <c r="LNQ1" s="277"/>
      <c r="LNR1" s="277"/>
      <c r="LNS1" s="277"/>
      <c r="LNT1" s="277"/>
      <c r="LNU1" s="277"/>
      <c r="LNV1" s="277"/>
      <c r="LNW1" s="277"/>
      <c r="LNX1" s="277"/>
      <c r="LNY1" s="277"/>
      <c r="LNZ1" s="277"/>
      <c r="LOA1" s="277"/>
      <c r="LOB1" s="277"/>
      <c r="LOC1" s="277"/>
      <c r="LOD1" s="277"/>
      <c r="LOE1" s="277"/>
      <c r="LOF1" s="277"/>
      <c r="LOG1" s="277"/>
      <c r="LOH1" s="277"/>
      <c r="LOI1" s="277"/>
      <c r="LOJ1" s="277"/>
      <c r="LOK1" s="277"/>
      <c r="LOL1" s="277"/>
      <c r="LOM1" s="277"/>
      <c r="LON1" s="277"/>
      <c r="LOO1" s="277"/>
      <c r="LOP1" s="277"/>
      <c r="LOQ1" s="277"/>
      <c r="LOR1" s="277"/>
      <c r="LOS1" s="277"/>
      <c r="LOT1" s="277"/>
      <c r="LOU1" s="277"/>
      <c r="LOV1" s="277"/>
      <c r="LOW1" s="277"/>
      <c r="LOX1" s="277"/>
      <c r="LOY1" s="277"/>
      <c r="LOZ1" s="277"/>
      <c r="LPA1" s="277"/>
      <c r="LPB1" s="277"/>
      <c r="LPC1" s="277"/>
      <c r="LPD1" s="277"/>
      <c r="LPE1" s="277"/>
      <c r="LPF1" s="277"/>
      <c r="LPG1" s="277"/>
      <c r="LPH1" s="277"/>
      <c r="LPI1" s="277"/>
      <c r="LPJ1" s="277"/>
      <c r="LPK1" s="277"/>
      <c r="LPL1" s="277"/>
      <c r="LPM1" s="277"/>
      <c r="LPN1" s="277"/>
      <c r="LPO1" s="277"/>
      <c r="LPP1" s="277"/>
      <c r="LPQ1" s="277"/>
      <c r="LPR1" s="277"/>
      <c r="LPS1" s="277"/>
      <c r="LPT1" s="277"/>
      <c r="LPU1" s="277"/>
      <c r="LPV1" s="277"/>
      <c r="LPW1" s="277"/>
      <c r="LPX1" s="277"/>
      <c r="LPY1" s="277"/>
      <c r="LPZ1" s="277"/>
      <c r="LQA1" s="277"/>
      <c r="LQB1" s="277"/>
      <c r="LQC1" s="277"/>
      <c r="LQD1" s="277"/>
      <c r="LQE1" s="277"/>
      <c r="LQF1" s="277"/>
      <c r="LQG1" s="277"/>
      <c r="LQH1" s="277"/>
      <c r="LQI1" s="277"/>
      <c r="LQJ1" s="277"/>
      <c r="LQK1" s="277"/>
      <c r="LQL1" s="277"/>
      <c r="LQM1" s="277"/>
      <c r="LQN1" s="277"/>
      <c r="LQO1" s="277"/>
      <c r="LQP1" s="277"/>
      <c r="LQQ1" s="277"/>
      <c r="LQR1" s="277"/>
      <c r="LQS1" s="277"/>
      <c r="LQT1" s="277"/>
      <c r="LQU1" s="277"/>
      <c r="LQV1" s="277"/>
      <c r="LQW1" s="277"/>
      <c r="LQX1" s="277"/>
      <c r="LQY1" s="277"/>
      <c r="LQZ1" s="277"/>
      <c r="LRA1" s="277"/>
      <c r="LRB1" s="277"/>
      <c r="LRC1" s="277"/>
      <c r="LRD1" s="277"/>
      <c r="LRE1" s="277"/>
      <c r="LRF1" s="277"/>
      <c r="LRG1" s="277"/>
      <c r="LRH1" s="277"/>
      <c r="LRI1" s="277"/>
      <c r="LRJ1" s="277"/>
      <c r="LRK1" s="277"/>
      <c r="LRL1" s="277"/>
      <c r="LRM1" s="277"/>
      <c r="LRN1" s="277"/>
      <c r="LRO1" s="277"/>
      <c r="LRP1" s="277"/>
      <c r="LRQ1" s="277"/>
      <c r="LRR1" s="277"/>
      <c r="LRS1" s="277"/>
      <c r="LRT1" s="277"/>
      <c r="LRU1" s="277"/>
      <c r="LRV1" s="277"/>
      <c r="LRW1" s="277"/>
      <c r="LRX1" s="277"/>
      <c r="LRY1" s="277"/>
      <c r="LRZ1" s="277"/>
      <c r="LSA1" s="277"/>
      <c r="LSB1" s="277"/>
      <c r="LSC1" s="277"/>
      <c r="LSD1" s="277"/>
      <c r="LSE1" s="277"/>
      <c r="LSF1" s="277"/>
      <c r="LSG1" s="277"/>
      <c r="LSH1" s="277"/>
      <c r="LSI1" s="277"/>
      <c r="LSJ1" s="277"/>
      <c r="LSK1" s="277"/>
      <c r="LSL1" s="277"/>
      <c r="LSM1" s="277"/>
      <c r="LSN1" s="277"/>
      <c r="LSO1" s="277"/>
      <c r="LSP1" s="277"/>
      <c r="LSQ1" s="277"/>
      <c r="LSR1" s="277"/>
      <c r="LSS1" s="277"/>
      <c r="LST1" s="277"/>
      <c r="LSU1" s="277"/>
      <c r="LSV1" s="277"/>
      <c r="LSW1" s="277"/>
      <c r="LSX1" s="277"/>
      <c r="LSY1" s="277"/>
      <c r="LSZ1" s="277"/>
      <c r="LTA1" s="277"/>
      <c r="LTB1" s="277"/>
      <c r="LTC1" s="277"/>
      <c r="LTD1" s="277"/>
      <c r="LTE1" s="277"/>
      <c r="LTF1" s="277"/>
      <c r="LTG1" s="277"/>
      <c r="LTH1" s="277"/>
      <c r="LTI1" s="277"/>
      <c r="LTJ1" s="277"/>
      <c r="LTK1" s="277"/>
      <c r="LTL1" s="277"/>
      <c r="LTM1" s="277"/>
      <c r="LTN1" s="277"/>
      <c r="LTO1" s="277"/>
      <c r="LTP1" s="277"/>
      <c r="LTQ1" s="277"/>
      <c r="LTR1" s="277"/>
      <c r="LTS1" s="277"/>
      <c r="LTT1" s="277"/>
      <c r="LTU1" s="277"/>
      <c r="LTV1" s="277"/>
      <c r="LTW1" s="277"/>
      <c r="LTX1" s="277"/>
      <c r="LTY1" s="277"/>
      <c r="LTZ1" s="277"/>
      <c r="LUA1" s="277"/>
      <c r="LUB1" s="277"/>
      <c r="LUC1" s="277"/>
      <c r="LUD1" s="277"/>
      <c r="LUE1" s="277"/>
      <c r="LUF1" s="277"/>
      <c r="LUG1" s="277"/>
      <c r="LUH1" s="277"/>
      <c r="LUI1" s="277"/>
      <c r="LUJ1" s="277"/>
      <c r="LUK1" s="277"/>
      <c r="LUL1" s="277"/>
      <c r="LUM1" s="277"/>
      <c r="LUN1" s="277"/>
      <c r="LUO1" s="277"/>
      <c r="LUP1" s="277"/>
      <c r="LUQ1" s="277"/>
      <c r="LUR1" s="277"/>
      <c r="LUS1" s="277"/>
      <c r="LUT1" s="277"/>
      <c r="LUU1" s="277"/>
      <c r="LUV1" s="277"/>
      <c r="LUW1" s="277"/>
      <c r="LUX1" s="277"/>
      <c r="LUY1" s="277"/>
      <c r="LUZ1" s="277"/>
      <c r="LVA1" s="277"/>
      <c r="LVB1" s="277"/>
      <c r="LVC1" s="277"/>
      <c r="LVD1" s="277"/>
      <c r="LVE1" s="277"/>
      <c r="LVF1" s="277"/>
      <c r="LVG1" s="277"/>
      <c r="LVH1" s="277"/>
      <c r="LVI1" s="277"/>
      <c r="LVJ1" s="277"/>
      <c r="LVK1" s="277"/>
      <c r="LVL1" s="277"/>
      <c r="LVM1" s="277"/>
      <c r="LVN1" s="277"/>
      <c r="LVO1" s="277"/>
      <c r="LVP1" s="277"/>
      <c r="LVQ1" s="277"/>
      <c r="LVR1" s="277"/>
      <c r="LVS1" s="277"/>
      <c r="LVT1" s="277"/>
      <c r="LVU1" s="277"/>
      <c r="LVV1" s="277"/>
      <c r="LVW1" s="277"/>
      <c r="LVX1" s="277"/>
      <c r="LVY1" s="277"/>
      <c r="LVZ1" s="277"/>
      <c r="LWA1" s="277"/>
      <c r="LWB1" s="277"/>
      <c r="LWC1" s="277"/>
      <c r="LWD1" s="277"/>
      <c r="LWE1" s="277"/>
      <c r="LWF1" s="277"/>
      <c r="LWG1" s="277"/>
      <c r="LWH1" s="277"/>
      <c r="LWI1" s="277"/>
      <c r="LWJ1" s="277"/>
      <c r="LWK1" s="277"/>
      <c r="LWL1" s="277"/>
      <c r="LWM1" s="277"/>
      <c r="LWN1" s="277"/>
      <c r="LWO1" s="277"/>
      <c r="LWP1" s="277"/>
      <c r="LWQ1" s="277"/>
      <c r="LWR1" s="277"/>
      <c r="LWS1" s="277"/>
      <c r="LWT1" s="277"/>
      <c r="LWU1" s="277"/>
      <c r="LWV1" s="277"/>
      <c r="LWW1" s="277"/>
      <c r="LWX1" s="277"/>
      <c r="LWY1" s="277"/>
      <c r="LWZ1" s="277"/>
      <c r="LXA1" s="277"/>
      <c r="LXB1" s="277"/>
      <c r="LXC1" s="277"/>
      <c r="LXD1" s="277"/>
      <c r="LXE1" s="277"/>
      <c r="LXF1" s="277"/>
      <c r="LXG1" s="277"/>
      <c r="LXH1" s="277"/>
      <c r="LXI1" s="277"/>
      <c r="LXJ1" s="277"/>
      <c r="LXK1" s="277"/>
      <c r="LXL1" s="277"/>
      <c r="LXM1" s="277"/>
      <c r="LXN1" s="277"/>
      <c r="LXO1" s="277"/>
      <c r="LXP1" s="277"/>
      <c r="LXQ1" s="277"/>
      <c r="LXR1" s="277"/>
      <c r="LXS1" s="277"/>
      <c r="LXT1" s="277"/>
      <c r="LXU1" s="277"/>
      <c r="LXV1" s="277"/>
      <c r="LXW1" s="277"/>
      <c r="LXX1" s="277"/>
      <c r="LXY1" s="277"/>
      <c r="LXZ1" s="277"/>
      <c r="LYA1" s="277"/>
      <c r="LYB1" s="277"/>
      <c r="LYC1" s="277"/>
      <c r="LYD1" s="277"/>
      <c r="LYE1" s="277"/>
      <c r="LYF1" s="277"/>
      <c r="LYG1" s="277"/>
      <c r="LYH1" s="277"/>
      <c r="LYI1" s="277"/>
      <c r="LYJ1" s="277"/>
      <c r="LYK1" s="277"/>
      <c r="LYL1" s="277"/>
      <c r="LYM1" s="277"/>
      <c r="LYN1" s="277"/>
      <c r="LYO1" s="277"/>
      <c r="LYP1" s="277"/>
      <c r="LYQ1" s="277"/>
      <c r="LYR1" s="277"/>
      <c r="LYS1" s="277"/>
      <c r="LYT1" s="277"/>
      <c r="LYU1" s="277"/>
      <c r="LYV1" s="277"/>
      <c r="LYW1" s="277"/>
      <c r="LYX1" s="277"/>
      <c r="LYY1" s="277"/>
      <c r="LYZ1" s="277"/>
      <c r="LZA1" s="277"/>
      <c r="LZB1" s="277"/>
      <c r="LZC1" s="277"/>
      <c r="LZD1" s="277"/>
      <c r="LZE1" s="277"/>
      <c r="LZF1" s="277"/>
      <c r="LZG1" s="277"/>
      <c r="LZH1" s="277"/>
      <c r="LZI1" s="277"/>
      <c r="LZJ1" s="277"/>
      <c r="LZK1" s="277"/>
      <c r="LZL1" s="277"/>
      <c r="LZM1" s="277"/>
      <c r="LZN1" s="277"/>
      <c r="LZO1" s="277"/>
      <c r="LZP1" s="277"/>
      <c r="LZQ1" s="277"/>
      <c r="LZR1" s="277"/>
      <c r="LZS1" s="277"/>
      <c r="LZT1" s="277"/>
      <c r="LZU1" s="277"/>
      <c r="LZV1" s="277"/>
      <c r="LZW1" s="277"/>
      <c r="LZX1" s="277"/>
      <c r="LZY1" s="277"/>
      <c r="LZZ1" s="277"/>
      <c r="MAA1" s="277"/>
      <c r="MAB1" s="277"/>
      <c r="MAC1" s="277"/>
      <c r="MAD1" s="277"/>
      <c r="MAE1" s="277"/>
      <c r="MAF1" s="277"/>
      <c r="MAG1" s="277"/>
      <c r="MAH1" s="277"/>
      <c r="MAI1" s="277"/>
      <c r="MAJ1" s="277"/>
      <c r="MAK1" s="277"/>
      <c r="MAL1" s="277"/>
      <c r="MAM1" s="277"/>
      <c r="MAN1" s="277"/>
      <c r="MAO1" s="277"/>
      <c r="MAP1" s="277"/>
      <c r="MAQ1" s="277"/>
      <c r="MAR1" s="277"/>
      <c r="MAS1" s="277"/>
      <c r="MAT1" s="277"/>
      <c r="MAU1" s="277"/>
      <c r="MAV1" s="277"/>
      <c r="MAW1" s="277"/>
      <c r="MAX1" s="277"/>
      <c r="MAY1" s="277"/>
      <c r="MAZ1" s="277"/>
      <c r="MBA1" s="277"/>
      <c r="MBB1" s="277"/>
      <c r="MBC1" s="277"/>
      <c r="MBD1" s="277"/>
      <c r="MBE1" s="277"/>
      <c r="MBF1" s="277"/>
      <c r="MBG1" s="277"/>
      <c r="MBH1" s="277"/>
      <c r="MBI1" s="277"/>
      <c r="MBJ1" s="277"/>
      <c r="MBK1" s="277"/>
      <c r="MBL1" s="277"/>
      <c r="MBM1" s="277"/>
      <c r="MBN1" s="277"/>
      <c r="MBO1" s="277"/>
      <c r="MBP1" s="277"/>
      <c r="MBQ1" s="277"/>
      <c r="MBR1" s="277"/>
      <c r="MBS1" s="277"/>
      <c r="MBT1" s="277"/>
      <c r="MBU1" s="277"/>
      <c r="MBV1" s="277"/>
      <c r="MBW1" s="277"/>
      <c r="MBX1" s="277"/>
      <c r="MBY1" s="277"/>
      <c r="MBZ1" s="277"/>
      <c r="MCA1" s="277"/>
      <c r="MCB1" s="277"/>
      <c r="MCC1" s="277"/>
      <c r="MCD1" s="277"/>
      <c r="MCE1" s="277"/>
      <c r="MCF1" s="277"/>
      <c r="MCG1" s="277"/>
      <c r="MCH1" s="277"/>
      <c r="MCI1" s="277"/>
      <c r="MCJ1" s="277"/>
      <c r="MCK1" s="277"/>
      <c r="MCL1" s="277"/>
      <c r="MCM1" s="277"/>
      <c r="MCN1" s="277"/>
      <c r="MCO1" s="277"/>
      <c r="MCP1" s="277"/>
      <c r="MCQ1" s="277"/>
      <c r="MCR1" s="277"/>
      <c r="MCS1" s="277"/>
      <c r="MCT1" s="277"/>
      <c r="MCU1" s="277"/>
      <c r="MCV1" s="277"/>
      <c r="MCW1" s="277"/>
      <c r="MCX1" s="277"/>
      <c r="MCY1" s="277"/>
      <c r="MCZ1" s="277"/>
      <c r="MDA1" s="277"/>
      <c r="MDB1" s="277"/>
      <c r="MDC1" s="277"/>
      <c r="MDD1" s="277"/>
      <c r="MDE1" s="277"/>
      <c r="MDF1" s="277"/>
      <c r="MDG1" s="277"/>
      <c r="MDH1" s="277"/>
      <c r="MDI1" s="277"/>
      <c r="MDJ1" s="277"/>
      <c r="MDK1" s="277"/>
      <c r="MDL1" s="277"/>
      <c r="MDM1" s="277"/>
      <c r="MDN1" s="277"/>
      <c r="MDO1" s="277"/>
      <c r="MDP1" s="277"/>
      <c r="MDQ1" s="277"/>
      <c r="MDR1" s="277"/>
      <c r="MDS1" s="277"/>
      <c r="MDT1" s="277"/>
      <c r="MDU1" s="277"/>
      <c r="MDV1" s="277"/>
      <c r="MDW1" s="277"/>
      <c r="MDX1" s="277"/>
      <c r="MDY1" s="277"/>
      <c r="MDZ1" s="277"/>
      <c r="MEA1" s="277"/>
      <c r="MEB1" s="277"/>
      <c r="MEC1" s="277"/>
      <c r="MED1" s="277"/>
      <c r="MEE1" s="277"/>
      <c r="MEF1" s="277"/>
      <c r="MEG1" s="277"/>
      <c r="MEH1" s="277"/>
      <c r="MEI1" s="277"/>
      <c r="MEJ1" s="277"/>
      <c r="MEK1" s="277"/>
      <c r="MEL1" s="277"/>
      <c r="MEM1" s="277"/>
      <c r="MEN1" s="277"/>
      <c r="MEO1" s="277"/>
      <c r="MEP1" s="277"/>
      <c r="MEQ1" s="277"/>
      <c r="MER1" s="277"/>
      <c r="MES1" s="277"/>
      <c r="MET1" s="277"/>
      <c r="MEU1" s="277"/>
      <c r="MEV1" s="277"/>
      <c r="MEW1" s="277"/>
      <c r="MEX1" s="277"/>
      <c r="MEY1" s="277"/>
      <c r="MEZ1" s="277"/>
      <c r="MFA1" s="277"/>
      <c r="MFB1" s="277"/>
      <c r="MFC1" s="277"/>
      <c r="MFD1" s="277"/>
      <c r="MFE1" s="277"/>
      <c r="MFF1" s="277"/>
      <c r="MFG1" s="277"/>
      <c r="MFH1" s="277"/>
      <c r="MFI1" s="277"/>
      <c r="MFJ1" s="277"/>
      <c r="MFK1" s="277"/>
      <c r="MFL1" s="277"/>
      <c r="MFM1" s="277"/>
      <c r="MFN1" s="277"/>
      <c r="MFO1" s="277"/>
      <c r="MFP1" s="277"/>
      <c r="MFQ1" s="277"/>
      <c r="MFR1" s="277"/>
      <c r="MFS1" s="277"/>
      <c r="MFT1" s="277"/>
      <c r="MFU1" s="277"/>
      <c r="MFV1" s="277"/>
      <c r="MFW1" s="277"/>
      <c r="MFX1" s="277"/>
      <c r="MFY1" s="277"/>
      <c r="MFZ1" s="277"/>
      <c r="MGA1" s="277"/>
      <c r="MGB1" s="277"/>
      <c r="MGC1" s="277"/>
      <c r="MGD1" s="277"/>
      <c r="MGE1" s="277"/>
      <c r="MGF1" s="277"/>
      <c r="MGG1" s="277"/>
      <c r="MGH1" s="277"/>
      <c r="MGI1" s="277"/>
      <c r="MGJ1" s="277"/>
      <c r="MGK1" s="277"/>
      <c r="MGL1" s="277"/>
      <c r="MGM1" s="277"/>
      <c r="MGN1" s="277"/>
      <c r="MGO1" s="277"/>
      <c r="MGP1" s="277"/>
      <c r="MGQ1" s="277"/>
      <c r="MGR1" s="277"/>
      <c r="MGS1" s="277"/>
      <c r="MGT1" s="277"/>
      <c r="MGU1" s="277"/>
      <c r="MGV1" s="277"/>
      <c r="MGW1" s="277"/>
      <c r="MGX1" s="277"/>
      <c r="MGY1" s="277"/>
      <c r="MGZ1" s="277"/>
      <c r="MHA1" s="277"/>
      <c r="MHB1" s="277"/>
      <c r="MHC1" s="277"/>
      <c r="MHD1" s="277"/>
      <c r="MHE1" s="277"/>
      <c r="MHF1" s="277"/>
      <c r="MHG1" s="277"/>
      <c r="MHH1" s="277"/>
      <c r="MHI1" s="277"/>
      <c r="MHJ1" s="277"/>
      <c r="MHK1" s="277"/>
      <c r="MHL1" s="277"/>
      <c r="MHM1" s="277"/>
      <c r="MHN1" s="277"/>
      <c r="MHO1" s="277"/>
      <c r="MHP1" s="277"/>
      <c r="MHQ1" s="277"/>
      <c r="MHR1" s="277"/>
      <c r="MHS1" s="277"/>
      <c r="MHT1" s="277"/>
      <c r="MHU1" s="277"/>
      <c r="MHV1" s="277"/>
      <c r="MHW1" s="277"/>
      <c r="MHX1" s="277"/>
      <c r="MHY1" s="277"/>
      <c r="MHZ1" s="277"/>
      <c r="MIA1" s="277"/>
      <c r="MIB1" s="277"/>
      <c r="MIC1" s="277"/>
      <c r="MID1" s="277"/>
      <c r="MIE1" s="277"/>
      <c r="MIF1" s="277"/>
      <c r="MIG1" s="277"/>
      <c r="MIH1" s="277"/>
      <c r="MII1" s="277"/>
      <c r="MIJ1" s="277"/>
      <c r="MIK1" s="277"/>
      <c r="MIL1" s="277"/>
      <c r="MIM1" s="277"/>
      <c r="MIN1" s="277"/>
      <c r="MIO1" s="277"/>
      <c r="MIP1" s="277"/>
      <c r="MIQ1" s="277"/>
      <c r="MIR1" s="277"/>
      <c r="MIS1" s="277"/>
      <c r="MIT1" s="277"/>
      <c r="MIU1" s="277"/>
      <c r="MIV1" s="277"/>
      <c r="MIW1" s="277"/>
      <c r="MIX1" s="277"/>
      <c r="MIY1" s="277"/>
      <c r="MIZ1" s="277"/>
      <c r="MJA1" s="277"/>
      <c r="MJB1" s="277"/>
      <c r="MJC1" s="277"/>
      <c r="MJD1" s="277"/>
      <c r="MJE1" s="277"/>
      <c r="MJF1" s="277"/>
      <c r="MJG1" s="277"/>
      <c r="MJH1" s="277"/>
      <c r="MJI1" s="277"/>
      <c r="MJJ1" s="277"/>
      <c r="MJK1" s="277"/>
      <c r="MJL1" s="277"/>
      <c r="MJM1" s="277"/>
      <c r="MJN1" s="277"/>
      <c r="MJO1" s="277"/>
      <c r="MJP1" s="277"/>
      <c r="MJQ1" s="277"/>
      <c r="MJR1" s="277"/>
      <c r="MJS1" s="277"/>
      <c r="MJT1" s="277"/>
      <c r="MJU1" s="277"/>
      <c r="MJV1" s="277"/>
      <c r="MJW1" s="277"/>
      <c r="MJX1" s="277"/>
      <c r="MJY1" s="277"/>
      <c r="MJZ1" s="277"/>
      <c r="MKA1" s="277"/>
      <c r="MKB1" s="277"/>
      <c r="MKC1" s="277"/>
      <c r="MKD1" s="277"/>
      <c r="MKE1" s="277"/>
      <c r="MKF1" s="277"/>
      <c r="MKG1" s="277"/>
      <c r="MKH1" s="277"/>
      <c r="MKI1" s="277"/>
      <c r="MKJ1" s="277"/>
      <c r="MKK1" s="277"/>
      <c r="MKL1" s="277"/>
      <c r="MKM1" s="277"/>
      <c r="MKN1" s="277"/>
      <c r="MKO1" s="277"/>
      <c r="MKP1" s="277"/>
      <c r="MKQ1" s="277"/>
      <c r="MKR1" s="277"/>
      <c r="MKS1" s="277"/>
      <c r="MKT1" s="277"/>
      <c r="MKU1" s="277"/>
      <c r="MKV1" s="277"/>
      <c r="MKW1" s="277"/>
      <c r="MKX1" s="277"/>
      <c r="MKY1" s="277"/>
      <c r="MKZ1" s="277"/>
      <c r="MLA1" s="277"/>
      <c r="MLB1" s="277"/>
      <c r="MLC1" s="277"/>
      <c r="MLD1" s="277"/>
      <c r="MLE1" s="277"/>
      <c r="MLF1" s="277"/>
      <c r="MLG1" s="277"/>
      <c r="MLH1" s="277"/>
      <c r="MLI1" s="277"/>
      <c r="MLJ1" s="277"/>
      <c r="MLK1" s="277"/>
      <c r="MLL1" s="277"/>
      <c r="MLM1" s="277"/>
      <c r="MLN1" s="277"/>
      <c r="MLO1" s="277"/>
      <c r="MLP1" s="277"/>
      <c r="MLQ1" s="277"/>
      <c r="MLR1" s="277"/>
      <c r="MLS1" s="277"/>
      <c r="MLT1" s="277"/>
      <c r="MLU1" s="277"/>
      <c r="MLV1" s="277"/>
      <c r="MLW1" s="277"/>
      <c r="MLX1" s="277"/>
      <c r="MLY1" s="277"/>
      <c r="MLZ1" s="277"/>
      <c r="MMA1" s="277"/>
      <c r="MMB1" s="277"/>
      <c r="MMC1" s="277"/>
      <c r="MMD1" s="277"/>
      <c r="MME1" s="277"/>
      <c r="MMF1" s="277"/>
      <c r="MMG1" s="277"/>
      <c r="MMH1" s="277"/>
      <c r="MMI1" s="277"/>
      <c r="MMJ1" s="277"/>
      <c r="MMK1" s="277"/>
      <c r="MML1" s="277"/>
      <c r="MMM1" s="277"/>
      <c r="MMN1" s="277"/>
      <c r="MMO1" s="277"/>
      <c r="MMP1" s="277"/>
      <c r="MMQ1" s="277"/>
      <c r="MMR1" s="277"/>
      <c r="MMS1" s="277"/>
      <c r="MMT1" s="277"/>
      <c r="MMU1" s="277"/>
      <c r="MMV1" s="277"/>
      <c r="MMW1" s="277"/>
      <c r="MMX1" s="277"/>
      <c r="MMY1" s="277"/>
      <c r="MMZ1" s="277"/>
      <c r="MNA1" s="277"/>
      <c r="MNB1" s="277"/>
      <c r="MNC1" s="277"/>
      <c r="MND1" s="277"/>
      <c r="MNE1" s="277"/>
      <c r="MNF1" s="277"/>
      <c r="MNG1" s="277"/>
      <c r="MNH1" s="277"/>
      <c r="MNI1" s="277"/>
      <c r="MNJ1" s="277"/>
      <c r="MNK1" s="277"/>
      <c r="MNL1" s="277"/>
      <c r="MNM1" s="277"/>
      <c r="MNN1" s="277"/>
      <c r="MNO1" s="277"/>
      <c r="MNP1" s="277"/>
      <c r="MNQ1" s="277"/>
      <c r="MNR1" s="277"/>
      <c r="MNS1" s="277"/>
      <c r="MNT1" s="277"/>
      <c r="MNU1" s="277"/>
      <c r="MNV1" s="277"/>
      <c r="MNW1" s="277"/>
      <c r="MNX1" s="277"/>
      <c r="MNY1" s="277"/>
      <c r="MNZ1" s="277"/>
      <c r="MOA1" s="277"/>
      <c r="MOB1" s="277"/>
      <c r="MOC1" s="277"/>
      <c r="MOD1" s="277"/>
      <c r="MOE1" s="277"/>
      <c r="MOF1" s="277"/>
      <c r="MOG1" s="277"/>
      <c r="MOH1" s="277"/>
      <c r="MOI1" s="277"/>
      <c r="MOJ1" s="277"/>
      <c r="MOK1" s="277"/>
      <c r="MOL1" s="277"/>
      <c r="MOM1" s="277"/>
      <c r="MON1" s="277"/>
      <c r="MOO1" s="277"/>
      <c r="MOP1" s="277"/>
      <c r="MOQ1" s="277"/>
      <c r="MOR1" s="277"/>
      <c r="MOS1" s="277"/>
      <c r="MOT1" s="277"/>
      <c r="MOU1" s="277"/>
      <c r="MOV1" s="277"/>
      <c r="MOW1" s="277"/>
      <c r="MOX1" s="277"/>
      <c r="MOY1" s="277"/>
      <c r="MOZ1" s="277"/>
      <c r="MPA1" s="277"/>
      <c r="MPB1" s="277"/>
      <c r="MPC1" s="277"/>
      <c r="MPD1" s="277"/>
      <c r="MPE1" s="277"/>
      <c r="MPF1" s="277"/>
      <c r="MPG1" s="277"/>
      <c r="MPH1" s="277"/>
      <c r="MPI1" s="277"/>
      <c r="MPJ1" s="277"/>
      <c r="MPK1" s="277"/>
      <c r="MPL1" s="277"/>
      <c r="MPM1" s="277"/>
      <c r="MPN1" s="277"/>
      <c r="MPO1" s="277"/>
      <c r="MPP1" s="277"/>
      <c r="MPQ1" s="277"/>
      <c r="MPR1" s="277"/>
      <c r="MPS1" s="277"/>
      <c r="MPT1" s="277"/>
      <c r="MPU1" s="277"/>
      <c r="MPV1" s="277"/>
      <c r="MPW1" s="277"/>
      <c r="MPX1" s="277"/>
      <c r="MPY1" s="277"/>
      <c r="MPZ1" s="277"/>
      <c r="MQA1" s="277"/>
      <c r="MQB1" s="277"/>
      <c r="MQC1" s="277"/>
      <c r="MQD1" s="277"/>
      <c r="MQE1" s="277"/>
      <c r="MQF1" s="277"/>
      <c r="MQG1" s="277"/>
      <c r="MQH1" s="277"/>
      <c r="MQI1" s="277"/>
      <c r="MQJ1" s="277"/>
      <c r="MQK1" s="277"/>
      <c r="MQL1" s="277"/>
      <c r="MQM1" s="277"/>
      <c r="MQN1" s="277"/>
      <c r="MQO1" s="277"/>
      <c r="MQP1" s="277"/>
      <c r="MQQ1" s="277"/>
      <c r="MQR1" s="277"/>
      <c r="MQS1" s="277"/>
      <c r="MQT1" s="277"/>
      <c r="MQU1" s="277"/>
      <c r="MQV1" s="277"/>
      <c r="MQW1" s="277"/>
      <c r="MQX1" s="277"/>
      <c r="MQY1" s="277"/>
      <c r="MQZ1" s="277"/>
      <c r="MRA1" s="277"/>
      <c r="MRB1" s="277"/>
      <c r="MRC1" s="277"/>
      <c r="MRD1" s="277"/>
      <c r="MRE1" s="277"/>
      <c r="MRF1" s="277"/>
      <c r="MRG1" s="277"/>
      <c r="MRH1" s="277"/>
      <c r="MRI1" s="277"/>
      <c r="MRJ1" s="277"/>
      <c r="MRK1" s="277"/>
      <c r="MRL1" s="277"/>
      <c r="MRM1" s="277"/>
      <c r="MRN1" s="277"/>
      <c r="MRO1" s="277"/>
      <c r="MRP1" s="277"/>
      <c r="MRQ1" s="277"/>
      <c r="MRR1" s="277"/>
      <c r="MRS1" s="277"/>
      <c r="MRT1" s="277"/>
      <c r="MRU1" s="277"/>
      <c r="MRV1" s="277"/>
      <c r="MRW1" s="277"/>
      <c r="MRX1" s="277"/>
      <c r="MRY1" s="277"/>
      <c r="MRZ1" s="277"/>
      <c r="MSA1" s="277"/>
      <c r="MSB1" s="277"/>
      <c r="MSC1" s="277"/>
      <c r="MSD1" s="277"/>
      <c r="MSE1" s="277"/>
      <c r="MSF1" s="277"/>
      <c r="MSG1" s="277"/>
      <c r="MSH1" s="277"/>
      <c r="MSI1" s="277"/>
      <c r="MSJ1" s="277"/>
      <c r="MSK1" s="277"/>
      <c r="MSL1" s="277"/>
      <c r="MSM1" s="277"/>
      <c r="MSN1" s="277"/>
      <c r="MSO1" s="277"/>
      <c r="MSP1" s="277"/>
      <c r="MSQ1" s="277"/>
      <c r="MSR1" s="277"/>
      <c r="MSS1" s="277"/>
      <c r="MST1" s="277"/>
      <c r="MSU1" s="277"/>
      <c r="MSV1" s="277"/>
      <c r="MSW1" s="277"/>
      <c r="MSX1" s="277"/>
      <c r="MSY1" s="277"/>
      <c r="MSZ1" s="277"/>
      <c r="MTA1" s="277"/>
      <c r="MTB1" s="277"/>
      <c r="MTC1" s="277"/>
      <c r="MTD1" s="277"/>
      <c r="MTE1" s="277"/>
      <c r="MTF1" s="277"/>
      <c r="MTG1" s="277"/>
      <c r="MTH1" s="277"/>
      <c r="MTI1" s="277"/>
      <c r="MTJ1" s="277"/>
      <c r="MTK1" s="277"/>
      <c r="MTL1" s="277"/>
      <c r="MTM1" s="277"/>
      <c r="MTN1" s="277"/>
      <c r="MTO1" s="277"/>
      <c r="MTP1" s="277"/>
      <c r="MTQ1" s="277"/>
      <c r="MTR1" s="277"/>
      <c r="MTS1" s="277"/>
      <c r="MTT1" s="277"/>
      <c r="MTU1" s="277"/>
      <c r="MTV1" s="277"/>
      <c r="MTW1" s="277"/>
      <c r="MTX1" s="277"/>
      <c r="MTY1" s="277"/>
      <c r="MTZ1" s="277"/>
      <c r="MUA1" s="277"/>
      <c r="MUB1" s="277"/>
      <c r="MUC1" s="277"/>
      <c r="MUD1" s="277"/>
      <c r="MUE1" s="277"/>
      <c r="MUF1" s="277"/>
      <c r="MUG1" s="277"/>
      <c r="MUH1" s="277"/>
      <c r="MUI1" s="277"/>
      <c r="MUJ1" s="277"/>
      <c r="MUK1" s="277"/>
      <c r="MUL1" s="277"/>
      <c r="MUM1" s="277"/>
      <c r="MUN1" s="277"/>
      <c r="MUO1" s="277"/>
      <c r="MUP1" s="277"/>
      <c r="MUQ1" s="277"/>
      <c r="MUR1" s="277"/>
      <c r="MUS1" s="277"/>
      <c r="MUT1" s="277"/>
      <c r="MUU1" s="277"/>
      <c r="MUV1" s="277"/>
      <c r="MUW1" s="277"/>
      <c r="MUX1" s="277"/>
      <c r="MUY1" s="277"/>
      <c r="MUZ1" s="277"/>
      <c r="MVA1" s="277"/>
      <c r="MVB1" s="277"/>
      <c r="MVC1" s="277"/>
      <c r="MVD1" s="277"/>
      <c r="MVE1" s="277"/>
      <c r="MVF1" s="277"/>
      <c r="MVG1" s="277"/>
      <c r="MVH1" s="277"/>
      <c r="MVI1" s="277"/>
      <c r="MVJ1" s="277"/>
      <c r="MVK1" s="277"/>
      <c r="MVL1" s="277"/>
      <c r="MVM1" s="277"/>
      <c r="MVN1" s="277"/>
      <c r="MVO1" s="277"/>
      <c r="MVP1" s="277"/>
      <c r="MVQ1" s="277"/>
      <c r="MVR1" s="277"/>
      <c r="MVS1" s="277"/>
      <c r="MVT1" s="277"/>
      <c r="MVU1" s="277"/>
      <c r="MVV1" s="277"/>
      <c r="MVW1" s="277"/>
      <c r="MVX1" s="277"/>
      <c r="MVY1" s="277"/>
      <c r="MVZ1" s="277"/>
      <c r="MWA1" s="277"/>
      <c r="MWB1" s="277"/>
      <c r="MWC1" s="277"/>
      <c r="MWD1" s="277"/>
      <c r="MWE1" s="277"/>
      <c r="MWF1" s="277"/>
      <c r="MWG1" s="277"/>
      <c r="MWH1" s="277"/>
      <c r="MWI1" s="277"/>
      <c r="MWJ1" s="277"/>
      <c r="MWK1" s="277"/>
      <c r="MWL1" s="277"/>
      <c r="MWM1" s="277"/>
      <c r="MWN1" s="277"/>
      <c r="MWO1" s="277"/>
      <c r="MWP1" s="277"/>
      <c r="MWQ1" s="277"/>
      <c r="MWR1" s="277"/>
      <c r="MWS1" s="277"/>
      <c r="MWT1" s="277"/>
      <c r="MWU1" s="277"/>
      <c r="MWV1" s="277"/>
      <c r="MWW1" s="277"/>
      <c r="MWX1" s="277"/>
      <c r="MWY1" s="277"/>
      <c r="MWZ1" s="277"/>
      <c r="MXA1" s="277"/>
      <c r="MXB1" s="277"/>
      <c r="MXC1" s="277"/>
      <c r="MXD1" s="277"/>
      <c r="MXE1" s="277"/>
      <c r="MXF1" s="277"/>
      <c r="MXG1" s="277"/>
      <c r="MXH1" s="277"/>
      <c r="MXI1" s="277"/>
      <c r="MXJ1" s="277"/>
      <c r="MXK1" s="277"/>
      <c r="MXL1" s="277"/>
      <c r="MXM1" s="277"/>
      <c r="MXN1" s="277"/>
      <c r="MXO1" s="277"/>
      <c r="MXP1" s="277"/>
      <c r="MXQ1" s="277"/>
      <c r="MXR1" s="277"/>
      <c r="MXS1" s="277"/>
      <c r="MXT1" s="277"/>
      <c r="MXU1" s="277"/>
      <c r="MXV1" s="277"/>
      <c r="MXW1" s="277"/>
      <c r="MXX1" s="277"/>
      <c r="MXY1" s="277"/>
      <c r="MXZ1" s="277"/>
      <c r="MYA1" s="277"/>
      <c r="MYB1" s="277"/>
      <c r="MYC1" s="277"/>
      <c r="MYD1" s="277"/>
      <c r="MYE1" s="277"/>
      <c r="MYF1" s="277"/>
      <c r="MYG1" s="277"/>
      <c r="MYH1" s="277"/>
      <c r="MYI1" s="277"/>
      <c r="MYJ1" s="277"/>
      <c r="MYK1" s="277"/>
      <c r="MYL1" s="277"/>
      <c r="MYM1" s="277"/>
      <c r="MYN1" s="277"/>
      <c r="MYO1" s="277"/>
      <c r="MYP1" s="277"/>
      <c r="MYQ1" s="277"/>
      <c r="MYR1" s="277"/>
      <c r="MYS1" s="277"/>
      <c r="MYT1" s="277"/>
      <c r="MYU1" s="277"/>
      <c r="MYV1" s="277"/>
      <c r="MYW1" s="277"/>
      <c r="MYX1" s="277"/>
      <c r="MYY1" s="277"/>
      <c r="MYZ1" s="277"/>
      <c r="MZA1" s="277"/>
      <c r="MZB1" s="277"/>
      <c r="MZC1" s="277"/>
      <c r="MZD1" s="277"/>
      <c r="MZE1" s="277"/>
      <c r="MZF1" s="277"/>
      <c r="MZG1" s="277"/>
      <c r="MZH1" s="277"/>
      <c r="MZI1" s="277"/>
      <c r="MZJ1" s="277"/>
      <c r="MZK1" s="277"/>
      <c r="MZL1" s="277"/>
      <c r="MZM1" s="277"/>
      <c r="MZN1" s="277"/>
      <c r="MZO1" s="277"/>
      <c r="MZP1" s="277"/>
      <c r="MZQ1" s="277"/>
      <c r="MZR1" s="277"/>
      <c r="MZS1" s="277"/>
      <c r="MZT1" s="277"/>
      <c r="MZU1" s="277"/>
      <c r="MZV1" s="277"/>
      <c r="MZW1" s="277"/>
      <c r="MZX1" s="277"/>
      <c r="MZY1" s="277"/>
      <c r="MZZ1" s="277"/>
      <c r="NAA1" s="277"/>
      <c r="NAB1" s="277"/>
      <c r="NAC1" s="277"/>
      <c r="NAD1" s="277"/>
      <c r="NAE1" s="277"/>
      <c r="NAF1" s="277"/>
      <c r="NAG1" s="277"/>
      <c r="NAH1" s="277"/>
      <c r="NAI1" s="277"/>
      <c r="NAJ1" s="277"/>
      <c r="NAK1" s="277"/>
      <c r="NAL1" s="277"/>
      <c r="NAM1" s="277"/>
      <c r="NAN1" s="277"/>
      <c r="NAO1" s="277"/>
      <c r="NAP1" s="277"/>
      <c r="NAQ1" s="277"/>
      <c r="NAR1" s="277"/>
      <c r="NAS1" s="277"/>
      <c r="NAT1" s="277"/>
      <c r="NAU1" s="277"/>
      <c r="NAV1" s="277"/>
      <c r="NAW1" s="277"/>
      <c r="NAX1" s="277"/>
      <c r="NAY1" s="277"/>
      <c r="NAZ1" s="277"/>
      <c r="NBA1" s="277"/>
      <c r="NBB1" s="277"/>
      <c r="NBC1" s="277"/>
      <c r="NBD1" s="277"/>
      <c r="NBE1" s="277"/>
      <c r="NBF1" s="277"/>
      <c r="NBG1" s="277"/>
      <c r="NBH1" s="277"/>
      <c r="NBI1" s="277"/>
      <c r="NBJ1" s="277"/>
      <c r="NBK1" s="277"/>
      <c r="NBL1" s="277"/>
      <c r="NBM1" s="277"/>
      <c r="NBN1" s="277"/>
      <c r="NBO1" s="277"/>
      <c r="NBP1" s="277"/>
      <c r="NBQ1" s="277"/>
      <c r="NBR1" s="277"/>
      <c r="NBS1" s="277"/>
      <c r="NBT1" s="277"/>
      <c r="NBU1" s="277"/>
      <c r="NBV1" s="277"/>
      <c r="NBW1" s="277"/>
      <c r="NBX1" s="277"/>
      <c r="NBY1" s="277"/>
      <c r="NBZ1" s="277"/>
      <c r="NCA1" s="277"/>
      <c r="NCB1" s="277"/>
      <c r="NCC1" s="277"/>
      <c r="NCD1" s="277"/>
      <c r="NCE1" s="277"/>
      <c r="NCF1" s="277"/>
      <c r="NCG1" s="277"/>
      <c r="NCH1" s="277"/>
      <c r="NCI1" s="277"/>
      <c r="NCJ1" s="277"/>
      <c r="NCK1" s="277"/>
      <c r="NCL1" s="277"/>
      <c r="NCM1" s="277"/>
      <c r="NCN1" s="277"/>
      <c r="NCO1" s="277"/>
      <c r="NCP1" s="277"/>
      <c r="NCQ1" s="277"/>
      <c r="NCR1" s="277"/>
      <c r="NCS1" s="277"/>
      <c r="NCT1" s="277"/>
      <c r="NCU1" s="277"/>
      <c r="NCV1" s="277"/>
      <c r="NCW1" s="277"/>
      <c r="NCX1" s="277"/>
      <c r="NCY1" s="277"/>
      <c r="NCZ1" s="277"/>
      <c r="NDA1" s="277"/>
      <c r="NDB1" s="277"/>
      <c r="NDC1" s="277"/>
      <c r="NDD1" s="277"/>
      <c r="NDE1" s="277"/>
      <c r="NDF1" s="277"/>
      <c r="NDG1" s="277"/>
      <c r="NDH1" s="277"/>
      <c r="NDI1" s="277"/>
      <c r="NDJ1" s="277"/>
      <c r="NDK1" s="277"/>
      <c r="NDL1" s="277"/>
      <c r="NDM1" s="277"/>
      <c r="NDN1" s="277"/>
      <c r="NDO1" s="277"/>
      <c r="NDP1" s="277"/>
      <c r="NDQ1" s="277"/>
      <c r="NDR1" s="277"/>
      <c r="NDS1" s="277"/>
      <c r="NDT1" s="277"/>
      <c r="NDU1" s="277"/>
      <c r="NDV1" s="277"/>
      <c r="NDW1" s="277"/>
      <c r="NDX1" s="277"/>
      <c r="NDY1" s="277"/>
      <c r="NDZ1" s="277"/>
      <c r="NEA1" s="277"/>
      <c r="NEB1" s="277"/>
      <c r="NEC1" s="277"/>
      <c r="NED1" s="277"/>
      <c r="NEE1" s="277"/>
      <c r="NEF1" s="277"/>
      <c r="NEG1" s="277"/>
      <c r="NEH1" s="277"/>
      <c r="NEI1" s="277"/>
      <c r="NEJ1" s="277"/>
      <c r="NEK1" s="277"/>
      <c r="NEL1" s="277"/>
      <c r="NEM1" s="277"/>
      <c r="NEN1" s="277"/>
      <c r="NEO1" s="277"/>
      <c r="NEP1" s="277"/>
      <c r="NEQ1" s="277"/>
      <c r="NER1" s="277"/>
      <c r="NES1" s="277"/>
      <c r="NET1" s="277"/>
      <c r="NEU1" s="277"/>
      <c r="NEV1" s="277"/>
      <c r="NEW1" s="277"/>
      <c r="NEX1" s="277"/>
      <c r="NEY1" s="277"/>
      <c r="NEZ1" s="277"/>
      <c r="NFA1" s="277"/>
      <c r="NFB1" s="277"/>
      <c r="NFC1" s="277"/>
      <c r="NFD1" s="277"/>
      <c r="NFE1" s="277"/>
      <c r="NFF1" s="277"/>
      <c r="NFG1" s="277"/>
      <c r="NFH1" s="277"/>
      <c r="NFI1" s="277"/>
      <c r="NFJ1" s="277"/>
      <c r="NFK1" s="277"/>
      <c r="NFL1" s="277"/>
      <c r="NFM1" s="277"/>
      <c r="NFN1" s="277"/>
      <c r="NFO1" s="277"/>
      <c r="NFP1" s="277"/>
      <c r="NFQ1" s="277"/>
      <c r="NFR1" s="277"/>
      <c r="NFS1" s="277"/>
      <c r="NFT1" s="277"/>
      <c r="NFU1" s="277"/>
      <c r="NFV1" s="277"/>
      <c r="NFW1" s="277"/>
      <c r="NFX1" s="277"/>
      <c r="NFY1" s="277"/>
      <c r="NFZ1" s="277"/>
      <c r="NGA1" s="277"/>
      <c r="NGB1" s="277"/>
      <c r="NGC1" s="277"/>
      <c r="NGD1" s="277"/>
      <c r="NGE1" s="277"/>
      <c r="NGF1" s="277"/>
      <c r="NGG1" s="277"/>
      <c r="NGH1" s="277"/>
      <c r="NGI1" s="277"/>
      <c r="NGJ1" s="277"/>
      <c r="NGK1" s="277"/>
      <c r="NGL1" s="277"/>
      <c r="NGM1" s="277"/>
      <c r="NGN1" s="277"/>
      <c r="NGO1" s="277"/>
      <c r="NGP1" s="277"/>
      <c r="NGQ1" s="277"/>
      <c r="NGR1" s="277"/>
      <c r="NGS1" s="277"/>
      <c r="NGT1" s="277"/>
      <c r="NGU1" s="277"/>
      <c r="NGV1" s="277"/>
      <c r="NGW1" s="277"/>
      <c r="NGX1" s="277"/>
      <c r="NGY1" s="277"/>
      <c r="NGZ1" s="277"/>
      <c r="NHA1" s="277"/>
      <c r="NHB1" s="277"/>
      <c r="NHC1" s="277"/>
      <c r="NHD1" s="277"/>
      <c r="NHE1" s="277"/>
      <c r="NHF1" s="277"/>
      <c r="NHG1" s="277"/>
      <c r="NHH1" s="277"/>
      <c r="NHI1" s="277"/>
      <c r="NHJ1" s="277"/>
      <c r="NHK1" s="277"/>
      <c r="NHL1" s="277"/>
      <c r="NHM1" s="277"/>
      <c r="NHN1" s="277"/>
      <c r="NHO1" s="277"/>
      <c r="NHP1" s="277"/>
      <c r="NHQ1" s="277"/>
      <c r="NHR1" s="277"/>
      <c r="NHS1" s="277"/>
      <c r="NHT1" s="277"/>
      <c r="NHU1" s="277"/>
      <c r="NHV1" s="277"/>
      <c r="NHW1" s="277"/>
      <c r="NHX1" s="277"/>
      <c r="NHY1" s="277"/>
      <c r="NHZ1" s="277"/>
      <c r="NIA1" s="277"/>
      <c r="NIB1" s="277"/>
      <c r="NIC1" s="277"/>
      <c r="NID1" s="277"/>
      <c r="NIE1" s="277"/>
      <c r="NIF1" s="277"/>
      <c r="NIG1" s="277"/>
      <c r="NIH1" s="277"/>
      <c r="NII1" s="277"/>
      <c r="NIJ1" s="277"/>
      <c r="NIK1" s="277"/>
      <c r="NIL1" s="277"/>
      <c r="NIM1" s="277"/>
      <c r="NIN1" s="277"/>
      <c r="NIO1" s="277"/>
      <c r="NIP1" s="277"/>
      <c r="NIQ1" s="277"/>
      <c r="NIR1" s="277"/>
      <c r="NIS1" s="277"/>
      <c r="NIT1" s="277"/>
      <c r="NIU1" s="277"/>
      <c r="NIV1" s="277"/>
      <c r="NIW1" s="277"/>
      <c r="NIX1" s="277"/>
      <c r="NIY1" s="277"/>
      <c r="NIZ1" s="277"/>
      <c r="NJA1" s="277"/>
      <c r="NJB1" s="277"/>
      <c r="NJC1" s="277"/>
      <c r="NJD1" s="277"/>
      <c r="NJE1" s="277"/>
      <c r="NJF1" s="277"/>
      <c r="NJG1" s="277"/>
      <c r="NJH1" s="277"/>
      <c r="NJI1" s="277"/>
      <c r="NJJ1" s="277"/>
      <c r="NJK1" s="277"/>
      <c r="NJL1" s="277"/>
      <c r="NJM1" s="277"/>
      <c r="NJN1" s="277"/>
      <c r="NJO1" s="277"/>
      <c r="NJP1" s="277"/>
      <c r="NJQ1" s="277"/>
      <c r="NJR1" s="277"/>
      <c r="NJS1" s="277"/>
      <c r="NJT1" s="277"/>
      <c r="NJU1" s="277"/>
      <c r="NJV1" s="277"/>
      <c r="NJW1" s="277"/>
      <c r="NJX1" s="277"/>
      <c r="NJY1" s="277"/>
      <c r="NJZ1" s="277"/>
      <c r="NKA1" s="277"/>
      <c r="NKB1" s="277"/>
      <c r="NKC1" s="277"/>
      <c r="NKD1" s="277"/>
      <c r="NKE1" s="277"/>
      <c r="NKF1" s="277"/>
      <c r="NKG1" s="277"/>
      <c r="NKH1" s="277"/>
      <c r="NKI1" s="277"/>
      <c r="NKJ1" s="277"/>
      <c r="NKK1" s="277"/>
      <c r="NKL1" s="277"/>
      <c r="NKM1" s="277"/>
      <c r="NKN1" s="277"/>
      <c r="NKO1" s="277"/>
      <c r="NKP1" s="277"/>
      <c r="NKQ1" s="277"/>
      <c r="NKR1" s="277"/>
      <c r="NKS1" s="277"/>
      <c r="NKT1" s="277"/>
      <c r="NKU1" s="277"/>
      <c r="NKV1" s="277"/>
      <c r="NKW1" s="277"/>
      <c r="NKX1" s="277"/>
      <c r="NKY1" s="277"/>
      <c r="NKZ1" s="277"/>
      <c r="NLA1" s="277"/>
      <c r="NLB1" s="277"/>
      <c r="NLC1" s="277"/>
      <c r="NLD1" s="277"/>
      <c r="NLE1" s="277"/>
      <c r="NLF1" s="277"/>
      <c r="NLG1" s="277"/>
      <c r="NLH1" s="277"/>
      <c r="NLI1" s="277"/>
      <c r="NLJ1" s="277"/>
      <c r="NLK1" s="277"/>
      <c r="NLL1" s="277"/>
      <c r="NLM1" s="277"/>
      <c r="NLN1" s="277"/>
      <c r="NLO1" s="277"/>
      <c r="NLP1" s="277"/>
      <c r="NLQ1" s="277"/>
      <c r="NLR1" s="277"/>
      <c r="NLS1" s="277"/>
      <c r="NLT1" s="277"/>
      <c r="NLU1" s="277"/>
      <c r="NLV1" s="277"/>
      <c r="NLW1" s="277"/>
      <c r="NLX1" s="277"/>
      <c r="NLY1" s="277"/>
      <c r="NLZ1" s="277"/>
      <c r="NMA1" s="277"/>
      <c r="NMB1" s="277"/>
      <c r="NMC1" s="277"/>
      <c r="NMD1" s="277"/>
      <c r="NME1" s="277"/>
      <c r="NMF1" s="277"/>
      <c r="NMG1" s="277"/>
      <c r="NMH1" s="277"/>
      <c r="NMI1" s="277"/>
      <c r="NMJ1" s="277"/>
      <c r="NMK1" s="277"/>
      <c r="NML1" s="277"/>
      <c r="NMM1" s="277"/>
      <c r="NMN1" s="277"/>
      <c r="NMO1" s="277"/>
      <c r="NMP1" s="277"/>
      <c r="NMQ1" s="277"/>
      <c r="NMR1" s="277"/>
      <c r="NMS1" s="277"/>
      <c r="NMT1" s="277"/>
      <c r="NMU1" s="277"/>
      <c r="NMV1" s="277"/>
      <c r="NMW1" s="277"/>
      <c r="NMX1" s="277"/>
      <c r="NMY1" s="277"/>
      <c r="NMZ1" s="277"/>
      <c r="NNA1" s="277"/>
      <c r="NNB1" s="277"/>
      <c r="NNC1" s="277"/>
      <c r="NND1" s="277"/>
      <c r="NNE1" s="277"/>
      <c r="NNF1" s="277"/>
      <c r="NNG1" s="277"/>
      <c r="NNH1" s="277"/>
      <c r="NNI1" s="277"/>
      <c r="NNJ1" s="277"/>
      <c r="NNK1" s="277"/>
      <c r="NNL1" s="277"/>
      <c r="NNM1" s="277"/>
      <c r="NNN1" s="277"/>
      <c r="NNO1" s="277"/>
      <c r="NNP1" s="277"/>
      <c r="NNQ1" s="277"/>
      <c r="NNR1" s="277"/>
      <c r="NNS1" s="277"/>
      <c r="NNT1" s="277"/>
      <c r="NNU1" s="277"/>
      <c r="NNV1" s="277"/>
      <c r="NNW1" s="277"/>
      <c r="NNX1" s="277"/>
      <c r="NNY1" s="277"/>
      <c r="NNZ1" s="277"/>
      <c r="NOA1" s="277"/>
      <c r="NOB1" s="277"/>
      <c r="NOC1" s="277"/>
      <c r="NOD1" s="277"/>
      <c r="NOE1" s="277"/>
      <c r="NOF1" s="277"/>
      <c r="NOG1" s="277"/>
      <c r="NOH1" s="277"/>
      <c r="NOI1" s="277"/>
      <c r="NOJ1" s="277"/>
      <c r="NOK1" s="277"/>
      <c r="NOL1" s="277"/>
      <c r="NOM1" s="277"/>
      <c r="NON1" s="277"/>
      <c r="NOO1" s="277"/>
      <c r="NOP1" s="277"/>
      <c r="NOQ1" s="277"/>
      <c r="NOR1" s="277"/>
      <c r="NOS1" s="277"/>
      <c r="NOT1" s="277"/>
      <c r="NOU1" s="277"/>
      <c r="NOV1" s="277"/>
      <c r="NOW1" s="277"/>
      <c r="NOX1" s="277"/>
      <c r="NOY1" s="277"/>
      <c r="NOZ1" s="277"/>
      <c r="NPA1" s="277"/>
      <c r="NPB1" s="277"/>
      <c r="NPC1" s="277"/>
      <c r="NPD1" s="277"/>
      <c r="NPE1" s="277"/>
      <c r="NPF1" s="277"/>
      <c r="NPG1" s="277"/>
      <c r="NPH1" s="277"/>
      <c r="NPI1" s="277"/>
      <c r="NPJ1" s="277"/>
      <c r="NPK1" s="277"/>
      <c r="NPL1" s="277"/>
      <c r="NPM1" s="277"/>
      <c r="NPN1" s="277"/>
      <c r="NPO1" s="277"/>
      <c r="NPP1" s="277"/>
      <c r="NPQ1" s="277"/>
      <c r="NPR1" s="277"/>
      <c r="NPS1" s="277"/>
      <c r="NPT1" s="277"/>
      <c r="NPU1" s="277"/>
      <c r="NPV1" s="277"/>
      <c r="NPW1" s="277"/>
      <c r="NPX1" s="277"/>
      <c r="NPY1" s="277"/>
      <c r="NPZ1" s="277"/>
      <c r="NQA1" s="277"/>
      <c r="NQB1" s="277"/>
      <c r="NQC1" s="277"/>
      <c r="NQD1" s="277"/>
      <c r="NQE1" s="277"/>
      <c r="NQF1" s="277"/>
      <c r="NQG1" s="277"/>
      <c r="NQH1" s="277"/>
      <c r="NQI1" s="277"/>
      <c r="NQJ1" s="277"/>
      <c r="NQK1" s="277"/>
      <c r="NQL1" s="277"/>
      <c r="NQM1" s="277"/>
      <c r="NQN1" s="277"/>
      <c r="NQO1" s="277"/>
      <c r="NQP1" s="277"/>
      <c r="NQQ1" s="277"/>
      <c r="NQR1" s="277"/>
      <c r="NQS1" s="277"/>
      <c r="NQT1" s="277"/>
      <c r="NQU1" s="277"/>
      <c r="NQV1" s="277"/>
      <c r="NQW1" s="277"/>
      <c r="NQX1" s="277"/>
      <c r="NQY1" s="277"/>
      <c r="NQZ1" s="277"/>
      <c r="NRA1" s="277"/>
      <c r="NRB1" s="277"/>
      <c r="NRC1" s="277"/>
      <c r="NRD1" s="277"/>
      <c r="NRE1" s="277"/>
      <c r="NRF1" s="277"/>
      <c r="NRG1" s="277"/>
      <c r="NRH1" s="277"/>
      <c r="NRI1" s="277"/>
      <c r="NRJ1" s="277"/>
      <c r="NRK1" s="277"/>
      <c r="NRL1" s="277"/>
      <c r="NRM1" s="277"/>
      <c r="NRN1" s="277"/>
      <c r="NRO1" s="277"/>
      <c r="NRP1" s="277"/>
      <c r="NRQ1" s="277"/>
      <c r="NRR1" s="277"/>
      <c r="NRS1" s="277"/>
      <c r="NRT1" s="277"/>
      <c r="NRU1" s="277"/>
      <c r="NRV1" s="277"/>
      <c r="NRW1" s="277"/>
      <c r="NRX1" s="277"/>
      <c r="NRY1" s="277"/>
      <c r="NRZ1" s="277"/>
      <c r="NSA1" s="277"/>
      <c r="NSB1" s="277"/>
      <c r="NSC1" s="277"/>
      <c r="NSD1" s="277"/>
      <c r="NSE1" s="277"/>
      <c r="NSF1" s="277"/>
      <c r="NSG1" s="277"/>
      <c r="NSH1" s="277"/>
      <c r="NSI1" s="277"/>
      <c r="NSJ1" s="277"/>
      <c r="NSK1" s="277"/>
      <c r="NSL1" s="277"/>
      <c r="NSM1" s="277"/>
      <c r="NSN1" s="277"/>
      <c r="NSO1" s="277"/>
      <c r="NSP1" s="277"/>
      <c r="NSQ1" s="277"/>
      <c r="NSR1" s="277"/>
      <c r="NSS1" s="277"/>
      <c r="NST1" s="277"/>
      <c r="NSU1" s="277"/>
      <c r="NSV1" s="277"/>
      <c r="NSW1" s="277"/>
      <c r="NSX1" s="277"/>
      <c r="NSY1" s="277"/>
      <c r="NSZ1" s="277"/>
      <c r="NTA1" s="277"/>
      <c r="NTB1" s="277"/>
      <c r="NTC1" s="277"/>
      <c r="NTD1" s="277"/>
      <c r="NTE1" s="277"/>
      <c r="NTF1" s="277"/>
      <c r="NTG1" s="277"/>
      <c r="NTH1" s="277"/>
      <c r="NTI1" s="277"/>
      <c r="NTJ1" s="277"/>
      <c r="NTK1" s="277"/>
      <c r="NTL1" s="277"/>
      <c r="NTM1" s="277"/>
      <c r="NTN1" s="277"/>
      <c r="NTO1" s="277"/>
      <c r="NTP1" s="277"/>
      <c r="NTQ1" s="277"/>
      <c r="NTR1" s="277"/>
      <c r="NTS1" s="277"/>
      <c r="NTT1" s="277"/>
      <c r="NTU1" s="277"/>
      <c r="NTV1" s="277"/>
      <c r="NTW1" s="277"/>
      <c r="NTX1" s="277"/>
      <c r="NTY1" s="277"/>
      <c r="NTZ1" s="277"/>
      <c r="NUA1" s="277"/>
      <c r="NUB1" s="277"/>
      <c r="NUC1" s="277"/>
      <c r="NUD1" s="277"/>
      <c r="NUE1" s="277"/>
      <c r="NUF1" s="277"/>
      <c r="NUG1" s="277"/>
      <c r="NUH1" s="277"/>
      <c r="NUI1" s="277"/>
      <c r="NUJ1" s="277"/>
      <c r="NUK1" s="277"/>
      <c r="NUL1" s="277"/>
      <c r="NUM1" s="277"/>
      <c r="NUN1" s="277"/>
      <c r="NUO1" s="277"/>
      <c r="NUP1" s="277"/>
      <c r="NUQ1" s="277"/>
      <c r="NUR1" s="277"/>
      <c r="NUS1" s="277"/>
      <c r="NUT1" s="277"/>
      <c r="NUU1" s="277"/>
      <c r="NUV1" s="277"/>
      <c r="NUW1" s="277"/>
      <c r="NUX1" s="277"/>
      <c r="NUY1" s="277"/>
      <c r="NUZ1" s="277"/>
      <c r="NVA1" s="277"/>
      <c r="NVB1" s="277"/>
      <c r="NVC1" s="277"/>
      <c r="NVD1" s="277"/>
      <c r="NVE1" s="277"/>
      <c r="NVF1" s="277"/>
      <c r="NVG1" s="277"/>
      <c r="NVH1" s="277"/>
      <c r="NVI1" s="277"/>
      <c r="NVJ1" s="277"/>
      <c r="NVK1" s="277"/>
      <c r="NVL1" s="277"/>
      <c r="NVM1" s="277"/>
      <c r="NVN1" s="277"/>
      <c r="NVO1" s="277"/>
      <c r="NVP1" s="277"/>
      <c r="NVQ1" s="277"/>
      <c r="NVR1" s="277"/>
      <c r="NVS1" s="277"/>
      <c r="NVT1" s="277"/>
      <c r="NVU1" s="277"/>
      <c r="NVV1" s="277"/>
      <c r="NVW1" s="277"/>
      <c r="NVX1" s="277"/>
      <c r="NVY1" s="277"/>
      <c r="NVZ1" s="277"/>
      <c r="NWA1" s="277"/>
      <c r="NWB1" s="277"/>
      <c r="NWC1" s="277"/>
      <c r="NWD1" s="277"/>
      <c r="NWE1" s="277"/>
      <c r="NWF1" s="277"/>
      <c r="NWG1" s="277"/>
      <c r="NWH1" s="277"/>
      <c r="NWI1" s="277"/>
      <c r="NWJ1" s="277"/>
      <c r="NWK1" s="277"/>
      <c r="NWL1" s="277"/>
      <c r="NWM1" s="277"/>
      <c r="NWN1" s="277"/>
      <c r="NWO1" s="277"/>
      <c r="NWP1" s="277"/>
      <c r="NWQ1" s="277"/>
      <c r="NWR1" s="277"/>
      <c r="NWS1" s="277"/>
      <c r="NWT1" s="277"/>
      <c r="NWU1" s="277"/>
      <c r="NWV1" s="277"/>
      <c r="NWW1" s="277"/>
      <c r="NWX1" s="277"/>
      <c r="NWY1" s="277"/>
      <c r="NWZ1" s="277"/>
      <c r="NXA1" s="277"/>
      <c r="NXB1" s="277"/>
      <c r="NXC1" s="277"/>
      <c r="NXD1" s="277"/>
      <c r="NXE1" s="277"/>
      <c r="NXF1" s="277"/>
      <c r="NXG1" s="277"/>
      <c r="NXH1" s="277"/>
      <c r="NXI1" s="277"/>
      <c r="NXJ1" s="277"/>
      <c r="NXK1" s="277"/>
      <c r="NXL1" s="277"/>
      <c r="NXM1" s="277"/>
      <c r="NXN1" s="277"/>
      <c r="NXO1" s="277"/>
      <c r="NXP1" s="277"/>
      <c r="NXQ1" s="277"/>
      <c r="NXR1" s="277"/>
      <c r="NXS1" s="277"/>
      <c r="NXT1" s="277"/>
      <c r="NXU1" s="277"/>
      <c r="NXV1" s="277"/>
      <c r="NXW1" s="277"/>
      <c r="NXX1" s="277"/>
      <c r="NXY1" s="277"/>
      <c r="NXZ1" s="277"/>
      <c r="NYA1" s="277"/>
      <c r="NYB1" s="277"/>
      <c r="NYC1" s="277"/>
      <c r="NYD1" s="277"/>
      <c r="NYE1" s="277"/>
      <c r="NYF1" s="277"/>
      <c r="NYG1" s="277"/>
      <c r="NYH1" s="277"/>
      <c r="NYI1" s="277"/>
      <c r="NYJ1" s="277"/>
      <c r="NYK1" s="277"/>
      <c r="NYL1" s="277"/>
      <c r="NYM1" s="277"/>
      <c r="NYN1" s="277"/>
      <c r="NYO1" s="277"/>
      <c r="NYP1" s="277"/>
      <c r="NYQ1" s="277"/>
      <c r="NYR1" s="277"/>
      <c r="NYS1" s="277"/>
      <c r="NYT1" s="277"/>
      <c r="NYU1" s="277"/>
      <c r="NYV1" s="277"/>
      <c r="NYW1" s="277"/>
      <c r="NYX1" s="277"/>
      <c r="NYY1" s="277"/>
      <c r="NYZ1" s="277"/>
      <c r="NZA1" s="277"/>
      <c r="NZB1" s="277"/>
      <c r="NZC1" s="277"/>
      <c r="NZD1" s="277"/>
      <c r="NZE1" s="277"/>
      <c r="NZF1" s="277"/>
      <c r="NZG1" s="277"/>
      <c r="NZH1" s="277"/>
      <c r="NZI1" s="277"/>
      <c r="NZJ1" s="277"/>
      <c r="NZK1" s="277"/>
      <c r="NZL1" s="277"/>
      <c r="NZM1" s="277"/>
      <c r="NZN1" s="277"/>
      <c r="NZO1" s="277"/>
      <c r="NZP1" s="277"/>
      <c r="NZQ1" s="277"/>
      <c r="NZR1" s="277"/>
      <c r="NZS1" s="277"/>
      <c r="NZT1" s="277"/>
      <c r="NZU1" s="277"/>
      <c r="NZV1" s="277"/>
      <c r="NZW1" s="277"/>
      <c r="NZX1" s="277"/>
      <c r="NZY1" s="277"/>
      <c r="NZZ1" s="277"/>
      <c r="OAA1" s="277"/>
      <c r="OAB1" s="277"/>
      <c r="OAC1" s="277"/>
      <c r="OAD1" s="277"/>
      <c r="OAE1" s="277"/>
      <c r="OAF1" s="277"/>
      <c r="OAG1" s="277"/>
      <c r="OAH1" s="277"/>
      <c r="OAI1" s="277"/>
      <c r="OAJ1" s="277"/>
      <c r="OAK1" s="277"/>
      <c r="OAL1" s="277"/>
      <c r="OAM1" s="277"/>
      <c r="OAN1" s="277"/>
      <c r="OAO1" s="277"/>
      <c r="OAP1" s="277"/>
      <c r="OAQ1" s="277"/>
      <c r="OAR1" s="277"/>
      <c r="OAS1" s="277"/>
      <c r="OAT1" s="277"/>
      <c r="OAU1" s="277"/>
      <c r="OAV1" s="277"/>
      <c r="OAW1" s="277"/>
      <c r="OAX1" s="277"/>
      <c r="OAY1" s="277"/>
      <c r="OAZ1" s="277"/>
      <c r="OBA1" s="277"/>
      <c r="OBB1" s="277"/>
      <c r="OBC1" s="277"/>
      <c r="OBD1" s="277"/>
      <c r="OBE1" s="277"/>
      <c r="OBF1" s="277"/>
      <c r="OBG1" s="277"/>
      <c r="OBH1" s="277"/>
      <c r="OBI1" s="277"/>
      <c r="OBJ1" s="277"/>
      <c r="OBK1" s="277"/>
      <c r="OBL1" s="277"/>
      <c r="OBM1" s="277"/>
      <c r="OBN1" s="277"/>
      <c r="OBO1" s="277"/>
      <c r="OBP1" s="277"/>
      <c r="OBQ1" s="277"/>
      <c r="OBR1" s="277"/>
      <c r="OBS1" s="277"/>
      <c r="OBT1" s="277"/>
      <c r="OBU1" s="277"/>
      <c r="OBV1" s="277"/>
      <c r="OBW1" s="277"/>
      <c r="OBX1" s="277"/>
      <c r="OBY1" s="277"/>
      <c r="OBZ1" s="277"/>
      <c r="OCA1" s="277"/>
      <c r="OCB1" s="277"/>
      <c r="OCC1" s="277"/>
      <c r="OCD1" s="277"/>
      <c r="OCE1" s="277"/>
      <c r="OCF1" s="277"/>
      <c r="OCG1" s="277"/>
      <c r="OCH1" s="277"/>
      <c r="OCI1" s="277"/>
      <c r="OCJ1" s="277"/>
      <c r="OCK1" s="277"/>
      <c r="OCL1" s="277"/>
      <c r="OCM1" s="277"/>
      <c r="OCN1" s="277"/>
      <c r="OCO1" s="277"/>
      <c r="OCP1" s="277"/>
      <c r="OCQ1" s="277"/>
      <c r="OCR1" s="277"/>
      <c r="OCS1" s="277"/>
      <c r="OCT1" s="277"/>
      <c r="OCU1" s="277"/>
      <c r="OCV1" s="277"/>
      <c r="OCW1" s="277"/>
      <c r="OCX1" s="277"/>
      <c r="OCY1" s="277"/>
      <c r="OCZ1" s="277"/>
      <c r="ODA1" s="277"/>
      <c r="ODB1" s="277"/>
      <c r="ODC1" s="277"/>
      <c r="ODD1" s="277"/>
      <c r="ODE1" s="277"/>
      <c r="ODF1" s="277"/>
      <c r="ODG1" s="277"/>
      <c r="ODH1" s="277"/>
      <c r="ODI1" s="277"/>
      <c r="ODJ1" s="277"/>
      <c r="ODK1" s="277"/>
      <c r="ODL1" s="277"/>
      <c r="ODM1" s="277"/>
      <c r="ODN1" s="277"/>
      <c r="ODO1" s="277"/>
      <c r="ODP1" s="277"/>
      <c r="ODQ1" s="277"/>
      <c r="ODR1" s="277"/>
      <c r="ODS1" s="277"/>
      <c r="ODT1" s="277"/>
      <c r="ODU1" s="277"/>
      <c r="ODV1" s="277"/>
      <c r="ODW1" s="277"/>
      <c r="ODX1" s="277"/>
      <c r="ODY1" s="277"/>
      <c r="ODZ1" s="277"/>
      <c r="OEA1" s="277"/>
      <c r="OEB1" s="277"/>
      <c r="OEC1" s="277"/>
      <c r="OED1" s="277"/>
      <c r="OEE1" s="277"/>
      <c r="OEF1" s="277"/>
      <c r="OEG1" s="277"/>
      <c r="OEH1" s="277"/>
      <c r="OEI1" s="277"/>
      <c r="OEJ1" s="277"/>
      <c r="OEK1" s="277"/>
      <c r="OEL1" s="277"/>
      <c r="OEM1" s="277"/>
      <c r="OEN1" s="277"/>
      <c r="OEO1" s="277"/>
      <c r="OEP1" s="277"/>
      <c r="OEQ1" s="277"/>
      <c r="OER1" s="277"/>
      <c r="OES1" s="277"/>
      <c r="OET1" s="277"/>
      <c r="OEU1" s="277"/>
      <c r="OEV1" s="277"/>
      <c r="OEW1" s="277"/>
      <c r="OEX1" s="277"/>
      <c r="OEY1" s="277"/>
      <c r="OEZ1" s="277"/>
      <c r="OFA1" s="277"/>
      <c r="OFB1" s="277"/>
      <c r="OFC1" s="277"/>
      <c r="OFD1" s="277"/>
      <c r="OFE1" s="277"/>
      <c r="OFF1" s="277"/>
      <c r="OFG1" s="277"/>
      <c r="OFH1" s="277"/>
      <c r="OFI1" s="277"/>
      <c r="OFJ1" s="277"/>
      <c r="OFK1" s="277"/>
      <c r="OFL1" s="277"/>
      <c r="OFM1" s="277"/>
      <c r="OFN1" s="277"/>
      <c r="OFO1" s="277"/>
      <c r="OFP1" s="277"/>
      <c r="OFQ1" s="277"/>
      <c r="OFR1" s="277"/>
      <c r="OFS1" s="277"/>
      <c r="OFT1" s="277"/>
      <c r="OFU1" s="277"/>
      <c r="OFV1" s="277"/>
      <c r="OFW1" s="277"/>
      <c r="OFX1" s="277"/>
      <c r="OFY1" s="277"/>
      <c r="OFZ1" s="277"/>
      <c r="OGA1" s="277"/>
      <c r="OGB1" s="277"/>
      <c r="OGC1" s="277"/>
      <c r="OGD1" s="277"/>
      <c r="OGE1" s="277"/>
      <c r="OGF1" s="277"/>
      <c r="OGG1" s="277"/>
      <c r="OGH1" s="277"/>
      <c r="OGI1" s="277"/>
      <c r="OGJ1" s="277"/>
      <c r="OGK1" s="277"/>
      <c r="OGL1" s="277"/>
      <c r="OGM1" s="277"/>
      <c r="OGN1" s="277"/>
      <c r="OGO1" s="277"/>
      <c r="OGP1" s="277"/>
      <c r="OGQ1" s="277"/>
      <c r="OGR1" s="277"/>
      <c r="OGS1" s="277"/>
      <c r="OGT1" s="277"/>
      <c r="OGU1" s="277"/>
      <c r="OGV1" s="277"/>
      <c r="OGW1" s="277"/>
      <c r="OGX1" s="277"/>
      <c r="OGY1" s="277"/>
      <c r="OGZ1" s="277"/>
      <c r="OHA1" s="277"/>
      <c r="OHB1" s="277"/>
      <c r="OHC1" s="277"/>
      <c r="OHD1" s="277"/>
      <c r="OHE1" s="277"/>
      <c r="OHF1" s="277"/>
      <c r="OHG1" s="277"/>
      <c r="OHH1" s="277"/>
      <c r="OHI1" s="277"/>
      <c r="OHJ1" s="277"/>
      <c r="OHK1" s="277"/>
      <c r="OHL1" s="277"/>
      <c r="OHM1" s="277"/>
      <c r="OHN1" s="277"/>
      <c r="OHO1" s="277"/>
      <c r="OHP1" s="277"/>
      <c r="OHQ1" s="277"/>
      <c r="OHR1" s="277"/>
      <c r="OHS1" s="277"/>
      <c r="OHT1" s="277"/>
      <c r="OHU1" s="277"/>
      <c r="OHV1" s="277"/>
      <c r="OHW1" s="277"/>
      <c r="OHX1" s="277"/>
      <c r="OHY1" s="277"/>
      <c r="OHZ1" s="277"/>
      <c r="OIA1" s="277"/>
      <c r="OIB1" s="277"/>
      <c r="OIC1" s="277"/>
      <c r="OID1" s="277"/>
      <c r="OIE1" s="277"/>
      <c r="OIF1" s="277"/>
      <c r="OIG1" s="277"/>
      <c r="OIH1" s="277"/>
      <c r="OII1" s="277"/>
      <c r="OIJ1" s="277"/>
      <c r="OIK1" s="277"/>
      <c r="OIL1" s="277"/>
      <c r="OIM1" s="277"/>
      <c r="OIN1" s="277"/>
      <c r="OIO1" s="277"/>
      <c r="OIP1" s="277"/>
      <c r="OIQ1" s="277"/>
      <c r="OIR1" s="277"/>
      <c r="OIS1" s="277"/>
      <c r="OIT1" s="277"/>
      <c r="OIU1" s="277"/>
      <c r="OIV1" s="277"/>
      <c r="OIW1" s="277"/>
      <c r="OIX1" s="277"/>
      <c r="OIY1" s="277"/>
      <c r="OIZ1" s="277"/>
      <c r="OJA1" s="277"/>
      <c r="OJB1" s="277"/>
      <c r="OJC1" s="277"/>
      <c r="OJD1" s="277"/>
      <c r="OJE1" s="277"/>
      <c r="OJF1" s="277"/>
      <c r="OJG1" s="277"/>
      <c r="OJH1" s="277"/>
      <c r="OJI1" s="277"/>
      <c r="OJJ1" s="277"/>
      <c r="OJK1" s="277"/>
      <c r="OJL1" s="277"/>
      <c r="OJM1" s="277"/>
      <c r="OJN1" s="277"/>
      <c r="OJO1" s="277"/>
      <c r="OJP1" s="277"/>
      <c r="OJQ1" s="277"/>
      <c r="OJR1" s="277"/>
      <c r="OJS1" s="277"/>
      <c r="OJT1" s="277"/>
      <c r="OJU1" s="277"/>
      <c r="OJV1" s="277"/>
      <c r="OJW1" s="277"/>
      <c r="OJX1" s="277"/>
      <c r="OJY1" s="277"/>
      <c r="OJZ1" s="277"/>
      <c r="OKA1" s="277"/>
      <c r="OKB1" s="277"/>
      <c r="OKC1" s="277"/>
      <c r="OKD1" s="277"/>
      <c r="OKE1" s="277"/>
      <c r="OKF1" s="277"/>
      <c r="OKG1" s="277"/>
      <c r="OKH1" s="277"/>
      <c r="OKI1" s="277"/>
      <c r="OKJ1" s="277"/>
      <c r="OKK1" s="277"/>
      <c r="OKL1" s="277"/>
      <c r="OKM1" s="277"/>
      <c r="OKN1" s="277"/>
      <c r="OKO1" s="277"/>
      <c r="OKP1" s="277"/>
      <c r="OKQ1" s="277"/>
      <c r="OKR1" s="277"/>
      <c r="OKS1" s="277"/>
      <c r="OKT1" s="277"/>
      <c r="OKU1" s="277"/>
      <c r="OKV1" s="277"/>
      <c r="OKW1" s="277"/>
      <c r="OKX1" s="277"/>
      <c r="OKY1" s="277"/>
      <c r="OKZ1" s="277"/>
      <c r="OLA1" s="277"/>
      <c r="OLB1" s="277"/>
      <c r="OLC1" s="277"/>
      <c r="OLD1" s="277"/>
      <c r="OLE1" s="277"/>
      <c r="OLF1" s="277"/>
      <c r="OLG1" s="277"/>
      <c r="OLH1" s="277"/>
      <c r="OLI1" s="277"/>
      <c r="OLJ1" s="277"/>
      <c r="OLK1" s="277"/>
      <c r="OLL1" s="277"/>
      <c r="OLM1" s="277"/>
      <c r="OLN1" s="277"/>
      <c r="OLO1" s="277"/>
      <c r="OLP1" s="277"/>
      <c r="OLQ1" s="277"/>
      <c r="OLR1" s="277"/>
      <c r="OLS1" s="277"/>
      <c r="OLT1" s="277"/>
      <c r="OLU1" s="277"/>
      <c r="OLV1" s="277"/>
      <c r="OLW1" s="277"/>
      <c r="OLX1" s="277"/>
      <c r="OLY1" s="277"/>
      <c r="OLZ1" s="277"/>
      <c r="OMA1" s="277"/>
      <c r="OMB1" s="277"/>
      <c r="OMC1" s="277"/>
      <c r="OMD1" s="277"/>
      <c r="OME1" s="277"/>
      <c r="OMF1" s="277"/>
      <c r="OMG1" s="277"/>
      <c r="OMH1" s="277"/>
      <c r="OMI1" s="277"/>
      <c r="OMJ1" s="277"/>
      <c r="OMK1" s="277"/>
      <c r="OML1" s="277"/>
      <c r="OMM1" s="277"/>
      <c r="OMN1" s="277"/>
      <c r="OMO1" s="277"/>
      <c r="OMP1" s="277"/>
      <c r="OMQ1" s="277"/>
      <c r="OMR1" s="277"/>
      <c r="OMS1" s="277"/>
      <c r="OMT1" s="277"/>
      <c r="OMU1" s="277"/>
      <c r="OMV1" s="277"/>
      <c r="OMW1" s="277"/>
      <c r="OMX1" s="277"/>
      <c r="OMY1" s="277"/>
      <c r="OMZ1" s="277"/>
      <c r="ONA1" s="277"/>
      <c r="ONB1" s="277"/>
      <c r="ONC1" s="277"/>
      <c r="OND1" s="277"/>
      <c r="ONE1" s="277"/>
      <c r="ONF1" s="277"/>
      <c r="ONG1" s="277"/>
      <c r="ONH1" s="277"/>
      <c r="ONI1" s="277"/>
      <c r="ONJ1" s="277"/>
      <c r="ONK1" s="277"/>
      <c r="ONL1" s="277"/>
      <c r="ONM1" s="277"/>
      <c r="ONN1" s="277"/>
      <c r="ONO1" s="277"/>
      <c r="ONP1" s="277"/>
      <c r="ONQ1" s="277"/>
      <c r="ONR1" s="277"/>
      <c r="ONS1" s="277"/>
      <c r="ONT1" s="277"/>
      <c r="ONU1" s="277"/>
      <c r="ONV1" s="277"/>
      <c r="ONW1" s="277"/>
      <c r="ONX1" s="277"/>
      <c r="ONY1" s="277"/>
      <c r="ONZ1" s="277"/>
      <c r="OOA1" s="277"/>
      <c r="OOB1" s="277"/>
      <c r="OOC1" s="277"/>
      <c r="OOD1" s="277"/>
      <c r="OOE1" s="277"/>
      <c r="OOF1" s="277"/>
      <c r="OOG1" s="277"/>
      <c r="OOH1" s="277"/>
      <c r="OOI1" s="277"/>
      <c r="OOJ1" s="277"/>
      <c r="OOK1" s="277"/>
      <c r="OOL1" s="277"/>
      <c r="OOM1" s="277"/>
      <c r="OON1" s="277"/>
      <c r="OOO1" s="277"/>
      <c r="OOP1" s="277"/>
      <c r="OOQ1" s="277"/>
      <c r="OOR1" s="277"/>
      <c r="OOS1" s="277"/>
      <c r="OOT1" s="277"/>
      <c r="OOU1" s="277"/>
      <c r="OOV1" s="277"/>
      <c r="OOW1" s="277"/>
      <c r="OOX1" s="277"/>
      <c r="OOY1" s="277"/>
      <c r="OOZ1" s="277"/>
      <c r="OPA1" s="277"/>
      <c r="OPB1" s="277"/>
      <c r="OPC1" s="277"/>
      <c r="OPD1" s="277"/>
      <c r="OPE1" s="277"/>
      <c r="OPF1" s="277"/>
      <c r="OPG1" s="277"/>
      <c r="OPH1" s="277"/>
      <c r="OPI1" s="277"/>
      <c r="OPJ1" s="277"/>
      <c r="OPK1" s="277"/>
      <c r="OPL1" s="277"/>
      <c r="OPM1" s="277"/>
      <c r="OPN1" s="277"/>
      <c r="OPO1" s="277"/>
      <c r="OPP1" s="277"/>
      <c r="OPQ1" s="277"/>
      <c r="OPR1" s="277"/>
      <c r="OPS1" s="277"/>
      <c r="OPT1" s="277"/>
      <c r="OPU1" s="277"/>
      <c r="OPV1" s="277"/>
      <c r="OPW1" s="277"/>
      <c r="OPX1" s="277"/>
      <c r="OPY1" s="277"/>
      <c r="OPZ1" s="277"/>
      <c r="OQA1" s="277"/>
      <c r="OQB1" s="277"/>
      <c r="OQC1" s="277"/>
      <c r="OQD1" s="277"/>
      <c r="OQE1" s="277"/>
      <c r="OQF1" s="277"/>
      <c r="OQG1" s="277"/>
      <c r="OQH1" s="277"/>
      <c r="OQI1" s="277"/>
      <c r="OQJ1" s="277"/>
      <c r="OQK1" s="277"/>
      <c r="OQL1" s="277"/>
      <c r="OQM1" s="277"/>
      <c r="OQN1" s="277"/>
      <c r="OQO1" s="277"/>
      <c r="OQP1" s="277"/>
      <c r="OQQ1" s="277"/>
      <c r="OQR1" s="277"/>
      <c r="OQS1" s="277"/>
      <c r="OQT1" s="277"/>
      <c r="OQU1" s="277"/>
      <c r="OQV1" s="277"/>
      <c r="OQW1" s="277"/>
      <c r="OQX1" s="277"/>
      <c r="OQY1" s="277"/>
      <c r="OQZ1" s="277"/>
      <c r="ORA1" s="277"/>
      <c r="ORB1" s="277"/>
      <c r="ORC1" s="277"/>
      <c r="ORD1" s="277"/>
      <c r="ORE1" s="277"/>
      <c r="ORF1" s="277"/>
      <c r="ORG1" s="277"/>
      <c r="ORH1" s="277"/>
      <c r="ORI1" s="277"/>
      <c r="ORJ1" s="277"/>
      <c r="ORK1" s="277"/>
      <c r="ORL1" s="277"/>
      <c r="ORM1" s="277"/>
      <c r="ORN1" s="277"/>
      <c r="ORO1" s="277"/>
      <c r="ORP1" s="277"/>
      <c r="ORQ1" s="277"/>
      <c r="ORR1" s="277"/>
      <c r="ORS1" s="277"/>
      <c r="ORT1" s="277"/>
      <c r="ORU1" s="277"/>
      <c r="ORV1" s="277"/>
      <c r="ORW1" s="277"/>
      <c r="ORX1" s="277"/>
      <c r="ORY1" s="277"/>
      <c r="ORZ1" s="277"/>
      <c r="OSA1" s="277"/>
      <c r="OSB1" s="277"/>
      <c r="OSC1" s="277"/>
      <c r="OSD1" s="277"/>
      <c r="OSE1" s="277"/>
      <c r="OSF1" s="277"/>
      <c r="OSG1" s="277"/>
      <c r="OSH1" s="277"/>
      <c r="OSI1" s="277"/>
      <c r="OSJ1" s="277"/>
      <c r="OSK1" s="277"/>
      <c r="OSL1" s="277"/>
      <c r="OSM1" s="277"/>
      <c r="OSN1" s="277"/>
      <c r="OSO1" s="277"/>
      <c r="OSP1" s="277"/>
      <c r="OSQ1" s="277"/>
      <c r="OSR1" s="277"/>
      <c r="OSS1" s="277"/>
      <c r="OST1" s="277"/>
      <c r="OSU1" s="277"/>
      <c r="OSV1" s="277"/>
      <c r="OSW1" s="277"/>
      <c r="OSX1" s="277"/>
      <c r="OSY1" s="277"/>
      <c r="OSZ1" s="277"/>
      <c r="OTA1" s="277"/>
      <c r="OTB1" s="277"/>
      <c r="OTC1" s="277"/>
      <c r="OTD1" s="277"/>
      <c r="OTE1" s="277"/>
      <c r="OTF1" s="277"/>
      <c r="OTG1" s="277"/>
      <c r="OTH1" s="277"/>
      <c r="OTI1" s="277"/>
      <c r="OTJ1" s="277"/>
      <c r="OTK1" s="277"/>
      <c r="OTL1" s="277"/>
      <c r="OTM1" s="277"/>
      <c r="OTN1" s="277"/>
      <c r="OTO1" s="277"/>
      <c r="OTP1" s="277"/>
      <c r="OTQ1" s="277"/>
      <c r="OTR1" s="277"/>
      <c r="OTS1" s="277"/>
      <c r="OTT1" s="277"/>
      <c r="OTU1" s="277"/>
      <c r="OTV1" s="277"/>
      <c r="OTW1" s="277"/>
      <c r="OTX1" s="277"/>
      <c r="OTY1" s="277"/>
      <c r="OTZ1" s="277"/>
      <c r="OUA1" s="277"/>
      <c r="OUB1" s="277"/>
      <c r="OUC1" s="277"/>
      <c r="OUD1" s="277"/>
      <c r="OUE1" s="277"/>
      <c r="OUF1" s="277"/>
      <c r="OUG1" s="277"/>
      <c r="OUH1" s="277"/>
      <c r="OUI1" s="277"/>
      <c r="OUJ1" s="277"/>
      <c r="OUK1" s="277"/>
      <c r="OUL1" s="277"/>
      <c r="OUM1" s="277"/>
      <c r="OUN1" s="277"/>
      <c r="OUO1" s="277"/>
      <c r="OUP1" s="277"/>
      <c r="OUQ1" s="277"/>
      <c r="OUR1" s="277"/>
      <c r="OUS1" s="277"/>
      <c r="OUT1" s="277"/>
      <c r="OUU1" s="277"/>
      <c r="OUV1" s="277"/>
      <c r="OUW1" s="277"/>
      <c r="OUX1" s="277"/>
      <c r="OUY1" s="277"/>
      <c r="OUZ1" s="277"/>
      <c r="OVA1" s="277"/>
      <c r="OVB1" s="277"/>
      <c r="OVC1" s="277"/>
      <c r="OVD1" s="277"/>
      <c r="OVE1" s="277"/>
      <c r="OVF1" s="277"/>
      <c r="OVG1" s="277"/>
      <c r="OVH1" s="277"/>
      <c r="OVI1" s="277"/>
      <c r="OVJ1" s="277"/>
      <c r="OVK1" s="277"/>
      <c r="OVL1" s="277"/>
      <c r="OVM1" s="277"/>
      <c r="OVN1" s="277"/>
      <c r="OVO1" s="277"/>
      <c r="OVP1" s="277"/>
      <c r="OVQ1" s="277"/>
      <c r="OVR1" s="277"/>
      <c r="OVS1" s="277"/>
      <c r="OVT1" s="277"/>
      <c r="OVU1" s="277"/>
      <c r="OVV1" s="277"/>
      <c r="OVW1" s="277"/>
      <c r="OVX1" s="277"/>
      <c r="OVY1" s="277"/>
      <c r="OVZ1" s="277"/>
      <c r="OWA1" s="277"/>
      <c r="OWB1" s="277"/>
      <c r="OWC1" s="277"/>
      <c r="OWD1" s="277"/>
      <c r="OWE1" s="277"/>
      <c r="OWF1" s="277"/>
      <c r="OWG1" s="277"/>
      <c r="OWH1" s="277"/>
      <c r="OWI1" s="277"/>
      <c r="OWJ1" s="277"/>
      <c r="OWK1" s="277"/>
      <c r="OWL1" s="277"/>
      <c r="OWM1" s="277"/>
      <c r="OWN1" s="277"/>
      <c r="OWO1" s="277"/>
      <c r="OWP1" s="277"/>
      <c r="OWQ1" s="277"/>
      <c r="OWR1" s="277"/>
      <c r="OWS1" s="277"/>
      <c r="OWT1" s="277"/>
      <c r="OWU1" s="277"/>
      <c r="OWV1" s="277"/>
      <c r="OWW1" s="277"/>
      <c r="OWX1" s="277"/>
      <c r="OWY1" s="277"/>
      <c r="OWZ1" s="277"/>
      <c r="OXA1" s="277"/>
      <c r="OXB1" s="277"/>
      <c r="OXC1" s="277"/>
      <c r="OXD1" s="277"/>
      <c r="OXE1" s="277"/>
      <c r="OXF1" s="277"/>
      <c r="OXG1" s="277"/>
      <c r="OXH1" s="277"/>
      <c r="OXI1" s="277"/>
      <c r="OXJ1" s="277"/>
      <c r="OXK1" s="277"/>
      <c r="OXL1" s="277"/>
      <c r="OXM1" s="277"/>
      <c r="OXN1" s="277"/>
      <c r="OXO1" s="277"/>
      <c r="OXP1" s="277"/>
      <c r="OXQ1" s="277"/>
      <c r="OXR1" s="277"/>
      <c r="OXS1" s="277"/>
      <c r="OXT1" s="277"/>
      <c r="OXU1" s="277"/>
      <c r="OXV1" s="277"/>
      <c r="OXW1" s="277"/>
      <c r="OXX1" s="277"/>
      <c r="OXY1" s="277"/>
      <c r="OXZ1" s="277"/>
      <c r="OYA1" s="277"/>
      <c r="OYB1" s="277"/>
      <c r="OYC1" s="277"/>
      <c r="OYD1" s="277"/>
      <c r="OYE1" s="277"/>
      <c r="OYF1" s="277"/>
      <c r="OYG1" s="277"/>
      <c r="OYH1" s="277"/>
      <c r="OYI1" s="277"/>
      <c r="OYJ1" s="277"/>
      <c r="OYK1" s="277"/>
      <c r="OYL1" s="277"/>
      <c r="OYM1" s="277"/>
      <c r="OYN1" s="277"/>
      <c r="OYO1" s="277"/>
      <c r="OYP1" s="277"/>
      <c r="OYQ1" s="277"/>
      <c r="OYR1" s="277"/>
      <c r="OYS1" s="277"/>
      <c r="OYT1" s="277"/>
      <c r="OYU1" s="277"/>
      <c r="OYV1" s="277"/>
      <c r="OYW1" s="277"/>
      <c r="OYX1" s="277"/>
      <c r="OYY1" s="277"/>
      <c r="OYZ1" s="277"/>
      <c r="OZA1" s="277"/>
      <c r="OZB1" s="277"/>
      <c r="OZC1" s="277"/>
      <c r="OZD1" s="277"/>
      <c r="OZE1" s="277"/>
      <c r="OZF1" s="277"/>
      <c r="OZG1" s="277"/>
      <c r="OZH1" s="277"/>
      <c r="OZI1" s="277"/>
      <c r="OZJ1" s="277"/>
      <c r="OZK1" s="277"/>
      <c r="OZL1" s="277"/>
      <c r="OZM1" s="277"/>
      <c r="OZN1" s="277"/>
      <c r="OZO1" s="277"/>
      <c r="OZP1" s="277"/>
      <c r="OZQ1" s="277"/>
      <c r="OZR1" s="277"/>
      <c r="OZS1" s="277"/>
      <c r="OZT1" s="277"/>
      <c r="OZU1" s="277"/>
      <c r="OZV1" s="277"/>
      <c r="OZW1" s="277"/>
      <c r="OZX1" s="277"/>
      <c r="OZY1" s="277"/>
      <c r="OZZ1" s="277"/>
      <c r="PAA1" s="277"/>
      <c r="PAB1" s="277"/>
      <c r="PAC1" s="277"/>
      <c r="PAD1" s="277"/>
      <c r="PAE1" s="277"/>
      <c r="PAF1" s="277"/>
      <c r="PAG1" s="277"/>
      <c r="PAH1" s="277"/>
      <c r="PAI1" s="277"/>
      <c r="PAJ1" s="277"/>
      <c r="PAK1" s="277"/>
      <c r="PAL1" s="277"/>
      <c r="PAM1" s="277"/>
      <c r="PAN1" s="277"/>
      <c r="PAO1" s="277"/>
      <c r="PAP1" s="277"/>
      <c r="PAQ1" s="277"/>
      <c r="PAR1" s="277"/>
      <c r="PAS1" s="277"/>
      <c r="PAT1" s="277"/>
      <c r="PAU1" s="277"/>
      <c r="PAV1" s="277"/>
      <c r="PAW1" s="277"/>
      <c r="PAX1" s="277"/>
      <c r="PAY1" s="277"/>
      <c r="PAZ1" s="277"/>
      <c r="PBA1" s="277"/>
      <c r="PBB1" s="277"/>
      <c r="PBC1" s="277"/>
      <c r="PBD1" s="277"/>
      <c r="PBE1" s="277"/>
      <c r="PBF1" s="277"/>
      <c r="PBG1" s="277"/>
      <c r="PBH1" s="277"/>
      <c r="PBI1" s="277"/>
      <c r="PBJ1" s="277"/>
      <c r="PBK1" s="277"/>
      <c r="PBL1" s="277"/>
      <c r="PBM1" s="277"/>
      <c r="PBN1" s="277"/>
      <c r="PBO1" s="277"/>
      <c r="PBP1" s="277"/>
      <c r="PBQ1" s="277"/>
      <c r="PBR1" s="277"/>
      <c r="PBS1" s="277"/>
      <c r="PBT1" s="277"/>
      <c r="PBU1" s="277"/>
      <c r="PBV1" s="277"/>
      <c r="PBW1" s="277"/>
      <c r="PBX1" s="277"/>
      <c r="PBY1" s="277"/>
      <c r="PBZ1" s="277"/>
      <c r="PCA1" s="277"/>
      <c r="PCB1" s="277"/>
      <c r="PCC1" s="277"/>
      <c r="PCD1" s="277"/>
      <c r="PCE1" s="277"/>
      <c r="PCF1" s="277"/>
      <c r="PCG1" s="277"/>
      <c r="PCH1" s="277"/>
      <c r="PCI1" s="277"/>
      <c r="PCJ1" s="277"/>
      <c r="PCK1" s="277"/>
      <c r="PCL1" s="277"/>
      <c r="PCM1" s="277"/>
      <c r="PCN1" s="277"/>
      <c r="PCO1" s="277"/>
      <c r="PCP1" s="277"/>
      <c r="PCQ1" s="277"/>
      <c r="PCR1" s="277"/>
      <c r="PCS1" s="277"/>
      <c r="PCT1" s="277"/>
      <c r="PCU1" s="277"/>
      <c r="PCV1" s="277"/>
      <c r="PCW1" s="277"/>
      <c r="PCX1" s="277"/>
      <c r="PCY1" s="277"/>
      <c r="PCZ1" s="277"/>
      <c r="PDA1" s="277"/>
      <c r="PDB1" s="277"/>
      <c r="PDC1" s="277"/>
      <c r="PDD1" s="277"/>
      <c r="PDE1" s="277"/>
      <c r="PDF1" s="277"/>
      <c r="PDG1" s="277"/>
      <c r="PDH1" s="277"/>
      <c r="PDI1" s="277"/>
      <c r="PDJ1" s="277"/>
      <c r="PDK1" s="277"/>
      <c r="PDL1" s="277"/>
      <c r="PDM1" s="277"/>
      <c r="PDN1" s="277"/>
      <c r="PDO1" s="277"/>
      <c r="PDP1" s="277"/>
      <c r="PDQ1" s="277"/>
      <c r="PDR1" s="277"/>
      <c r="PDS1" s="277"/>
      <c r="PDT1" s="277"/>
      <c r="PDU1" s="277"/>
      <c r="PDV1" s="277"/>
      <c r="PDW1" s="277"/>
      <c r="PDX1" s="277"/>
      <c r="PDY1" s="277"/>
      <c r="PDZ1" s="277"/>
      <c r="PEA1" s="277"/>
      <c r="PEB1" s="277"/>
      <c r="PEC1" s="277"/>
      <c r="PED1" s="277"/>
      <c r="PEE1" s="277"/>
      <c r="PEF1" s="277"/>
      <c r="PEG1" s="277"/>
      <c r="PEH1" s="277"/>
      <c r="PEI1" s="277"/>
      <c r="PEJ1" s="277"/>
      <c r="PEK1" s="277"/>
      <c r="PEL1" s="277"/>
      <c r="PEM1" s="277"/>
      <c r="PEN1" s="277"/>
      <c r="PEO1" s="277"/>
      <c r="PEP1" s="277"/>
      <c r="PEQ1" s="277"/>
      <c r="PER1" s="277"/>
      <c r="PES1" s="277"/>
      <c r="PET1" s="277"/>
      <c r="PEU1" s="277"/>
      <c r="PEV1" s="277"/>
      <c r="PEW1" s="277"/>
      <c r="PEX1" s="277"/>
      <c r="PEY1" s="277"/>
      <c r="PEZ1" s="277"/>
      <c r="PFA1" s="277"/>
      <c r="PFB1" s="277"/>
      <c r="PFC1" s="277"/>
      <c r="PFD1" s="277"/>
      <c r="PFE1" s="277"/>
      <c r="PFF1" s="277"/>
      <c r="PFG1" s="277"/>
      <c r="PFH1" s="277"/>
      <c r="PFI1" s="277"/>
      <c r="PFJ1" s="277"/>
      <c r="PFK1" s="277"/>
      <c r="PFL1" s="277"/>
      <c r="PFM1" s="277"/>
      <c r="PFN1" s="277"/>
      <c r="PFO1" s="277"/>
      <c r="PFP1" s="277"/>
      <c r="PFQ1" s="277"/>
      <c r="PFR1" s="277"/>
      <c r="PFS1" s="277"/>
      <c r="PFT1" s="277"/>
      <c r="PFU1" s="277"/>
      <c r="PFV1" s="277"/>
      <c r="PFW1" s="277"/>
      <c r="PFX1" s="277"/>
      <c r="PFY1" s="277"/>
      <c r="PFZ1" s="277"/>
      <c r="PGA1" s="277"/>
      <c r="PGB1" s="277"/>
      <c r="PGC1" s="277"/>
      <c r="PGD1" s="277"/>
      <c r="PGE1" s="277"/>
      <c r="PGF1" s="277"/>
      <c r="PGG1" s="277"/>
      <c r="PGH1" s="277"/>
      <c r="PGI1" s="277"/>
      <c r="PGJ1" s="277"/>
      <c r="PGK1" s="277"/>
      <c r="PGL1" s="277"/>
      <c r="PGM1" s="277"/>
      <c r="PGN1" s="277"/>
      <c r="PGO1" s="277"/>
      <c r="PGP1" s="277"/>
      <c r="PGQ1" s="277"/>
      <c r="PGR1" s="277"/>
      <c r="PGS1" s="277"/>
      <c r="PGT1" s="277"/>
      <c r="PGU1" s="277"/>
      <c r="PGV1" s="277"/>
      <c r="PGW1" s="277"/>
      <c r="PGX1" s="277"/>
      <c r="PGY1" s="277"/>
      <c r="PGZ1" s="277"/>
      <c r="PHA1" s="277"/>
      <c r="PHB1" s="277"/>
      <c r="PHC1" s="277"/>
      <c r="PHD1" s="277"/>
      <c r="PHE1" s="277"/>
      <c r="PHF1" s="277"/>
      <c r="PHG1" s="277"/>
      <c r="PHH1" s="277"/>
      <c r="PHI1" s="277"/>
      <c r="PHJ1" s="277"/>
      <c r="PHK1" s="277"/>
      <c r="PHL1" s="277"/>
      <c r="PHM1" s="277"/>
      <c r="PHN1" s="277"/>
      <c r="PHO1" s="277"/>
      <c r="PHP1" s="277"/>
      <c r="PHQ1" s="277"/>
      <c r="PHR1" s="277"/>
      <c r="PHS1" s="277"/>
      <c r="PHT1" s="277"/>
      <c r="PHU1" s="277"/>
      <c r="PHV1" s="277"/>
      <c r="PHW1" s="277"/>
      <c r="PHX1" s="277"/>
      <c r="PHY1" s="277"/>
      <c r="PHZ1" s="277"/>
      <c r="PIA1" s="277"/>
      <c r="PIB1" s="277"/>
      <c r="PIC1" s="277"/>
      <c r="PID1" s="277"/>
      <c r="PIE1" s="277"/>
      <c r="PIF1" s="277"/>
      <c r="PIG1" s="277"/>
      <c r="PIH1" s="277"/>
      <c r="PII1" s="277"/>
      <c r="PIJ1" s="277"/>
      <c r="PIK1" s="277"/>
      <c r="PIL1" s="277"/>
      <c r="PIM1" s="277"/>
      <c r="PIN1" s="277"/>
      <c r="PIO1" s="277"/>
      <c r="PIP1" s="277"/>
      <c r="PIQ1" s="277"/>
      <c r="PIR1" s="277"/>
      <c r="PIS1" s="277"/>
      <c r="PIT1" s="277"/>
      <c r="PIU1" s="277"/>
      <c r="PIV1" s="277"/>
      <c r="PIW1" s="277"/>
      <c r="PIX1" s="277"/>
      <c r="PIY1" s="277"/>
      <c r="PIZ1" s="277"/>
      <c r="PJA1" s="277"/>
      <c r="PJB1" s="277"/>
      <c r="PJC1" s="277"/>
      <c r="PJD1" s="277"/>
      <c r="PJE1" s="277"/>
      <c r="PJF1" s="277"/>
      <c r="PJG1" s="277"/>
      <c r="PJH1" s="277"/>
      <c r="PJI1" s="277"/>
      <c r="PJJ1" s="277"/>
      <c r="PJK1" s="277"/>
      <c r="PJL1" s="277"/>
      <c r="PJM1" s="277"/>
      <c r="PJN1" s="277"/>
      <c r="PJO1" s="277"/>
      <c r="PJP1" s="277"/>
      <c r="PJQ1" s="277"/>
      <c r="PJR1" s="277"/>
      <c r="PJS1" s="277"/>
      <c r="PJT1" s="277"/>
      <c r="PJU1" s="277"/>
      <c r="PJV1" s="277"/>
      <c r="PJW1" s="277"/>
      <c r="PJX1" s="277"/>
      <c r="PJY1" s="277"/>
      <c r="PJZ1" s="277"/>
      <c r="PKA1" s="277"/>
      <c r="PKB1" s="277"/>
      <c r="PKC1" s="277"/>
      <c r="PKD1" s="277"/>
      <c r="PKE1" s="277"/>
      <c r="PKF1" s="277"/>
      <c r="PKG1" s="277"/>
      <c r="PKH1" s="277"/>
      <c r="PKI1" s="277"/>
      <c r="PKJ1" s="277"/>
      <c r="PKK1" s="277"/>
      <c r="PKL1" s="277"/>
      <c r="PKM1" s="277"/>
      <c r="PKN1" s="277"/>
      <c r="PKO1" s="277"/>
      <c r="PKP1" s="277"/>
      <c r="PKQ1" s="277"/>
      <c r="PKR1" s="277"/>
      <c r="PKS1" s="277"/>
      <c r="PKT1" s="277"/>
      <c r="PKU1" s="277"/>
      <c r="PKV1" s="277"/>
      <c r="PKW1" s="277"/>
      <c r="PKX1" s="277"/>
      <c r="PKY1" s="277"/>
      <c r="PKZ1" s="277"/>
      <c r="PLA1" s="277"/>
      <c r="PLB1" s="277"/>
      <c r="PLC1" s="277"/>
      <c r="PLD1" s="277"/>
      <c r="PLE1" s="277"/>
      <c r="PLF1" s="277"/>
      <c r="PLG1" s="277"/>
      <c r="PLH1" s="277"/>
      <c r="PLI1" s="277"/>
      <c r="PLJ1" s="277"/>
      <c r="PLK1" s="277"/>
      <c r="PLL1" s="277"/>
      <c r="PLM1" s="277"/>
      <c r="PLN1" s="277"/>
      <c r="PLO1" s="277"/>
      <c r="PLP1" s="277"/>
      <c r="PLQ1" s="277"/>
      <c r="PLR1" s="277"/>
      <c r="PLS1" s="277"/>
      <c r="PLT1" s="277"/>
      <c r="PLU1" s="277"/>
      <c r="PLV1" s="277"/>
      <c r="PLW1" s="277"/>
      <c r="PLX1" s="277"/>
      <c r="PLY1" s="277"/>
      <c r="PLZ1" s="277"/>
      <c r="PMA1" s="277"/>
      <c r="PMB1" s="277"/>
      <c r="PMC1" s="277"/>
      <c r="PMD1" s="277"/>
      <c r="PME1" s="277"/>
      <c r="PMF1" s="277"/>
      <c r="PMG1" s="277"/>
      <c r="PMH1" s="277"/>
      <c r="PMI1" s="277"/>
      <c r="PMJ1" s="277"/>
      <c r="PMK1" s="277"/>
      <c r="PML1" s="277"/>
      <c r="PMM1" s="277"/>
      <c r="PMN1" s="277"/>
      <c r="PMO1" s="277"/>
      <c r="PMP1" s="277"/>
      <c r="PMQ1" s="277"/>
      <c r="PMR1" s="277"/>
      <c r="PMS1" s="277"/>
      <c r="PMT1" s="277"/>
      <c r="PMU1" s="277"/>
      <c r="PMV1" s="277"/>
      <c r="PMW1" s="277"/>
      <c r="PMX1" s="277"/>
      <c r="PMY1" s="277"/>
      <c r="PMZ1" s="277"/>
      <c r="PNA1" s="277"/>
      <c r="PNB1" s="277"/>
      <c r="PNC1" s="277"/>
      <c r="PND1" s="277"/>
      <c r="PNE1" s="277"/>
      <c r="PNF1" s="277"/>
      <c r="PNG1" s="277"/>
      <c r="PNH1" s="277"/>
      <c r="PNI1" s="277"/>
      <c r="PNJ1" s="277"/>
      <c r="PNK1" s="277"/>
      <c r="PNL1" s="277"/>
      <c r="PNM1" s="277"/>
      <c r="PNN1" s="277"/>
      <c r="PNO1" s="277"/>
      <c r="PNP1" s="277"/>
      <c r="PNQ1" s="277"/>
      <c r="PNR1" s="277"/>
      <c r="PNS1" s="277"/>
      <c r="PNT1" s="277"/>
      <c r="PNU1" s="277"/>
      <c r="PNV1" s="277"/>
      <c r="PNW1" s="277"/>
      <c r="PNX1" s="277"/>
      <c r="PNY1" s="277"/>
      <c r="PNZ1" s="277"/>
      <c r="POA1" s="277"/>
      <c r="POB1" s="277"/>
      <c r="POC1" s="277"/>
      <c r="POD1" s="277"/>
      <c r="POE1" s="277"/>
      <c r="POF1" s="277"/>
      <c r="POG1" s="277"/>
      <c r="POH1" s="277"/>
      <c r="POI1" s="277"/>
      <c r="POJ1" s="277"/>
      <c r="POK1" s="277"/>
      <c r="POL1" s="277"/>
      <c r="POM1" s="277"/>
      <c r="PON1" s="277"/>
      <c r="POO1" s="277"/>
      <c r="POP1" s="277"/>
      <c r="POQ1" s="277"/>
      <c r="POR1" s="277"/>
      <c r="POS1" s="277"/>
      <c r="POT1" s="277"/>
      <c r="POU1" s="277"/>
      <c r="POV1" s="277"/>
      <c r="POW1" s="277"/>
      <c r="POX1" s="277"/>
      <c r="POY1" s="277"/>
      <c r="POZ1" s="277"/>
      <c r="PPA1" s="277"/>
      <c r="PPB1" s="277"/>
      <c r="PPC1" s="277"/>
      <c r="PPD1" s="277"/>
      <c r="PPE1" s="277"/>
      <c r="PPF1" s="277"/>
      <c r="PPG1" s="277"/>
      <c r="PPH1" s="277"/>
      <c r="PPI1" s="277"/>
      <c r="PPJ1" s="277"/>
      <c r="PPK1" s="277"/>
      <c r="PPL1" s="277"/>
      <c r="PPM1" s="277"/>
      <c r="PPN1" s="277"/>
      <c r="PPO1" s="277"/>
      <c r="PPP1" s="277"/>
      <c r="PPQ1" s="277"/>
      <c r="PPR1" s="277"/>
      <c r="PPS1" s="277"/>
      <c r="PPT1" s="277"/>
      <c r="PPU1" s="277"/>
      <c r="PPV1" s="277"/>
      <c r="PPW1" s="277"/>
      <c r="PPX1" s="277"/>
      <c r="PPY1" s="277"/>
      <c r="PPZ1" s="277"/>
      <c r="PQA1" s="277"/>
      <c r="PQB1" s="277"/>
      <c r="PQC1" s="277"/>
      <c r="PQD1" s="277"/>
      <c r="PQE1" s="277"/>
      <c r="PQF1" s="277"/>
      <c r="PQG1" s="277"/>
      <c r="PQH1" s="277"/>
      <c r="PQI1" s="277"/>
      <c r="PQJ1" s="277"/>
      <c r="PQK1" s="277"/>
      <c r="PQL1" s="277"/>
      <c r="PQM1" s="277"/>
      <c r="PQN1" s="277"/>
      <c r="PQO1" s="277"/>
      <c r="PQP1" s="277"/>
      <c r="PQQ1" s="277"/>
      <c r="PQR1" s="277"/>
      <c r="PQS1" s="277"/>
      <c r="PQT1" s="277"/>
      <c r="PQU1" s="277"/>
      <c r="PQV1" s="277"/>
      <c r="PQW1" s="277"/>
      <c r="PQX1" s="277"/>
      <c r="PQY1" s="277"/>
      <c r="PQZ1" s="277"/>
      <c r="PRA1" s="277"/>
      <c r="PRB1" s="277"/>
      <c r="PRC1" s="277"/>
      <c r="PRD1" s="277"/>
      <c r="PRE1" s="277"/>
      <c r="PRF1" s="277"/>
      <c r="PRG1" s="277"/>
      <c r="PRH1" s="277"/>
      <c r="PRI1" s="277"/>
      <c r="PRJ1" s="277"/>
      <c r="PRK1" s="277"/>
      <c r="PRL1" s="277"/>
      <c r="PRM1" s="277"/>
      <c r="PRN1" s="277"/>
      <c r="PRO1" s="277"/>
      <c r="PRP1" s="277"/>
      <c r="PRQ1" s="277"/>
      <c r="PRR1" s="277"/>
      <c r="PRS1" s="277"/>
      <c r="PRT1" s="277"/>
      <c r="PRU1" s="277"/>
      <c r="PRV1" s="277"/>
      <c r="PRW1" s="277"/>
      <c r="PRX1" s="277"/>
      <c r="PRY1" s="277"/>
      <c r="PRZ1" s="277"/>
      <c r="PSA1" s="277"/>
      <c r="PSB1" s="277"/>
      <c r="PSC1" s="277"/>
      <c r="PSD1" s="277"/>
      <c r="PSE1" s="277"/>
      <c r="PSF1" s="277"/>
      <c r="PSG1" s="277"/>
      <c r="PSH1" s="277"/>
      <c r="PSI1" s="277"/>
      <c r="PSJ1" s="277"/>
      <c r="PSK1" s="277"/>
      <c r="PSL1" s="277"/>
      <c r="PSM1" s="277"/>
      <c r="PSN1" s="277"/>
      <c r="PSO1" s="277"/>
      <c r="PSP1" s="277"/>
      <c r="PSQ1" s="277"/>
      <c r="PSR1" s="277"/>
      <c r="PSS1" s="277"/>
      <c r="PST1" s="277"/>
      <c r="PSU1" s="277"/>
      <c r="PSV1" s="277"/>
      <c r="PSW1" s="277"/>
      <c r="PSX1" s="277"/>
      <c r="PSY1" s="277"/>
      <c r="PSZ1" s="277"/>
      <c r="PTA1" s="277"/>
      <c r="PTB1" s="277"/>
      <c r="PTC1" s="277"/>
      <c r="PTD1" s="277"/>
      <c r="PTE1" s="277"/>
      <c r="PTF1" s="277"/>
      <c r="PTG1" s="277"/>
      <c r="PTH1" s="277"/>
      <c r="PTI1" s="277"/>
      <c r="PTJ1" s="277"/>
      <c r="PTK1" s="277"/>
      <c r="PTL1" s="277"/>
      <c r="PTM1" s="277"/>
      <c r="PTN1" s="277"/>
      <c r="PTO1" s="277"/>
      <c r="PTP1" s="277"/>
      <c r="PTQ1" s="277"/>
      <c r="PTR1" s="277"/>
      <c r="PTS1" s="277"/>
      <c r="PTT1" s="277"/>
      <c r="PTU1" s="277"/>
      <c r="PTV1" s="277"/>
      <c r="PTW1" s="277"/>
      <c r="PTX1" s="277"/>
      <c r="PTY1" s="277"/>
      <c r="PTZ1" s="277"/>
      <c r="PUA1" s="277"/>
      <c r="PUB1" s="277"/>
      <c r="PUC1" s="277"/>
      <c r="PUD1" s="277"/>
      <c r="PUE1" s="277"/>
      <c r="PUF1" s="277"/>
      <c r="PUG1" s="277"/>
      <c r="PUH1" s="277"/>
      <c r="PUI1" s="277"/>
      <c r="PUJ1" s="277"/>
      <c r="PUK1" s="277"/>
      <c r="PUL1" s="277"/>
      <c r="PUM1" s="277"/>
      <c r="PUN1" s="277"/>
      <c r="PUO1" s="277"/>
      <c r="PUP1" s="277"/>
      <c r="PUQ1" s="277"/>
      <c r="PUR1" s="277"/>
      <c r="PUS1" s="277"/>
      <c r="PUT1" s="277"/>
      <c r="PUU1" s="277"/>
      <c r="PUV1" s="277"/>
      <c r="PUW1" s="277"/>
      <c r="PUX1" s="277"/>
      <c r="PUY1" s="277"/>
      <c r="PUZ1" s="277"/>
      <c r="PVA1" s="277"/>
      <c r="PVB1" s="277"/>
      <c r="PVC1" s="277"/>
      <c r="PVD1" s="277"/>
      <c r="PVE1" s="277"/>
      <c r="PVF1" s="277"/>
      <c r="PVG1" s="277"/>
      <c r="PVH1" s="277"/>
      <c r="PVI1" s="277"/>
      <c r="PVJ1" s="277"/>
      <c r="PVK1" s="277"/>
      <c r="PVL1" s="277"/>
      <c r="PVM1" s="277"/>
      <c r="PVN1" s="277"/>
      <c r="PVO1" s="277"/>
      <c r="PVP1" s="277"/>
      <c r="PVQ1" s="277"/>
      <c r="PVR1" s="277"/>
      <c r="PVS1" s="277"/>
      <c r="PVT1" s="277"/>
      <c r="PVU1" s="277"/>
      <c r="PVV1" s="277"/>
      <c r="PVW1" s="277"/>
      <c r="PVX1" s="277"/>
      <c r="PVY1" s="277"/>
      <c r="PVZ1" s="277"/>
      <c r="PWA1" s="277"/>
      <c r="PWB1" s="277"/>
      <c r="PWC1" s="277"/>
      <c r="PWD1" s="277"/>
      <c r="PWE1" s="277"/>
      <c r="PWF1" s="277"/>
      <c r="PWG1" s="277"/>
      <c r="PWH1" s="277"/>
      <c r="PWI1" s="277"/>
      <c r="PWJ1" s="277"/>
      <c r="PWK1" s="277"/>
      <c r="PWL1" s="277"/>
      <c r="PWM1" s="277"/>
      <c r="PWN1" s="277"/>
      <c r="PWO1" s="277"/>
      <c r="PWP1" s="277"/>
      <c r="PWQ1" s="277"/>
      <c r="PWR1" s="277"/>
      <c r="PWS1" s="277"/>
      <c r="PWT1" s="277"/>
      <c r="PWU1" s="277"/>
      <c r="PWV1" s="277"/>
      <c r="PWW1" s="277"/>
      <c r="PWX1" s="277"/>
      <c r="PWY1" s="277"/>
      <c r="PWZ1" s="277"/>
      <c r="PXA1" s="277"/>
      <c r="PXB1" s="277"/>
      <c r="PXC1" s="277"/>
      <c r="PXD1" s="277"/>
      <c r="PXE1" s="277"/>
      <c r="PXF1" s="277"/>
      <c r="PXG1" s="277"/>
      <c r="PXH1" s="277"/>
      <c r="PXI1" s="277"/>
      <c r="PXJ1" s="277"/>
      <c r="PXK1" s="277"/>
      <c r="PXL1" s="277"/>
      <c r="PXM1" s="277"/>
      <c r="PXN1" s="277"/>
      <c r="PXO1" s="277"/>
      <c r="PXP1" s="277"/>
      <c r="PXQ1" s="277"/>
      <c r="PXR1" s="277"/>
      <c r="PXS1" s="277"/>
      <c r="PXT1" s="277"/>
      <c r="PXU1" s="277"/>
      <c r="PXV1" s="277"/>
      <c r="PXW1" s="277"/>
      <c r="PXX1" s="277"/>
      <c r="PXY1" s="277"/>
      <c r="PXZ1" s="277"/>
      <c r="PYA1" s="277"/>
      <c r="PYB1" s="277"/>
      <c r="PYC1" s="277"/>
      <c r="PYD1" s="277"/>
      <c r="PYE1" s="277"/>
      <c r="PYF1" s="277"/>
      <c r="PYG1" s="277"/>
      <c r="PYH1" s="277"/>
      <c r="PYI1" s="277"/>
      <c r="PYJ1" s="277"/>
      <c r="PYK1" s="277"/>
      <c r="PYL1" s="277"/>
      <c r="PYM1" s="277"/>
      <c r="PYN1" s="277"/>
      <c r="PYO1" s="277"/>
      <c r="PYP1" s="277"/>
      <c r="PYQ1" s="277"/>
      <c r="PYR1" s="277"/>
      <c r="PYS1" s="277"/>
      <c r="PYT1" s="277"/>
      <c r="PYU1" s="277"/>
      <c r="PYV1" s="277"/>
      <c r="PYW1" s="277"/>
      <c r="PYX1" s="277"/>
      <c r="PYY1" s="277"/>
      <c r="PYZ1" s="277"/>
      <c r="PZA1" s="277"/>
      <c r="PZB1" s="277"/>
      <c r="PZC1" s="277"/>
      <c r="PZD1" s="277"/>
      <c r="PZE1" s="277"/>
      <c r="PZF1" s="277"/>
      <c r="PZG1" s="277"/>
      <c r="PZH1" s="277"/>
      <c r="PZI1" s="277"/>
      <c r="PZJ1" s="277"/>
      <c r="PZK1" s="277"/>
      <c r="PZL1" s="277"/>
      <c r="PZM1" s="277"/>
      <c r="PZN1" s="277"/>
      <c r="PZO1" s="277"/>
      <c r="PZP1" s="277"/>
      <c r="PZQ1" s="277"/>
      <c r="PZR1" s="277"/>
      <c r="PZS1" s="277"/>
      <c r="PZT1" s="277"/>
      <c r="PZU1" s="277"/>
      <c r="PZV1" s="277"/>
      <c r="PZW1" s="277"/>
      <c r="PZX1" s="277"/>
      <c r="PZY1" s="277"/>
      <c r="PZZ1" s="277"/>
      <c r="QAA1" s="277"/>
      <c r="QAB1" s="277"/>
      <c r="QAC1" s="277"/>
      <c r="QAD1" s="277"/>
      <c r="QAE1" s="277"/>
      <c r="QAF1" s="277"/>
      <c r="QAG1" s="277"/>
      <c r="QAH1" s="277"/>
      <c r="QAI1" s="277"/>
      <c r="QAJ1" s="277"/>
      <c r="QAK1" s="277"/>
      <c r="QAL1" s="277"/>
      <c r="QAM1" s="277"/>
      <c r="QAN1" s="277"/>
      <c r="QAO1" s="277"/>
      <c r="QAP1" s="277"/>
      <c r="QAQ1" s="277"/>
      <c r="QAR1" s="277"/>
      <c r="QAS1" s="277"/>
      <c r="QAT1" s="277"/>
      <c r="QAU1" s="277"/>
      <c r="QAV1" s="277"/>
      <c r="QAW1" s="277"/>
      <c r="QAX1" s="277"/>
      <c r="QAY1" s="277"/>
      <c r="QAZ1" s="277"/>
      <c r="QBA1" s="277"/>
      <c r="QBB1" s="277"/>
      <c r="QBC1" s="277"/>
      <c r="QBD1" s="277"/>
      <c r="QBE1" s="277"/>
      <c r="QBF1" s="277"/>
      <c r="QBG1" s="277"/>
      <c r="QBH1" s="277"/>
      <c r="QBI1" s="277"/>
      <c r="QBJ1" s="277"/>
      <c r="QBK1" s="277"/>
      <c r="QBL1" s="277"/>
      <c r="QBM1" s="277"/>
      <c r="QBN1" s="277"/>
      <c r="QBO1" s="277"/>
      <c r="QBP1" s="277"/>
      <c r="QBQ1" s="277"/>
      <c r="QBR1" s="277"/>
      <c r="QBS1" s="277"/>
      <c r="QBT1" s="277"/>
      <c r="QBU1" s="277"/>
      <c r="QBV1" s="277"/>
      <c r="QBW1" s="277"/>
      <c r="QBX1" s="277"/>
      <c r="QBY1" s="277"/>
      <c r="QBZ1" s="277"/>
      <c r="QCA1" s="277"/>
      <c r="QCB1" s="277"/>
      <c r="QCC1" s="277"/>
      <c r="QCD1" s="277"/>
      <c r="QCE1" s="277"/>
      <c r="QCF1" s="277"/>
      <c r="QCG1" s="277"/>
      <c r="QCH1" s="277"/>
      <c r="QCI1" s="277"/>
      <c r="QCJ1" s="277"/>
      <c r="QCK1" s="277"/>
      <c r="QCL1" s="277"/>
      <c r="QCM1" s="277"/>
      <c r="QCN1" s="277"/>
      <c r="QCO1" s="277"/>
      <c r="QCP1" s="277"/>
      <c r="QCQ1" s="277"/>
      <c r="QCR1" s="277"/>
      <c r="QCS1" s="277"/>
      <c r="QCT1" s="277"/>
      <c r="QCU1" s="277"/>
      <c r="QCV1" s="277"/>
      <c r="QCW1" s="277"/>
      <c r="QCX1" s="277"/>
      <c r="QCY1" s="277"/>
      <c r="QCZ1" s="277"/>
      <c r="QDA1" s="277"/>
      <c r="QDB1" s="277"/>
      <c r="QDC1" s="277"/>
      <c r="QDD1" s="277"/>
      <c r="QDE1" s="277"/>
      <c r="QDF1" s="277"/>
      <c r="QDG1" s="277"/>
      <c r="QDH1" s="277"/>
      <c r="QDI1" s="277"/>
      <c r="QDJ1" s="277"/>
      <c r="QDK1" s="277"/>
      <c r="QDL1" s="277"/>
      <c r="QDM1" s="277"/>
      <c r="QDN1" s="277"/>
      <c r="QDO1" s="277"/>
      <c r="QDP1" s="277"/>
      <c r="QDQ1" s="277"/>
      <c r="QDR1" s="277"/>
      <c r="QDS1" s="277"/>
      <c r="QDT1" s="277"/>
      <c r="QDU1" s="277"/>
      <c r="QDV1" s="277"/>
      <c r="QDW1" s="277"/>
      <c r="QDX1" s="277"/>
      <c r="QDY1" s="277"/>
      <c r="QDZ1" s="277"/>
      <c r="QEA1" s="277"/>
      <c r="QEB1" s="277"/>
      <c r="QEC1" s="277"/>
      <c r="QED1" s="277"/>
      <c r="QEE1" s="277"/>
      <c r="QEF1" s="277"/>
      <c r="QEG1" s="277"/>
      <c r="QEH1" s="277"/>
      <c r="QEI1" s="277"/>
      <c r="QEJ1" s="277"/>
      <c r="QEK1" s="277"/>
      <c r="QEL1" s="277"/>
      <c r="QEM1" s="277"/>
      <c r="QEN1" s="277"/>
      <c r="QEO1" s="277"/>
      <c r="QEP1" s="277"/>
      <c r="QEQ1" s="277"/>
      <c r="QER1" s="277"/>
      <c r="QES1" s="277"/>
      <c r="QET1" s="277"/>
      <c r="QEU1" s="277"/>
      <c r="QEV1" s="277"/>
      <c r="QEW1" s="277"/>
      <c r="QEX1" s="277"/>
      <c r="QEY1" s="277"/>
      <c r="QEZ1" s="277"/>
      <c r="QFA1" s="277"/>
      <c r="QFB1" s="277"/>
      <c r="QFC1" s="277"/>
      <c r="QFD1" s="277"/>
      <c r="QFE1" s="277"/>
      <c r="QFF1" s="277"/>
      <c r="QFG1" s="277"/>
      <c r="QFH1" s="277"/>
      <c r="QFI1" s="277"/>
      <c r="QFJ1" s="277"/>
      <c r="QFK1" s="277"/>
      <c r="QFL1" s="277"/>
      <c r="QFM1" s="277"/>
      <c r="QFN1" s="277"/>
      <c r="QFO1" s="277"/>
      <c r="QFP1" s="277"/>
      <c r="QFQ1" s="277"/>
      <c r="QFR1" s="277"/>
      <c r="QFS1" s="277"/>
      <c r="QFT1" s="277"/>
      <c r="QFU1" s="277"/>
      <c r="QFV1" s="277"/>
      <c r="QFW1" s="277"/>
      <c r="QFX1" s="277"/>
      <c r="QFY1" s="277"/>
      <c r="QFZ1" s="277"/>
      <c r="QGA1" s="277"/>
      <c r="QGB1" s="277"/>
      <c r="QGC1" s="277"/>
      <c r="QGD1" s="277"/>
      <c r="QGE1" s="277"/>
      <c r="QGF1" s="277"/>
      <c r="QGG1" s="277"/>
      <c r="QGH1" s="277"/>
      <c r="QGI1" s="277"/>
      <c r="QGJ1" s="277"/>
      <c r="QGK1" s="277"/>
      <c r="QGL1" s="277"/>
      <c r="QGM1" s="277"/>
      <c r="QGN1" s="277"/>
      <c r="QGO1" s="277"/>
      <c r="QGP1" s="277"/>
      <c r="QGQ1" s="277"/>
      <c r="QGR1" s="277"/>
      <c r="QGS1" s="277"/>
      <c r="QGT1" s="277"/>
      <c r="QGU1" s="277"/>
      <c r="QGV1" s="277"/>
      <c r="QGW1" s="277"/>
      <c r="QGX1" s="277"/>
      <c r="QGY1" s="277"/>
      <c r="QGZ1" s="277"/>
      <c r="QHA1" s="277"/>
      <c r="QHB1" s="277"/>
      <c r="QHC1" s="277"/>
      <c r="QHD1" s="277"/>
      <c r="QHE1" s="277"/>
      <c r="QHF1" s="277"/>
      <c r="QHG1" s="277"/>
      <c r="QHH1" s="277"/>
      <c r="QHI1" s="277"/>
      <c r="QHJ1" s="277"/>
      <c r="QHK1" s="277"/>
      <c r="QHL1" s="277"/>
      <c r="QHM1" s="277"/>
      <c r="QHN1" s="277"/>
      <c r="QHO1" s="277"/>
      <c r="QHP1" s="277"/>
      <c r="QHQ1" s="277"/>
      <c r="QHR1" s="277"/>
      <c r="QHS1" s="277"/>
      <c r="QHT1" s="277"/>
      <c r="QHU1" s="277"/>
      <c r="QHV1" s="277"/>
      <c r="QHW1" s="277"/>
      <c r="QHX1" s="277"/>
      <c r="QHY1" s="277"/>
      <c r="QHZ1" s="277"/>
      <c r="QIA1" s="277"/>
      <c r="QIB1" s="277"/>
      <c r="QIC1" s="277"/>
      <c r="QID1" s="277"/>
      <c r="QIE1" s="277"/>
      <c r="QIF1" s="277"/>
      <c r="QIG1" s="277"/>
      <c r="QIH1" s="277"/>
      <c r="QII1" s="277"/>
      <c r="QIJ1" s="277"/>
      <c r="QIK1" s="277"/>
      <c r="QIL1" s="277"/>
      <c r="QIM1" s="277"/>
      <c r="QIN1" s="277"/>
      <c r="QIO1" s="277"/>
      <c r="QIP1" s="277"/>
      <c r="QIQ1" s="277"/>
      <c r="QIR1" s="277"/>
      <c r="QIS1" s="277"/>
      <c r="QIT1" s="277"/>
      <c r="QIU1" s="277"/>
      <c r="QIV1" s="277"/>
      <c r="QIW1" s="277"/>
      <c r="QIX1" s="277"/>
      <c r="QIY1" s="277"/>
      <c r="QIZ1" s="277"/>
      <c r="QJA1" s="277"/>
      <c r="QJB1" s="277"/>
      <c r="QJC1" s="277"/>
      <c r="QJD1" s="277"/>
      <c r="QJE1" s="277"/>
      <c r="QJF1" s="277"/>
      <c r="QJG1" s="277"/>
      <c r="QJH1" s="277"/>
      <c r="QJI1" s="277"/>
      <c r="QJJ1" s="277"/>
      <c r="QJK1" s="277"/>
      <c r="QJL1" s="277"/>
      <c r="QJM1" s="277"/>
      <c r="QJN1" s="277"/>
      <c r="QJO1" s="277"/>
      <c r="QJP1" s="277"/>
      <c r="QJQ1" s="277"/>
      <c r="QJR1" s="277"/>
      <c r="QJS1" s="277"/>
      <c r="QJT1" s="277"/>
      <c r="QJU1" s="277"/>
      <c r="QJV1" s="277"/>
      <c r="QJW1" s="277"/>
      <c r="QJX1" s="277"/>
      <c r="QJY1" s="277"/>
      <c r="QJZ1" s="277"/>
      <c r="QKA1" s="277"/>
      <c r="QKB1" s="277"/>
      <c r="QKC1" s="277"/>
      <c r="QKD1" s="277"/>
      <c r="QKE1" s="277"/>
      <c r="QKF1" s="277"/>
      <c r="QKG1" s="277"/>
      <c r="QKH1" s="277"/>
      <c r="QKI1" s="277"/>
      <c r="QKJ1" s="277"/>
      <c r="QKK1" s="277"/>
      <c r="QKL1" s="277"/>
      <c r="QKM1" s="277"/>
      <c r="QKN1" s="277"/>
      <c r="QKO1" s="277"/>
      <c r="QKP1" s="277"/>
      <c r="QKQ1" s="277"/>
      <c r="QKR1" s="277"/>
      <c r="QKS1" s="277"/>
      <c r="QKT1" s="277"/>
      <c r="QKU1" s="277"/>
      <c r="QKV1" s="277"/>
      <c r="QKW1" s="277"/>
      <c r="QKX1" s="277"/>
      <c r="QKY1" s="277"/>
      <c r="QKZ1" s="277"/>
      <c r="QLA1" s="277"/>
      <c r="QLB1" s="277"/>
      <c r="QLC1" s="277"/>
      <c r="QLD1" s="277"/>
      <c r="QLE1" s="277"/>
      <c r="QLF1" s="277"/>
      <c r="QLG1" s="277"/>
      <c r="QLH1" s="277"/>
      <c r="QLI1" s="277"/>
      <c r="QLJ1" s="277"/>
      <c r="QLK1" s="277"/>
      <c r="QLL1" s="277"/>
      <c r="QLM1" s="277"/>
      <c r="QLN1" s="277"/>
      <c r="QLO1" s="277"/>
      <c r="QLP1" s="277"/>
      <c r="QLQ1" s="277"/>
      <c r="QLR1" s="277"/>
      <c r="QLS1" s="277"/>
      <c r="QLT1" s="277"/>
      <c r="QLU1" s="277"/>
      <c r="QLV1" s="277"/>
      <c r="QLW1" s="277"/>
      <c r="QLX1" s="277"/>
      <c r="QLY1" s="277"/>
      <c r="QLZ1" s="277"/>
      <c r="QMA1" s="277"/>
      <c r="QMB1" s="277"/>
      <c r="QMC1" s="277"/>
      <c r="QMD1" s="277"/>
      <c r="QME1" s="277"/>
      <c r="QMF1" s="277"/>
      <c r="QMG1" s="277"/>
      <c r="QMH1" s="277"/>
      <c r="QMI1" s="277"/>
      <c r="QMJ1" s="277"/>
      <c r="QMK1" s="277"/>
      <c r="QML1" s="277"/>
      <c r="QMM1" s="277"/>
      <c r="QMN1" s="277"/>
      <c r="QMO1" s="277"/>
      <c r="QMP1" s="277"/>
      <c r="QMQ1" s="277"/>
      <c r="QMR1" s="277"/>
      <c r="QMS1" s="277"/>
      <c r="QMT1" s="277"/>
      <c r="QMU1" s="277"/>
      <c r="QMV1" s="277"/>
      <c r="QMW1" s="277"/>
      <c r="QMX1" s="277"/>
      <c r="QMY1" s="277"/>
      <c r="QMZ1" s="277"/>
      <c r="QNA1" s="277"/>
      <c r="QNB1" s="277"/>
      <c r="QNC1" s="277"/>
      <c r="QND1" s="277"/>
      <c r="QNE1" s="277"/>
      <c r="QNF1" s="277"/>
      <c r="QNG1" s="277"/>
      <c r="QNH1" s="277"/>
      <c r="QNI1" s="277"/>
      <c r="QNJ1" s="277"/>
      <c r="QNK1" s="277"/>
      <c r="QNL1" s="277"/>
      <c r="QNM1" s="277"/>
      <c r="QNN1" s="277"/>
      <c r="QNO1" s="277"/>
      <c r="QNP1" s="277"/>
      <c r="QNQ1" s="277"/>
      <c r="QNR1" s="277"/>
      <c r="QNS1" s="277"/>
      <c r="QNT1" s="277"/>
      <c r="QNU1" s="277"/>
      <c r="QNV1" s="277"/>
      <c r="QNW1" s="277"/>
      <c r="QNX1" s="277"/>
      <c r="QNY1" s="277"/>
      <c r="QNZ1" s="277"/>
      <c r="QOA1" s="277"/>
      <c r="QOB1" s="277"/>
      <c r="QOC1" s="277"/>
      <c r="QOD1" s="277"/>
      <c r="QOE1" s="277"/>
      <c r="QOF1" s="277"/>
      <c r="QOG1" s="277"/>
      <c r="QOH1" s="277"/>
      <c r="QOI1" s="277"/>
      <c r="QOJ1" s="277"/>
      <c r="QOK1" s="277"/>
      <c r="QOL1" s="277"/>
      <c r="QOM1" s="277"/>
      <c r="QON1" s="277"/>
      <c r="QOO1" s="277"/>
      <c r="QOP1" s="277"/>
      <c r="QOQ1" s="277"/>
      <c r="QOR1" s="277"/>
      <c r="QOS1" s="277"/>
      <c r="QOT1" s="277"/>
      <c r="QOU1" s="277"/>
      <c r="QOV1" s="277"/>
      <c r="QOW1" s="277"/>
      <c r="QOX1" s="277"/>
      <c r="QOY1" s="277"/>
      <c r="QOZ1" s="277"/>
      <c r="QPA1" s="277"/>
      <c r="QPB1" s="277"/>
      <c r="QPC1" s="277"/>
      <c r="QPD1" s="277"/>
      <c r="QPE1" s="277"/>
      <c r="QPF1" s="277"/>
      <c r="QPG1" s="277"/>
      <c r="QPH1" s="277"/>
      <c r="QPI1" s="277"/>
      <c r="QPJ1" s="277"/>
      <c r="QPK1" s="277"/>
      <c r="QPL1" s="277"/>
      <c r="QPM1" s="277"/>
      <c r="QPN1" s="277"/>
      <c r="QPO1" s="277"/>
      <c r="QPP1" s="277"/>
      <c r="QPQ1" s="277"/>
      <c r="QPR1" s="277"/>
      <c r="QPS1" s="277"/>
      <c r="QPT1" s="277"/>
      <c r="QPU1" s="277"/>
      <c r="QPV1" s="277"/>
      <c r="QPW1" s="277"/>
      <c r="QPX1" s="277"/>
      <c r="QPY1" s="277"/>
      <c r="QPZ1" s="277"/>
      <c r="QQA1" s="277"/>
      <c r="QQB1" s="277"/>
      <c r="QQC1" s="277"/>
      <c r="QQD1" s="277"/>
      <c r="QQE1" s="277"/>
      <c r="QQF1" s="277"/>
      <c r="QQG1" s="277"/>
      <c r="QQH1" s="277"/>
      <c r="QQI1" s="277"/>
      <c r="QQJ1" s="277"/>
      <c r="QQK1" s="277"/>
      <c r="QQL1" s="277"/>
      <c r="QQM1" s="277"/>
      <c r="QQN1" s="277"/>
      <c r="QQO1" s="277"/>
      <c r="QQP1" s="277"/>
      <c r="QQQ1" s="277"/>
      <c r="QQR1" s="277"/>
      <c r="QQS1" s="277"/>
      <c r="QQT1" s="277"/>
      <c r="QQU1" s="277"/>
      <c r="QQV1" s="277"/>
      <c r="QQW1" s="277"/>
      <c r="QQX1" s="277"/>
      <c r="QQY1" s="277"/>
      <c r="QQZ1" s="277"/>
      <c r="QRA1" s="277"/>
      <c r="QRB1" s="277"/>
      <c r="QRC1" s="277"/>
      <c r="QRD1" s="277"/>
      <c r="QRE1" s="277"/>
      <c r="QRF1" s="277"/>
      <c r="QRG1" s="277"/>
      <c r="QRH1" s="277"/>
      <c r="QRI1" s="277"/>
      <c r="QRJ1" s="277"/>
      <c r="QRK1" s="277"/>
      <c r="QRL1" s="277"/>
      <c r="QRM1" s="277"/>
      <c r="QRN1" s="277"/>
      <c r="QRO1" s="277"/>
      <c r="QRP1" s="277"/>
      <c r="QRQ1" s="277"/>
      <c r="QRR1" s="277"/>
      <c r="QRS1" s="277"/>
      <c r="QRT1" s="277"/>
      <c r="QRU1" s="277"/>
      <c r="QRV1" s="277"/>
      <c r="QRW1" s="277"/>
      <c r="QRX1" s="277"/>
      <c r="QRY1" s="277"/>
      <c r="QRZ1" s="277"/>
      <c r="QSA1" s="277"/>
      <c r="QSB1" s="277"/>
      <c r="QSC1" s="277"/>
      <c r="QSD1" s="277"/>
      <c r="QSE1" s="277"/>
      <c r="QSF1" s="277"/>
      <c r="QSG1" s="277"/>
      <c r="QSH1" s="277"/>
      <c r="QSI1" s="277"/>
      <c r="QSJ1" s="277"/>
      <c r="QSK1" s="277"/>
      <c r="QSL1" s="277"/>
      <c r="QSM1" s="277"/>
      <c r="QSN1" s="277"/>
      <c r="QSO1" s="277"/>
      <c r="QSP1" s="277"/>
      <c r="QSQ1" s="277"/>
      <c r="QSR1" s="277"/>
      <c r="QSS1" s="277"/>
      <c r="QST1" s="277"/>
      <c r="QSU1" s="277"/>
      <c r="QSV1" s="277"/>
      <c r="QSW1" s="277"/>
      <c r="QSX1" s="277"/>
      <c r="QSY1" s="277"/>
      <c r="QSZ1" s="277"/>
      <c r="QTA1" s="277"/>
      <c r="QTB1" s="277"/>
      <c r="QTC1" s="277"/>
      <c r="QTD1" s="277"/>
      <c r="QTE1" s="277"/>
      <c r="QTF1" s="277"/>
      <c r="QTG1" s="277"/>
      <c r="QTH1" s="277"/>
      <c r="QTI1" s="277"/>
      <c r="QTJ1" s="277"/>
      <c r="QTK1" s="277"/>
      <c r="QTL1" s="277"/>
      <c r="QTM1" s="277"/>
      <c r="QTN1" s="277"/>
      <c r="QTO1" s="277"/>
      <c r="QTP1" s="277"/>
      <c r="QTQ1" s="277"/>
      <c r="QTR1" s="277"/>
      <c r="QTS1" s="277"/>
      <c r="QTT1" s="277"/>
      <c r="QTU1" s="277"/>
      <c r="QTV1" s="277"/>
      <c r="QTW1" s="277"/>
      <c r="QTX1" s="277"/>
      <c r="QTY1" s="277"/>
      <c r="QTZ1" s="277"/>
      <c r="QUA1" s="277"/>
      <c r="QUB1" s="277"/>
      <c r="QUC1" s="277"/>
      <c r="QUD1" s="277"/>
      <c r="QUE1" s="277"/>
      <c r="QUF1" s="277"/>
      <c r="QUG1" s="277"/>
      <c r="QUH1" s="277"/>
      <c r="QUI1" s="277"/>
      <c r="QUJ1" s="277"/>
      <c r="QUK1" s="277"/>
      <c r="QUL1" s="277"/>
      <c r="QUM1" s="277"/>
      <c r="QUN1" s="277"/>
      <c r="QUO1" s="277"/>
      <c r="QUP1" s="277"/>
      <c r="QUQ1" s="277"/>
      <c r="QUR1" s="277"/>
      <c r="QUS1" s="277"/>
      <c r="QUT1" s="277"/>
      <c r="QUU1" s="277"/>
      <c r="QUV1" s="277"/>
      <c r="QUW1" s="277"/>
      <c r="QUX1" s="277"/>
      <c r="QUY1" s="277"/>
      <c r="QUZ1" s="277"/>
      <c r="QVA1" s="277"/>
      <c r="QVB1" s="277"/>
      <c r="QVC1" s="277"/>
      <c r="QVD1" s="277"/>
      <c r="QVE1" s="277"/>
      <c r="QVF1" s="277"/>
      <c r="QVG1" s="277"/>
      <c r="QVH1" s="277"/>
      <c r="QVI1" s="277"/>
      <c r="QVJ1" s="277"/>
      <c r="QVK1" s="277"/>
      <c r="QVL1" s="277"/>
      <c r="QVM1" s="277"/>
      <c r="QVN1" s="277"/>
      <c r="QVO1" s="277"/>
      <c r="QVP1" s="277"/>
      <c r="QVQ1" s="277"/>
      <c r="QVR1" s="277"/>
      <c r="QVS1" s="277"/>
      <c r="QVT1" s="277"/>
      <c r="QVU1" s="277"/>
      <c r="QVV1" s="277"/>
      <c r="QVW1" s="277"/>
      <c r="QVX1" s="277"/>
      <c r="QVY1" s="277"/>
      <c r="QVZ1" s="277"/>
      <c r="QWA1" s="277"/>
      <c r="QWB1" s="277"/>
      <c r="QWC1" s="277"/>
      <c r="QWD1" s="277"/>
      <c r="QWE1" s="277"/>
      <c r="QWF1" s="277"/>
      <c r="QWG1" s="277"/>
      <c r="QWH1" s="277"/>
      <c r="QWI1" s="277"/>
      <c r="QWJ1" s="277"/>
      <c r="QWK1" s="277"/>
      <c r="QWL1" s="277"/>
      <c r="QWM1" s="277"/>
      <c r="QWN1" s="277"/>
      <c r="QWO1" s="277"/>
      <c r="QWP1" s="277"/>
      <c r="QWQ1" s="277"/>
      <c r="QWR1" s="277"/>
      <c r="QWS1" s="277"/>
      <c r="QWT1" s="277"/>
      <c r="QWU1" s="277"/>
      <c r="QWV1" s="277"/>
      <c r="QWW1" s="277"/>
      <c r="QWX1" s="277"/>
      <c r="QWY1" s="277"/>
      <c r="QWZ1" s="277"/>
      <c r="QXA1" s="277"/>
      <c r="QXB1" s="277"/>
      <c r="QXC1" s="277"/>
      <c r="QXD1" s="277"/>
      <c r="QXE1" s="277"/>
      <c r="QXF1" s="277"/>
      <c r="QXG1" s="277"/>
      <c r="QXH1" s="277"/>
      <c r="QXI1" s="277"/>
      <c r="QXJ1" s="277"/>
      <c r="QXK1" s="277"/>
      <c r="QXL1" s="277"/>
      <c r="QXM1" s="277"/>
      <c r="QXN1" s="277"/>
      <c r="QXO1" s="277"/>
      <c r="QXP1" s="277"/>
      <c r="QXQ1" s="277"/>
      <c r="QXR1" s="277"/>
      <c r="QXS1" s="277"/>
      <c r="QXT1" s="277"/>
      <c r="QXU1" s="277"/>
      <c r="QXV1" s="277"/>
      <c r="QXW1" s="277"/>
      <c r="QXX1" s="277"/>
      <c r="QXY1" s="277"/>
      <c r="QXZ1" s="277"/>
      <c r="QYA1" s="277"/>
      <c r="QYB1" s="277"/>
      <c r="QYC1" s="277"/>
      <c r="QYD1" s="277"/>
      <c r="QYE1" s="277"/>
      <c r="QYF1" s="277"/>
      <c r="QYG1" s="277"/>
      <c r="QYH1" s="277"/>
      <c r="QYI1" s="277"/>
      <c r="QYJ1" s="277"/>
      <c r="QYK1" s="277"/>
      <c r="QYL1" s="277"/>
      <c r="QYM1" s="277"/>
      <c r="QYN1" s="277"/>
      <c r="QYO1" s="277"/>
      <c r="QYP1" s="277"/>
      <c r="QYQ1" s="277"/>
      <c r="QYR1" s="277"/>
      <c r="QYS1" s="277"/>
      <c r="QYT1" s="277"/>
      <c r="QYU1" s="277"/>
      <c r="QYV1" s="277"/>
      <c r="QYW1" s="277"/>
      <c r="QYX1" s="277"/>
      <c r="QYY1" s="277"/>
      <c r="QYZ1" s="277"/>
      <c r="QZA1" s="277"/>
      <c r="QZB1" s="277"/>
      <c r="QZC1" s="277"/>
      <c r="QZD1" s="277"/>
      <c r="QZE1" s="277"/>
      <c r="QZF1" s="277"/>
      <c r="QZG1" s="277"/>
      <c r="QZH1" s="277"/>
      <c r="QZI1" s="277"/>
      <c r="QZJ1" s="277"/>
      <c r="QZK1" s="277"/>
      <c r="QZL1" s="277"/>
      <c r="QZM1" s="277"/>
      <c r="QZN1" s="277"/>
      <c r="QZO1" s="277"/>
      <c r="QZP1" s="277"/>
      <c r="QZQ1" s="277"/>
      <c r="QZR1" s="277"/>
      <c r="QZS1" s="277"/>
      <c r="QZT1" s="277"/>
      <c r="QZU1" s="277"/>
      <c r="QZV1" s="277"/>
      <c r="QZW1" s="277"/>
      <c r="QZX1" s="277"/>
      <c r="QZY1" s="277"/>
      <c r="QZZ1" s="277"/>
      <c r="RAA1" s="277"/>
      <c r="RAB1" s="277"/>
      <c r="RAC1" s="277"/>
      <c r="RAD1" s="277"/>
      <c r="RAE1" s="277"/>
      <c r="RAF1" s="277"/>
      <c r="RAG1" s="277"/>
      <c r="RAH1" s="277"/>
      <c r="RAI1" s="277"/>
      <c r="RAJ1" s="277"/>
      <c r="RAK1" s="277"/>
      <c r="RAL1" s="277"/>
      <c r="RAM1" s="277"/>
      <c r="RAN1" s="277"/>
      <c r="RAO1" s="277"/>
      <c r="RAP1" s="277"/>
      <c r="RAQ1" s="277"/>
      <c r="RAR1" s="277"/>
      <c r="RAS1" s="277"/>
      <c r="RAT1" s="277"/>
      <c r="RAU1" s="277"/>
      <c r="RAV1" s="277"/>
      <c r="RAW1" s="277"/>
      <c r="RAX1" s="277"/>
      <c r="RAY1" s="277"/>
      <c r="RAZ1" s="277"/>
      <c r="RBA1" s="277"/>
      <c r="RBB1" s="277"/>
      <c r="RBC1" s="277"/>
      <c r="RBD1" s="277"/>
      <c r="RBE1" s="277"/>
      <c r="RBF1" s="277"/>
      <c r="RBG1" s="277"/>
      <c r="RBH1" s="277"/>
      <c r="RBI1" s="277"/>
      <c r="RBJ1" s="277"/>
      <c r="RBK1" s="277"/>
      <c r="RBL1" s="277"/>
      <c r="RBM1" s="277"/>
      <c r="RBN1" s="277"/>
      <c r="RBO1" s="277"/>
      <c r="RBP1" s="277"/>
      <c r="RBQ1" s="277"/>
      <c r="RBR1" s="277"/>
      <c r="RBS1" s="277"/>
      <c r="RBT1" s="277"/>
      <c r="RBU1" s="277"/>
      <c r="RBV1" s="277"/>
      <c r="RBW1" s="277"/>
      <c r="RBX1" s="277"/>
      <c r="RBY1" s="277"/>
      <c r="RBZ1" s="277"/>
      <c r="RCA1" s="277"/>
      <c r="RCB1" s="277"/>
      <c r="RCC1" s="277"/>
      <c r="RCD1" s="277"/>
      <c r="RCE1" s="277"/>
      <c r="RCF1" s="277"/>
      <c r="RCG1" s="277"/>
      <c r="RCH1" s="277"/>
      <c r="RCI1" s="277"/>
      <c r="RCJ1" s="277"/>
      <c r="RCK1" s="277"/>
      <c r="RCL1" s="277"/>
      <c r="RCM1" s="277"/>
      <c r="RCN1" s="277"/>
      <c r="RCO1" s="277"/>
      <c r="RCP1" s="277"/>
      <c r="RCQ1" s="277"/>
      <c r="RCR1" s="277"/>
      <c r="RCS1" s="277"/>
      <c r="RCT1" s="277"/>
      <c r="RCU1" s="277"/>
      <c r="RCV1" s="277"/>
      <c r="RCW1" s="277"/>
      <c r="RCX1" s="277"/>
      <c r="RCY1" s="277"/>
      <c r="RCZ1" s="277"/>
      <c r="RDA1" s="277"/>
      <c r="RDB1" s="277"/>
      <c r="RDC1" s="277"/>
      <c r="RDD1" s="277"/>
      <c r="RDE1" s="277"/>
      <c r="RDF1" s="277"/>
      <c r="RDG1" s="277"/>
      <c r="RDH1" s="277"/>
      <c r="RDI1" s="277"/>
      <c r="RDJ1" s="277"/>
      <c r="RDK1" s="277"/>
      <c r="RDL1" s="277"/>
      <c r="RDM1" s="277"/>
      <c r="RDN1" s="277"/>
      <c r="RDO1" s="277"/>
      <c r="RDP1" s="277"/>
      <c r="RDQ1" s="277"/>
      <c r="RDR1" s="277"/>
      <c r="RDS1" s="277"/>
      <c r="RDT1" s="277"/>
      <c r="RDU1" s="277"/>
      <c r="RDV1" s="277"/>
      <c r="RDW1" s="277"/>
      <c r="RDX1" s="277"/>
      <c r="RDY1" s="277"/>
      <c r="RDZ1" s="277"/>
      <c r="REA1" s="277"/>
      <c r="REB1" s="277"/>
      <c r="REC1" s="277"/>
      <c r="RED1" s="277"/>
      <c r="REE1" s="277"/>
      <c r="REF1" s="277"/>
      <c r="REG1" s="277"/>
      <c r="REH1" s="277"/>
      <c r="REI1" s="277"/>
      <c r="REJ1" s="277"/>
      <c r="REK1" s="277"/>
      <c r="REL1" s="277"/>
      <c r="REM1" s="277"/>
      <c r="REN1" s="277"/>
      <c r="REO1" s="277"/>
      <c r="REP1" s="277"/>
      <c r="REQ1" s="277"/>
      <c r="RER1" s="277"/>
      <c r="RES1" s="277"/>
      <c r="RET1" s="277"/>
      <c r="REU1" s="277"/>
      <c r="REV1" s="277"/>
      <c r="REW1" s="277"/>
      <c r="REX1" s="277"/>
      <c r="REY1" s="277"/>
      <c r="REZ1" s="277"/>
      <c r="RFA1" s="277"/>
      <c r="RFB1" s="277"/>
      <c r="RFC1" s="277"/>
      <c r="RFD1" s="277"/>
      <c r="RFE1" s="277"/>
      <c r="RFF1" s="277"/>
      <c r="RFG1" s="277"/>
      <c r="RFH1" s="277"/>
      <c r="RFI1" s="277"/>
      <c r="RFJ1" s="277"/>
      <c r="RFK1" s="277"/>
      <c r="RFL1" s="277"/>
      <c r="RFM1" s="277"/>
      <c r="RFN1" s="277"/>
      <c r="RFO1" s="277"/>
      <c r="RFP1" s="277"/>
      <c r="RFQ1" s="277"/>
      <c r="RFR1" s="277"/>
      <c r="RFS1" s="277"/>
      <c r="RFT1" s="277"/>
      <c r="RFU1" s="277"/>
      <c r="RFV1" s="277"/>
      <c r="RFW1" s="277"/>
      <c r="RFX1" s="277"/>
      <c r="RFY1" s="277"/>
      <c r="RFZ1" s="277"/>
      <c r="RGA1" s="277"/>
      <c r="RGB1" s="277"/>
      <c r="RGC1" s="277"/>
      <c r="RGD1" s="277"/>
      <c r="RGE1" s="277"/>
      <c r="RGF1" s="277"/>
      <c r="RGG1" s="277"/>
      <c r="RGH1" s="277"/>
      <c r="RGI1" s="277"/>
      <c r="RGJ1" s="277"/>
      <c r="RGK1" s="277"/>
      <c r="RGL1" s="277"/>
      <c r="RGM1" s="277"/>
      <c r="RGN1" s="277"/>
      <c r="RGO1" s="277"/>
      <c r="RGP1" s="277"/>
      <c r="RGQ1" s="277"/>
      <c r="RGR1" s="277"/>
      <c r="RGS1" s="277"/>
      <c r="RGT1" s="277"/>
      <c r="RGU1" s="277"/>
      <c r="RGV1" s="277"/>
      <c r="RGW1" s="277"/>
      <c r="RGX1" s="277"/>
      <c r="RGY1" s="277"/>
      <c r="RGZ1" s="277"/>
      <c r="RHA1" s="277"/>
      <c r="RHB1" s="277"/>
      <c r="RHC1" s="277"/>
      <c r="RHD1" s="277"/>
      <c r="RHE1" s="277"/>
      <c r="RHF1" s="277"/>
      <c r="RHG1" s="277"/>
      <c r="RHH1" s="277"/>
      <c r="RHI1" s="277"/>
      <c r="RHJ1" s="277"/>
      <c r="RHK1" s="277"/>
      <c r="RHL1" s="277"/>
      <c r="RHM1" s="277"/>
      <c r="RHN1" s="277"/>
      <c r="RHO1" s="277"/>
      <c r="RHP1" s="277"/>
      <c r="RHQ1" s="277"/>
      <c r="RHR1" s="277"/>
      <c r="RHS1" s="277"/>
      <c r="RHT1" s="277"/>
      <c r="RHU1" s="277"/>
      <c r="RHV1" s="277"/>
      <c r="RHW1" s="277"/>
      <c r="RHX1" s="277"/>
      <c r="RHY1" s="277"/>
      <c r="RHZ1" s="277"/>
      <c r="RIA1" s="277"/>
      <c r="RIB1" s="277"/>
      <c r="RIC1" s="277"/>
      <c r="RID1" s="277"/>
      <c r="RIE1" s="277"/>
      <c r="RIF1" s="277"/>
      <c r="RIG1" s="277"/>
      <c r="RIH1" s="277"/>
      <c r="RII1" s="277"/>
      <c r="RIJ1" s="277"/>
      <c r="RIK1" s="277"/>
      <c r="RIL1" s="277"/>
      <c r="RIM1" s="277"/>
      <c r="RIN1" s="277"/>
      <c r="RIO1" s="277"/>
      <c r="RIP1" s="277"/>
      <c r="RIQ1" s="277"/>
      <c r="RIR1" s="277"/>
      <c r="RIS1" s="277"/>
      <c r="RIT1" s="277"/>
      <c r="RIU1" s="277"/>
      <c r="RIV1" s="277"/>
      <c r="RIW1" s="277"/>
      <c r="RIX1" s="277"/>
      <c r="RIY1" s="277"/>
      <c r="RIZ1" s="277"/>
      <c r="RJA1" s="277"/>
      <c r="RJB1" s="277"/>
      <c r="RJC1" s="277"/>
      <c r="RJD1" s="277"/>
      <c r="RJE1" s="277"/>
      <c r="RJF1" s="277"/>
      <c r="RJG1" s="277"/>
      <c r="RJH1" s="277"/>
      <c r="RJI1" s="277"/>
      <c r="RJJ1" s="277"/>
      <c r="RJK1" s="277"/>
      <c r="RJL1" s="277"/>
      <c r="RJM1" s="277"/>
      <c r="RJN1" s="277"/>
      <c r="RJO1" s="277"/>
      <c r="RJP1" s="277"/>
      <c r="RJQ1" s="277"/>
      <c r="RJR1" s="277"/>
      <c r="RJS1" s="277"/>
      <c r="RJT1" s="277"/>
      <c r="RJU1" s="277"/>
      <c r="RJV1" s="277"/>
      <c r="RJW1" s="277"/>
      <c r="RJX1" s="277"/>
      <c r="RJY1" s="277"/>
      <c r="RJZ1" s="277"/>
      <c r="RKA1" s="277"/>
      <c r="RKB1" s="277"/>
      <c r="RKC1" s="277"/>
      <c r="RKD1" s="277"/>
      <c r="RKE1" s="277"/>
      <c r="RKF1" s="277"/>
      <c r="RKG1" s="277"/>
      <c r="RKH1" s="277"/>
      <c r="RKI1" s="277"/>
      <c r="RKJ1" s="277"/>
      <c r="RKK1" s="277"/>
      <c r="RKL1" s="277"/>
      <c r="RKM1" s="277"/>
      <c r="RKN1" s="277"/>
      <c r="RKO1" s="277"/>
      <c r="RKP1" s="277"/>
      <c r="RKQ1" s="277"/>
      <c r="RKR1" s="277"/>
      <c r="RKS1" s="277"/>
      <c r="RKT1" s="277"/>
      <c r="RKU1" s="277"/>
      <c r="RKV1" s="277"/>
      <c r="RKW1" s="277"/>
      <c r="RKX1" s="277"/>
      <c r="RKY1" s="277"/>
      <c r="RKZ1" s="277"/>
      <c r="RLA1" s="277"/>
      <c r="RLB1" s="277"/>
      <c r="RLC1" s="277"/>
      <c r="RLD1" s="277"/>
      <c r="RLE1" s="277"/>
      <c r="RLF1" s="277"/>
      <c r="RLG1" s="277"/>
      <c r="RLH1" s="277"/>
      <c r="RLI1" s="277"/>
      <c r="RLJ1" s="277"/>
      <c r="RLK1" s="277"/>
      <c r="RLL1" s="277"/>
      <c r="RLM1" s="277"/>
      <c r="RLN1" s="277"/>
      <c r="RLO1" s="277"/>
      <c r="RLP1" s="277"/>
      <c r="RLQ1" s="277"/>
      <c r="RLR1" s="277"/>
      <c r="RLS1" s="277"/>
      <c r="RLT1" s="277"/>
      <c r="RLU1" s="277"/>
      <c r="RLV1" s="277"/>
      <c r="RLW1" s="277"/>
      <c r="RLX1" s="277"/>
      <c r="RLY1" s="277"/>
      <c r="RLZ1" s="277"/>
      <c r="RMA1" s="277"/>
      <c r="RMB1" s="277"/>
      <c r="RMC1" s="277"/>
      <c r="RMD1" s="277"/>
      <c r="RME1" s="277"/>
      <c r="RMF1" s="277"/>
      <c r="RMG1" s="277"/>
      <c r="RMH1" s="277"/>
      <c r="RMI1" s="277"/>
      <c r="RMJ1" s="277"/>
      <c r="RMK1" s="277"/>
      <c r="RML1" s="277"/>
      <c r="RMM1" s="277"/>
      <c r="RMN1" s="277"/>
      <c r="RMO1" s="277"/>
      <c r="RMP1" s="277"/>
      <c r="RMQ1" s="277"/>
      <c r="RMR1" s="277"/>
      <c r="RMS1" s="277"/>
      <c r="RMT1" s="277"/>
      <c r="RMU1" s="277"/>
      <c r="RMV1" s="277"/>
      <c r="RMW1" s="277"/>
      <c r="RMX1" s="277"/>
      <c r="RMY1" s="277"/>
      <c r="RMZ1" s="277"/>
      <c r="RNA1" s="277"/>
      <c r="RNB1" s="277"/>
      <c r="RNC1" s="277"/>
      <c r="RND1" s="277"/>
      <c r="RNE1" s="277"/>
      <c r="RNF1" s="277"/>
      <c r="RNG1" s="277"/>
      <c r="RNH1" s="277"/>
      <c r="RNI1" s="277"/>
      <c r="RNJ1" s="277"/>
      <c r="RNK1" s="277"/>
      <c r="RNL1" s="277"/>
      <c r="RNM1" s="277"/>
      <c r="RNN1" s="277"/>
      <c r="RNO1" s="277"/>
      <c r="RNP1" s="277"/>
      <c r="RNQ1" s="277"/>
      <c r="RNR1" s="277"/>
      <c r="RNS1" s="277"/>
      <c r="RNT1" s="277"/>
      <c r="RNU1" s="277"/>
      <c r="RNV1" s="277"/>
      <c r="RNW1" s="277"/>
      <c r="RNX1" s="277"/>
      <c r="RNY1" s="277"/>
      <c r="RNZ1" s="277"/>
      <c r="ROA1" s="277"/>
      <c r="ROB1" s="277"/>
      <c r="ROC1" s="277"/>
      <c r="ROD1" s="277"/>
      <c r="ROE1" s="277"/>
      <c r="ROF1" s="277"/>
      <c r="ROG1" s="277"/>
      <c r="ROH1" s="277"/>
      <c r="ROI1" s="277"/>
      <c r="ROJ1" s="277"/>
      <c r="ROK1" s="277"/>
      <c r="ROL1" s="277"/>
      <c r="ROM1" s="277"/>
      <c r="RON1" s="277"/>
      <c r="ROO1" s="277"/>
      <c r="ROP1" s="277"/>
      <c r="ROQ1" s="277"/>
      <c r="ROR1" s="277"/>
      <c r="ROS1" s="277"/>
      <c r="ROT1" s="277"/>
      <c r="ROU1" s="277"/>
      <c r="ROV1" s="277"/>
      <c r="ROW1" s="277"/>
      <c r="ROX1" s="277"/>
      <c r="ROY1" s="277"/>
      <c r="ROZ1" s="277"/>
      <c r="RPA1" s="277"/>
      <c r="RPB1" s="277"/>
      <c r="RPC1" s="277"/>
      <c r="RPD1" s="277"/>
      <c r="RPE1" s="277"/>
      <c r="RPF1" s="277"/>
      <c r="RPG1" s="277"/>
      <c r="RPH1" s="277"/>
      <c r="RPI1" s="277"/>
      <c r="RPJ1" s="277"/>
      <c r="RPK1" s="277"/>
      <c r="RPL1" s="277"/>
      <c r="RPM1" s="277"/>
      <c r="RPN1" s="277"/>
      <c r="RPO1" s="277"/>
      <c r="RPP1" s="277"/>
      <c r="RPQ1" s="277"/>
      <c r="RPR1" s="277"/>
      <c r="RPS1" s="277"/>
      <c r="RPT1" s="277"/>
      <c r="RPU1" s="277"/>
      <c r="RPV1" s="277"/>
      <c r="RPW1" s="277"/>
      <c r="RPX1" s="277"/>
      <c r="RPY1" s="277"/>
      <c r="RPZ1" s="277"/>
      <c r="RQA1" s="277"/>
      <c r="RQB1" s="277"/>
      <c r="RQC1" s="277"/>
      <c r="RQD1" s="277"/>
      <c r="RQE1" s="277"/>
      <c r="RQF1" s="277"/>
      <c r="RQG1" s="277"/>
      <c r="RQH1" s="277"/>
      <c r="RQI1" s="277"/>
      <c r="RQJ1" s="277"/>
      <c r="RQK1" s="277"/>
      <c r="RQL1" s="277"/>
      <c r="RQM1" s="277"/>
      <c r="RQN1" s="277"/>
      <c r="RQO1" s="277"/>
      <c r="RQP1" s="277"/>
      <c r="RQQ1" s="277"/>
      <c r="RQR1" s="277"/>
      <c r="RQS1" s="277"/>
      <c r="RQT1" s="277"/>
      <c r="RQU1" s="277"/>
      <c r="RQV1" s="277"/>
      <c r="RQW1" s="277"/>
      <c r="RQX1" s="277"/>
      <c r="RQY1" s="277"/>
      <c r="RQZ1" s="277"/>
      <c r="RRA1" s="277"/>
      <c r="RRB1" s="277"/>
      <c r="RRC1" s="277"/>
      <c r="RRD1" s="277"/>
      <c r="RRE1" s="277"/>
      <c r="RRF1" s="277"/>
      <c r="RRG1" s="277"/>
      <c r="RRH1" s="277"/>
      <c r="RRI1" s="277"/>
      <c r="RRJ1" s="277"/>
      <c r="RRK1" s="277"/>
      <c r="RRL1" s="277"/>
      <c r="RRM1" s="277"/>
      <c r="RRN1" s="277"/>
      <c r="RRO1" s="277"/>
      <c r="RRP1" s="277"/>
      <c r="RRQ1" s="277"/>
      <c r="RRR1" s="277"/>
      <c r="RRS1" s="277"/>
      <c r="RRT1" s="277"/>
      <c r="RRU1" s="277"/>
      <c r="RRV1" s="277"/>
      <c r="RRW1" s="277"/>
      <c r="RRX1" s="277"/>
      <c r="RRY1" s="277"/>
      <c r="RRZ1" s="277"/>
      <c r="RSA1" s="277"/>
      <c r="RSB1" s="277"/>
      <c r="RSC1" s="277"/>
      <c r="RSD1" s="277"/>
      <c r="RSE1" s="277"/>
      <c r="RSF1" s="277"/>
      <c r="RSG1" s="277"/>
      <c r="RSH1" s="277"/>
      <c r="RSI1" s="277"/>
      <c r="RSJ1" s="277"/>
      <c r="RSK1" s="277"/>
      <c r="RSL1" s="277"/>
      <c r="RSM1" s="277"/>
      <c r="RSN1" s="277"/>
      <c r="RSO1" s="277"/>
      <c r="RSP1" s="277"/>
      <c r="RSQ1" s="277"/>
      <c r="RSR1" s="277"/>
      <c r="RSS1" s="277"/>
      <c r="RST1" s="277"/>
      <c r="RSU1" s="277"/>
      <c r="RSV1" s="277"/>
      <c r="RSW1" s="277"/>
      <c r="RSX1" s="277"/>
      <c r="RSY1" s="277"/>
      <c r="RSZ1" s="277"/>
      <c r="RTA1" s="277"/>
      <c r="RTB1" s="277"/>
      <c r="RTC1" s="277"/>
      <c r="RTD1" s="277"/>
      <c r="RTE1" s="277"/>
      <c r="RTF1" s="277"/>
      <c r="RTG1" s="277"/>
      <c r="RTH1" s="277"/>
      <c r="RTI1" s="277"/>
      <c r="RTJ1" s="277"/>
      <c r="RTK1" s="277"/>
      <c r="RTL1" s="277"/>
      <c r="RTM1" s="277"/>
      <c r="RTN1" s="277"/>
      <c r="RTO1" s="277"/>
      <c r="RTP1" s="277"/>
      <c r="RTQ1" s="277"/>
      <c r="RTR1" s="277"/>
      <c r="RTS1" s="277"/>
      <c r="RTT1" s="277"/>
      <c r="RTU1" s="277"/>
      <c r="RTV1" s="277"/>
      <c r="RTW1" s="277"/>
      <c r="RTX1" s="277"/>
      <c r="RTY1" s="277"/>
      <c r="RTZ1" s="277"/>
      <c r="RUA1" s="277"/>
      <c r="RUB1" s="277"/>
      <c r="RUC1" s="277"/>
      <c r="RUD1" s="277"/>
      <c r="RUE1" s="277"/>
      <c r="RUF1" s="277"/>
      <c r="RUG1" s="277"/>
      <c r="RUH1" s="277"/>
      <c r="RUI1" s="277"/>
      <c r="RUJ1" s="277"/>
      <c r="RUK1" s="277"/>
      <c r="RUL1" s="277"/>
      <c r="RUM1" s="277"/>
      <c r="RUN1" s="277"/>
      <c r="RUO1" s="277"/>
      <c r="RUP1" s="277"/>
      <c r="RUQ1" s="277"/>
      <c r="RUR1" s="277"/>
      <c r="RUS1" s="277"/>
      <c r="RUT1" s="277"/>
      <c r="RUU1" s="277"/>
      <c r="RUV1" s="277"/>
      <c r="RUW1" s="277"/>
      <c r="RUX1" s="277"/>
      <c r="RUY1" s="277"/>
      <c r="RUZ1" s="277"/>
      <c r="RVA1" s="277"/>
      <c r="RVB1" s="277"/>
      <c r="RVC1" s="277"/>
      <c r="RVD1" s="277"/>
      <c r="RVE1" s="277"/>
      <c r="RVF1" s="277"/>
      <c r="RVG1" s="277"/>
      <c r="RVH1" s="277"/>
      <c r="RVI1" s="277"/>
      <c r="RVJ1" s="277"/>
      <c r="RVK1" s="277"/>
      <c r="RVL1" s="277"/>
      <c r="RVM1" s="277"/>
      <c r="RVN1" s="277"/>
      <c r="RVO1" s="277"/>
      <c r="RVP1" s="277"/>
      <c r="RVQ1" s="277"/>
      <c r="RVR1" s="277"/>
      <c r="RVS1" s="277"/>
      <c r="RVT1" s="277"/>
      <c r="RVU1" s="277"/>
      <c r="RVV1" s="277"/>
      <c r="RVW1" s="277"/>
      <c r="RVX1" s="277"/>
      <c r="RVY1" s="277"/>
      <c r="RVZ1" s="277"/>
      <c r="RWA1" s="277"/>
      <c r="RWB1" s="277"/>
      <c r="RWC1" s="277"/>
      <c r="RWD1" s="277"/>
      <c r="RWE1" s="277"/>
      <c r="RWF1" s="277"/>
      <c r="RWG1" s="277"/>
      <c r="RWH1" s="277"/>
      <c r="RWI1" s="277"/>
      <c r="RWJ1" s="277"/>
      <c r="RWK1" s="277"/>
      <c r="RWL1" s="277"/>
      <c r="RWM1" s="277"/>
      <c r="RWN1" s="277"/>
      <c r="RWO1" s="277"/>
      <c r="RWP1" s="277"/>
      <c r="RWQ1" s="277"/>
      <c r="RWR1" s="277"/>
      <c r="RWS1" s="277"/>
      <c r="RWT1" s="277"/>
      <c r="RWU1" s="277"/>
      <c r="RWV1" s="277"/>
      <c r="RWW1" s="277"/>
      <c r="RWX1" s="277"/>
      <c r="RWY1" s="277"/>
      <c r="RWZ1" s="277"/>
      <c r="RXA1" s="277"/>
      <c r="RXB1" s="277"/>
      <c r="RXC1" s="277"/>
      <c r="RXD1" s="277"/>
      <c r="RXE1" s="277"/>
      <c r="RXF1" s="277"/>
      <c r="RXG1" s="277"/>
      <c r="RXH1" s="277"/>
      <c r="RXI1" s="277"/>
      <c r="RXJ1" s="277"/>
      <c r="RXK1" s="277"/>
      <c r="RXL1" s="277"/>
      <c r="RXM1" s="277"/>
      <c r="RXN1" s="277"/>
      <c r="RXO1" s="277"/>
      <c r="RXP1" s="277"/>
      <c r="RXQ1" s="277"/>
      <c r="RXR1" s="277"/>
      <c r="RXS1" s="277"/>
      <c r="RXT1" s="277"/>
      <c r="RXU1" s="277"/>
      <c r="RXV1" s="277"/>
      <c r="RXW1" s="277"/>
      <c r="RXX1" s="277"/>
      <c r="RXY1" s="277"/>
      <c r="RXZ1" s="277"/>
      <c r="RYA1" s="277"/>
      <c r="RYB1" s="277"/>
      <c r="RYC1" s="277"/>
      <c r="RYD1" s="277"/>
      <c r="RYE1" s="277"/>
      <c r="RYF1" s="277"/>
      <c r="RYG1" s="277"/>
      <c r="RYH1" s="277"/>
      <c r="RYI1" s="277"/>
      <c r="RYJ1" s="277"/>
      <c r="RYK1" s="277"/>
      <c r="RYL1" s="277"/>
      <c r="RYM1" s="277"/>
      <c r="RYN1" s="277"/>
      <c r="RYO1" s="277"/>
      <c r="RYP1" s="277"/>
      <c r="RYQ1" s="277"/>
      <c r="RYR1" s="277"/>
      <c r="RYS1" s="277"/>
      <c r="RYT1" s="277"/>
      <c r="RYU1" s="277"/>
      <c r="RYV1" s="277"/>
      <c r="RYW1" s="277"/>
      <c r="RYX1" s="277"/>
      <c r="RYY1" s="277"/>
      <c r="RYZ1" s="277"/>
      <c r="RZA1" s="277"/>
      <c r="RZB1" s="277"/>
      <c r="RZC1" s="277"/>
      <c r="RZD1" s="277"/>
      <c r="RZE1" s="277"/>
      <c r="RZF1" s="277"/>
      <c r="RZG1" s="277"/>
      <c r="RZH1" s="277"/>
      <c r="RZI1" s="277"/>
      <c r="RZJ1" s="277"/>
      <c r="RZK1" s="277"/>
      <c r="RZL1" s="277"/>
      <c r="RZM1" s="277"/>
      <c r="RZN1" s="277"/>
      <c r="RZO1" s="277"/>
      <c r="RZP1" s="277"/>
      <c r="RZQ1" s="277"/>
      <c r="RZR1" s="277"/>
      <c r="RZS1" s="277"/>
      <c r="RZT1" s="277"/>
      <c r="RZU1" s="277"/>
      <c r="RZV1" s="277"/>
      <c r="RZW1" s="277"/>
      <c r="RZX1" s="277"/>
      <c r="RZY1" s="277"/>
      <c r="RZZ1" s="277"/>
      <c r="SAA1" s="277"/>
      <c r="SAB1" s="277"/>
      <c r="SAC1" s="277"/>
      <c r="SAD1" s="277"/>
      <c r="SAE1" s="277"/>
      <c r="SAF1" s="277"/>
      <c r="SAG1" s="277"/>
      <c r="SAH1" s="277"/>
      <c r="SAI1" s="277"/>
      <c r="SAJ1" s="277"/>
      <c r="SAK1" s="277"/>
      <c r="SAL1" s="277"/>
      <c r="SAM1" s="277"/>
      <c r="SAN1" s="277"/>
      <c r="SAO1" s="277"/>
      <c r="SAP1" s="277"/>
      <c r="SAQ1" s="277"/>
      <c r="SAR1" s="277"/>
      <c r="SAS1" s="277"/>
      <c r="SAT1" s="277"/>
      <c r="SAU1" s="277"/>
      <c r="SAV1" s="277"/>
      <c r="SAW1" s="277"/>
      <c r="SAX1" s="277"/>
      <c r="SAY1" s="277"/>
      <c r="SAZ1" s="277"/>
      <c r="SBA1" s="277"/>
      <c r="SBB1" s="277"/>
      <c r="SBC1" s="277"/>
      <c r="SBD1" s="277"/>
      <c r="SBE1" s="277"/>
      <c r="SBF1" s="277"/>
      <c r="SBG1" s="277"/>
      <c r="SBH1" s="277"/>
      <c r="SBI1" s="277"/>
      <c r="SBJ1" s="277"/>
      <c r="SBK1" s="277"/>
      <c r="SBL1" s="277"/>
      <c r="SBM1" s="277"/>
      <c r="SBN1" s="277"/>
      <c r="SBO1" s="277"/>
      <c r="SBP1" s="277"/>
      <c r="SBQ1" s="277"/>
      <c r="SBR1" s="277"/>
      <c r="SBS1" s="277"/>
      <c r="SBT1" s="277"/>
      <c r="SBU1" s="277"/>
      <c r="SBV1" s="277"/>
      <c r="SBW1" s="277"/>
      <c r="SBX1" s="277"/>
      <c r="SBY1" s="277"/>
      <c r="SBZ1" s="277"/>
      <c r="SCA1" s="277"/>
      <c r="SCB1" s="277"/>
      <c r="SCC1" s="277"/>
      <c r="SCD1" s="277"/>
      <c r="SCE1" s="277"/>
      <c r="SCF1" s="277"/>
      <c r="SCG1" s="277"/>
      <c r="SCH1" s="277"/>
      <c r="SCI1" s="277"/>
      <c r="SCJ1" s="277"/>
      <c r="SCK1" s="277"/>
      <c r="SCL1" s="277"/>
      <c r="SCM1" s="277"/>
      <c r="SCN1" s="277"/>
      <c r="SCO1" s="277"/>
      <c r="SCP1" s="277"/>
      <c r="SCQ1" s="277"/>
      <c r="SCR1" s="277"/>
      <c r="SCS1" s="277"/>
      <c r="SCT1" s="277"/>
      <c r="SCU1" s="277"/>
      <c r="SCV1" s="277"/>
      <c r="SCW1" s="277"/>
      <c r="SCX1" s="277"/>
      <c r="SCY1" s="277"/>
      <c r="SCZ1" s="277"/>
      <c r="SDA1" s="277"/>
      <c r="SDB1" s="277"/>
      <c r="SDC1" s="277"/>
      <c r="SDD1" s="277"/>
      <c r="SDE1" s="277"/>
      <c r="SDF1" s="277"/>
      <c r="SDG1" s="277"/>
      <c r="SDH1" s="277"/>
      <c r="SDI1" s="277"/>
      <c r="SDJ1" s="277"/>
      <c r="SDK1" s="277"/>
      <c r="SDL1" s="277"/>
      <c r="SDM1" s="277"/>
      <c r="SDN1" s="277"/>
      <c r="SDO1" s="277"/>
      <c r="SDP1" s="277"/>
      <c r="SDQ1" s="277"/>
      <c r="SDR1" s="277"/>
      <c r="SDS1" s="277"/>
      <c r="SDT1" s="277"/>
      <c r="SDU1" s="277"/>
      <c r="SDV1" s="277"/>
      <c r="SDW1" s="277"/>
      <c r="SDX1" s="277"/>
      <c r="SDY1" s="277"/>
      <c r="SDZ1" s="277"/>
      <c r="SEA1" s="277"/>
      <c r="SEB1" s="277"/>
      <c r="SEC1" s="277"/>
      <c r="SED1" s="277"/>
      <c r="SEE1" s="277"/>
      <c r="SEF1" s="277"/>
      <c r="SEG1" s="277"/>
      <c r="SEH1" s="277"/>
      <c r="SEI1" s="277"/>
      <c r="SEJ1" s="277"/>
      <c r="SEK1" s="277"/>
      <c r="SEL1" s="277"/>
      <c r="SEM1" s="277"/>
      <c r="SEN1" s="277"/>
      <c r="SEO1" s="277"/>
      <c r="SEP1" s="277"/>
      <c r="SEQ1" s="277"/>
      <c r="SER1" s="277"/>
      <c r="SES1" s="277"/>
      <c r="SET1" s="277"/>
      <c r="SEU1" s="277"/>
      <c r="SEV1" s="277"/>
      <c r="SEW1" s="277"/>
      <c r="SEX1" s="277"/>
      <c r="SEY1" s="277"/>
      <c r="SEZ1" s="277"/>
      <c r="SFA1" s="277"/>
      <c r="SFB1" s="277"/>
      <c r="SFC1" s="277"/>
      <c r="SFD1" s="277"/>
      <c r="SFE1" s="277"/>
      <c r="SFF1" s="277"/>
      <c r="SFG1" s="277"/>
      <c r="SFH1" s="277"/>
      <c r="SFI1" s="277"/>
      <c r="SFJ1" s="277"/>
      <c r="SFK1" s="277"/>
      <c r="SFL1" s="277"/>
      <c r="SFM1" s="277"/>
      <c r="SFN1" s="277"/>
      <c r="SFO1" s="277"/>
      <c r="SFP1" s="277"/>
      <c r="SFQ1" s="277"/>
      <c r="SFR1" s="277"/>
      <c r="SFS1" s="277"/>
      <c r="SFT1" s="277"/>
      <c r="SFU1" s="277"/>
      <c r="SFV1" s="277"/>
      <c r="SFW1" s="277"/>
      <c r="SFX1" s="277"/>
      <c r="SFY1" s="277"/>
      <c r="SFZ1" s="277"/>
      <c r="SGA1" s="277"/>
      <c r="SGB1" s="277"/>
      <c r="SGC1" s="277"/>
      <c r="SGD1" s="277"/>
      <c r="SGE1" s="277"/>
      <c r="SGF1" s="277"/>
      <c r="SGG1" s="277"/>
      <c r="SGH1" s="277"/>
      <c r="SGI1" s="277"/>
      <c r="SGJ1" s="277"/>
      <c r="SGK1" s="277"/>
      <c r="SGL1" s="277"/>
      <c r="SGM1" s="277"/>
      <c r="SGN1" s="277"/>
      <c r="SGO1" s="277"/>
      <c r="SGP1" s="277"/>
      <c r="SGQ1" s="277"/>
      <c r="SGR1" s="277"/>
      <c r="SGS1" s="277"/>
      <c r="SGT1" s="277"/>
      <c r="SGU1" s="277"/>
      <c r="SGV1" s="277"/>
      <c r="SGW1" s="277"/>
      <c r="SGX1" s="277"/>
      <c r="SGY1" s="277"/>
      <c r="SGZ1" s="277"/>
      <c r="SHA1" s="277"/>
      <c r="SHB1" s="277"/>
      <c r="SHC1" s="277"/>
      <c r="SHD1" s="277"/>
      <c r="SHE1" s="277"/>
      <c r="SHF1" s="277"/>
      <c r="SHG1" s="277"/>
      <c r="SHH1" s="277"/>
      <c r="SHI1" s="277"/>
      <c r="SHJ1" s="277"/>
      <c r="SHK1" s="277"/>
      <c r="SHL1" s="277"/>
      <c r="SHM1" s="277"/>
      <c r="SHN1" s="277"/>
      <c r="SHO1" s="277"/>
      <c r="SHP1" s="277"/>
      <c r="SHQ1" s="277"/>
      <c r="SHR1" s="277"/>
      <c r="SHS1" s="277"/>
      <c r="SHT1" s="277"/>
      <c r="SHU1" s="277"/>
      <c r="SHV1" s="277"/>
      <c r="SHW1" s="277"/>
      <c r="SHX1" s="277"/>
      <c r="SHY1" s="277"/>
      <c r="SHZ1" s="277"/>
      <c r="SIA1" s="277"/>
      <c r="SIB1" s="277"/>
      <c r="SIC1" s="277"/>
      <c r="SID1" s="277"/>
      <c r="SIE1" s="277"/>
      <c r="SIF1" s="277"/>
      <c r="SIG1" s="277"/>
      <c r="SIH1" s="277"/>
      <c r="SII1" s="277"/>
      <c r="SIJ1" s="277"/>
      <c r="SIK1" s="277"/>
      <c r="SIL1" s="277"/>
      <c r="SIM1" s="277"/>
      <c r="SIN1" s="277"/>
      <c r="SIO1" s="277"/>
      <c r="SIP1" s="277"/>
      <c r="SIQ1" s="277"/>
      <c r="SIR1" s="277"/>
      <c r="SIS1" s="277"/>
      <c r="SIT1" s="277"/>
      <c r="SIU1" s="277"/>
      <c r="SIV1" s="277"/>
      <c r="SIW1" s="277"/>
      <c r="SIX1" s="277"/>
      <c r="SIY1" s="277"/>
      <c r="SIZ1" s="277"/>
      <c r="SJA1" s="277"/>
      <c r="SJB1" s="277"/>
      <c r="SJC1" s="277"/>
      <c r="SJD1" s="277"/>
      <c r="SJE1" s="277"/>
      <c r="SJF1" s="277"/>
      <c r="SJG1" s="277"/>
      <c r="SJH1" s="277"/>
      <c r="SJI1" s="277"/>
      <c r="SJJ1" s="277"/>
      <c r="SJK1" s="277"/>
      <c r="SJL1" s="277"/>
      <c r="SJM1" s="277"/>
      <c r="SJN1" s="277"/>
      <c r="SJO1" s="277"/>
      <c r="SJP1" s="277"/>
      <c r="SJQ1" s="277"/>
      <c r="SJR1" s="277"/>
      <c r="SJS1" s="277"/>
      <c r="SJT1" s="277"/>
      <c r="SJU1" s="277"/>
      <c r="SJV1" s="277"/>
      <c r="SJW1" s="277"/>
      <c r="SJX1" s="277"/>
      <c r="SJY1" s="277"/>
      <c r="SJZ1" s="277"/>
      <c r="SKA1" s="277"/>
      <c r="SKB1" s="277"/>
      <c r="SKC1" s="277"/>
      <c r="SKD1" s="277"/>
      <c r="SKE1" s="277"/>
      <c r="SKF1" s="277"/>
      <c r="SKG1" s="277"/>
      <c r="SKH1" s="277"/>
      <c r="SKI1" s="277"/>
      <c r="SKJ1" s="277"/>
      <c r="SKK1" s="277"/>
      <c r="SKL1" s="277"/>
      <c r="SKM1" s="277"/>
      <c r="SKN1" s="277"/>
      <c r="SKO1" s="277"/>
      <c r="SKP1" s="277"/>
      <c r="SKQ1" s="277"/>
      <c r="SKR1" s="277"/>
      <c r="SKS1" s="277"/>
      <c r="SKT1" s="277"/>
      <c r="SKU1" s="277"/>
      <c r="SKV1" s="277"/>
      <c r="SKW1" s="277"/>
      <c r="SKX1" s="277"/>
      <c r="SKY1" s="277"/>
      <c r="SKZ1" s="277"/>
      <c r="SLA1" s="277"/>
      <c r="SLB1" s="277"/>
      <c r="SLC1" s="277"/>
      <c r="SLD1" s="277"/>
      <c r="SLE1" s="277"/>
      <c r="SLF1" s="277"/>
      <c r="SLG1" s="277"/>
      <c r="SLH1" s="277"/>
      <c r="SLI1" s="277"/>
      <c r="SLJ1" s="277"/>
      <c r="SLK1" s="277"/>
      <c r="SLL1" s="277"/>
      <c r="SLM1" s="277"/>
      <c r="SLN1" s="277"/>
      <c r="SLO1" s="277"/>
      <c r="SLP1" s="277"/>
      <c r="SLQ1" s="277"/>
      <c r="SLR1" s="277"/>
      <c r="SLS1" s="277"/>
      <c r="SLT1" s="277"/>
      <c r="SLU1" s="277"/>
      <c r="SLV1" s="277"/>
      <c r="SLW1" s="277"/>
      <c r="SLX1" s="277"/>
      <c r="SLY1" s="277"/>
      <c r="SLZ1" s="277"/>
      <c r="SMA1" s="277"/>
      <c r="SMB1" s="277"/>
      <c r="SMC1" s="277"/>
      <c r="SMD1" s="277"/>
      <c r="SME1" s="277"/>
      <c r="SMF1" s="277"/>
      <c r="SMG1" s="277"/>
      <c r="SMH1" s="277"/>
      <c r="SMI1" s="277"/>
      <c r="SMJ1" s="277"/>
      <c r="SMK1" s="277"/>
      <c r="SML1" s="277"/>
      <c r="SMM1" s="277"/>
      <c r="SMN1" s="277"/>
      <c r="SMO1" s="277"/>
      <c r="SMP1" s="277"/>
      <c r="SMQ1" s="277"/>
      <c r="SMR1" s="277"/>
      <c r="SMS1" s="277"/>
      <c r="SMT1" s="277"/>
      <c r="SMU1" s="277"/>
      <c r="SMV1" s="277"/>
      <c r="SMW1" s="277"/>
      <c r="SMX1" s="277"/>
      <c r="SMY1" s="277"/>
      <c r="SMZ1" s="277"/>
      <c r="SNA1" s="277"/>
      <c r="SNB1" s="277"/>
      <c r="SNC1" s="277"/>
      <c r="SND1" s="277"/>
      <c r="SNE1" s="277"/>
      <c r="SNF1" s="277"/>
      <c r="SNG1" s="277"/>
      <c r="SNH1" s="277"/>
      <c r="SNI1" s="277"/>
      <c r="SNJ1" s="277"/>
      <c r="SNK1" s="277"/>
      <c r="SNL1" s="277"/>
      <c r="SNM1" s="277"/>
      <c r="SNN1" s="277"/>
      <c r="SNO1" s="277"/>
      <c r="SNP1" s="277"/>
      <c r="SNQ1" s="277"/>
      <c r="SNR1" s="277"/>
      <c r="SNS1" s="277"/>
      <c r="SNT1" s="277"/>
      <c r="SNU1" s="277"/>
      <c r="SNV1" s="277"/>
      <c r="SNW1" s="277"/>
      <c r="SNX1" s="277"/>
      <c r="SNY1" s="277"/>
      <c r="SNZ1" s="277"/>
      <c r="SOA1" s="277"/>
      <c r="SOB1" s="277"/>
      <c r="SOC1" s="277"/>
      <c r="SOD1" s="277"/>
      <c r="SOE1" s="277"/>
      <c r="SOF1" s="277"/>
      <c r="SOG1" s="277"/>
      <c r="SOH1" s="277"/>
      <c r="SOI1" s="277"/>
      <c r="SOJ1" s="277"/>
      <c r="SOK1" s="277"/>
      <c r="SOL1" s="277"/>
      <c r="SOM1" s="277"/>
      <c r="SON1" s="277"/>
      <c r="SOO1" s="277"/>
      <c r="SOP1" s="277"/>
      <c r="SOQ1" s="277"/>
      <c r="SOR1" s="277"/>
      <c r="SOS1" s="277"/>
      <c r="SOT1" s="277"/>
      <c r="SOU1" s="277"/>
      <c r="SOV1" s="277"/>
      <c r="SOW1" s="277"/>
      <c r="SOX1" s="277"/>
      <c r="SOY1" s="277"/>
      <c r="SOZ1" s="277"/>
      <c r="SPA1" s="277"/>
      <c r="SPB1" s="277"/>
      <c r="SPC1" s="277"/>
      <c r="SPD1" s="277"/>
      <c r="SPE1" s="277"/>
      <c r="SPF1" s="277"/>
      <c r="SPG1" s="277"/>
      <c r="SPH1" s="277"/>
      <c r="SPI1" s="277"/>
      <c r="SPJ1" s="277"/>
      <c r="SPK1" s="277"/>
      <c r="SPL1" s="277"/>
      <c r="SPM1" s="277"/>
      <c r="SPN1" s="277"/>
      <c r="SPO1" s="277"/>
      <c r="SPP1" s="277"/>
      <c r="SPQ1" s="277"/>
      <c r="SPR1" s="277"/>
      <c r="SPS1" s="277"/>
      <c r="SPT1" s="277"/>
      <c r="SPU1" s="277"/>
      <c r="SPV1" s="277"/>
      <c r="SPW1" s="277"/>
      <c r="SPX1" s="277"/>
      <c r="SPY1" s="277"/>
      <c r="SPZ1" s="277"/>
      <c r="SQA1" s="277"/>
      <c r="SQB1" s="277"/>
      <c r="SQC1" s="277"/>
      <c r="SQD1" s="277"/>
      <c r="SQE1" s="277"/>
      <c r="SQF1" s="277"/>
      <c r="SQG1" s="277"/>
      <c r="SQH1" s="277"/>
      <c r="SQI1" s="277"/>
      <c r="SQJ1" s="277"/>
      <c r="SQK1" s="277"/>
      <c r="SQL1" s="277"/>
      <c r="SQM1" s="277"/>
      <c r="SQN1" s="277"/>
      <c r="SQO1" s="277"/>
      <c r="SQP1" s="277"/>
      <c r="SQQ1" s="277"/>
      <c r="SQR1" s="277"/>
      <c r="SQS1" s="277"/>
      <c r="SQT1" s="277"/>
      <c r="SQU1" s="277"/>
      <c r="SQV1" s="277"/>
      <c r="SQW1" s="277"/>
      <c r="SQX1" s="277"/>
      <c r="SQY1" s="277"/>
      <c r="SQZ1" s="277"/>
      <c r="SRA1" s="277"/>
      <c r="SRB1" s="277"/>
      <c r="SRC1" s="277"/>
      <c r="SRD1" s="277"/>
      <c r="SRE1" s="277"/>
      <c r="SRF1" s="277"/>
      <c r="SRG1" s="277"/>
      <c r="SRH1" s="277"/>
      <c r="SRI1" s="277"/>
      <c r="SRJ1" s="277"/>
      <c r="SRK1" s="277"/>
      <c r="SRL1" s="277"/>
      <c r="SRM1" s="277"/>
      <c r="SRN1" s="277"/>
      <c r="SRO1" s="277"/>
      <c r="SRP1" s="277"/>
      <c r="SRQ1" s="277"/>
      <c r="SRR1" s="277"/>
      <c r="SRS1" s="277"/>
      <c r="SRT1" s="277"/>
      <c r="SRU1" s="277"/>
      <c r="SRV1" s="277"/>
      <c r="SRW1" s="277"/>
      <c r="SRX1" s="277"/>
      <c r="SRY1" s="277"/>
      <c r="SRZ1" s="277"/>
      <c r="SSA1" s="277"/>
      <c r="SSB1" s="277"/>
      <c r="SSC1" s="277"/>
      <c r="SSD1" s="277"/>
      <c r="SSE1" s="277"/>
      <c r="SSF1" s="277"/>
      <c r="SSG1" s="277"/>
      <c r="SSH1" s="277"/>
      <c r="SSI1" s="277"/>
      <c r="SSJ1" s="277"/>
      <c r="SSK1" s="277"/>
      <c r="SSL1" s="277"/>
      <c r="SSM1" s="277"/>
      <c r="SSN1" s="277"/>
      <c r="SSO1" s="277"/>
      <c r="SSP1" s="277"/>
      <c r="SSQ1" s="277"/>
      <c r="SSR1" s="277"/>
      <c r="SSS1" s="277"/>
      <c r="SST1" s="277"/>
      <c r="SSU1" s="277"/>
      <c r="SSV1" s="277"/>
      <c r="SSW1" s="277"/>
      <c r="SSX1" s="277"/>
      <c r="SSY1" s="277"/>
      <c r="SSZ1" s="277"/>
      <c r="STA1" s="277"/>
      <c r="STB1" s="277"/>
      <c r="STC1" s="277"/>
      <c r="STD1" s="277"/>
      <c r="STE1" s="277"/>
      <c r="STF1" s="277"/>
      <c r="STG1" s="277"/>
      <c r="STH1" s="277"/>
      <c r="STI1" s="277"/>
      <c r="STJ1" s="277"/>
      <c r="STK1" s="277"/>
      <c r="STL1" s="277"/>
      <c r="STM1" s="277"/>
      <c r="STN1" s="277"/>
      <c r="STO1" s="277"/>
      <c r="STP1" s="277"/>
      <c r="STQ1" s="277"/>
      <c r="STR1" s="277"/>
      <c r="STS1" s="277"/>
      <c r="STT1" s="277"/>
      <c r="STU1" s="277"/>
      <c r="STV1" s="277"/>
      <c r="STW1" s="277"/>
      <c r="STX1" s="277"/>
      <c r="STY1" s="277"/>
      <c r="STZ1" s="277"/>
      <c r="SUA1" s="277"/>
      <c r="SUB1" s="277"/>
      <c r="SUC1" s="277"/>
      <c r="SUD1" s="277"/>
      <c r="SUE1" s="277"/>
      <c r="SUF1" s="277"/>
      <c r="SUG1" s="277"/>
      <c r="SUH1" s="277"/>
      <c r="SUI1" s="277"/>
      <c r="SUJ1" s="277"/>
      <c r="SUK1" s="277"/>
      <c r="SUL1" s="277"/>
      <c r="SUM1" s="277"/>
      <c r="SUN1" s="277"/>
      <c r="SUO1" s="277"/>
      <c r="SUP1" s="277"/>
      <c r="SUQ1" s="277"/>
      <c r="SUR1" s="277"/>
      <c r="SUS1" s="277"/>
      <c r="SUT1" s="277"/>
      <c r="SUU1" s="277"/>
      <c r="SUV1" s="277"/>
      <c r="SUW1" s="277"/>
      <c r="SUX1" s="277"/>
      <c r="SUY1" s="277"/>
      <c r="SUZ1" s="277"/>
      <c r="SVA1" s="277"/>
      <c r="SVB1" s="277"/>
      <c r="SVC1" s="277"/>
      <c r="SVD1" s="277"/>
      <c r="SVE1" s="277"/>
      <c r="SVF1" s="277"/>
      <c r="SVG1" s="277"/>
      <c r="SVH1" s="277"/>
      <c r="SVI1" s="277"/>
      <c r="SVJ1" s="277"/>
      <c r="SVK1" s="277"/>
      <c r="SVL1" s="277"/>
      <c r="SVM1" s="277"/>
      <c r="SVN1" s="277"/>
      <c r="SVO1" s="277"/>
      <c r="SVP1" s="277"/>
      <c r="SVQ1" s="277"/>
      <c r="SVR1" s="277"/>
      <c r="SVS1" s="277"/>
      <c r="SVT1" s="277"/>
      <c r="SVU1" s="277"/>
      <c r="SVV1" s="277"/>
      <c r="SVW1" s="277"/>
      <c r="SVX1" s="277"/>
      <c r="SVY1" s="277"/>
      <c r="SVZ1" s="277"/>
      <c r="SWA1" s="277"/>
      <c r="SWB1" s="277"/>
      <c r="SWC1" s="277"/>
      <c r="SWD1" s="277"/>
      <c r="SWE1" s="277"/>
      <c r="SWF1" s="277"/>
      <c r="SWG1" s="277"/>
      <c r="SWH1" s="277"/>
      <c r="SWI1" s="277"/>
      <c r="SWJ1" s="277"/>
      <c r="SWK1" s="277"/>
      <c r="SWL1" s="277"/>
      <c r="SWM1" s="277"/>
      <c r="SWN1" s="277"/>
      <c r="SWO1" s="277"/>
      <c r="SWP1" s="277"/>
      <c r="SWQ1" s="277"/>
      <c r="SWR1" s="277"/>
      <c r="SWS1" s="277"/>
      <c r="SWT1" s="277"/>
      <c r="SWU1" s="277"/>
      <c r="SWV1" s="277"/>
      <c r="SWW1" s="277"/>
      <c r="SWX1" s="277"/>
      <c r="SWY1" s="277"/>
      <c r="SWZ1" s="277"/>
      <c r="SXA1" s="277"/>
      <c r="SXB1" s="277"/>
      <c r="SXC1" s="277"/>
      <c r="SXD1" s="277"/>
      <c r="SXE1" s="277"/>
      <c r="SXF1" s="277"/>
      <c r="SXG1" s="277"/>
      <c r="SXH1" s="277"/>
      <c r="SXI1" s="277"/>
      <c r="SXJ1" s="277"/>
      <c r="SXK1" s="277"/>
      <c r="SXL1" s="277"/>
      <c r="SXM1" s="277"/>
      <c r="SXN1" s="277"/>
      <c r="SXO1" s="277"/>
      <c r="SXP1" s="277"/>
      <c r="SXQ1" s="277"/>
      <c r="SXR1" s="277"/>
      <c r="SXS1" s="277"/>
      <c r="SXT1" s="277"/>
      <c r="SXU1" s="277"/>
      <c r="SXV1" s="277"/>
      <c r="SXW1" s="277"/>
      <c r="SXX1" s="277"/>
      <c r="SXY1" s="277"/>
      <c r="SXZ1" s="277"/>
      <c r="SYA1" s="277"/>
      <c r="SYB1" s="277"/>
      <c r="SYC1" s="277"/>
      <c r="SYD1" s="277"/>
      <c r="SYE1" s="277"/>
      <c r="SYF1" s="277"/>
      <c r="SYG1" s="277"/>
      <c r="SYH1" s="277"/>
      <c r="SYI1" s="277"/>
      <c r="SYJ1" s="277"/>
      <c r="SYK1" s="277"/>
      <c r="SYL1" s="277"/>
      <c r="SYM1" s="277"/>
      <c r="SYN1" s="277"/>
      <c r="SYO1" s="277"/>
      <c r="SYP1" s="277"/>
      <c r="SYQ1" s="277"/>
      <c r="SYR1" s="277"/>
      <c r="SYS1" s="277"/>
      <c r="SYT1" s="277"/>
      <c r="SYU1" s="277"/>
      <c r="SYV1" s="277"/>
      <c r="SYW1" s="277"/>
      <c r="SYX1" s="277"/>
      <c r="SYY1" s="277"/>
      <c r="SYZ1" s="277"/>
      <c r="SZA1" s="277"/>
      <c r="SZB1" s="277"/>
      <c r="SZC1" s="277"/>
      <c r="SZD1" s="277"/>
      <c r="SZE1" s="277"/>
      <c r="SZF1" s="277"/>
      <c r="SZG1" s="277"/>
      <c r="SZH1" s="277"/>
      <c r="SZI1" s="277"/>
      <c r="SZJ1" s="277"/>
      <c r="SZK1" s="277"/>
      <c r="SZL1" s="277"/>
      <c r="SZM1" s="277"/>
      <c r="SZN1" s="277"/>
      <c r="SZO1" s="277"/>
      <c r="SZP1" s="277"/>
      <c r="SZQ1" s="277"/>
      <c r="SZR1" s="277"/>
      <c r="SZS1" s="277"/>
      <c r="SZT1" s="277"/>
      <c r="SZU1" s="277"/>
      <c r="SZV1" s="277"/>
      <c r="SZW1" s="277"/>
      <c r="SZX1" s="277"/>
      <c r="SZY1" s="277"/>
      <c r="SZZ1" s="277"/>
      <c r="TAA1" s="277"/>
      <c r="TAB1" s="277"/>
      <c r="TAC1" s="277"/>
      <c r="TAD1" s="277"/>
      <c r="TAE1" s="277"/>
      <c r="TAF1" s="277"/>
      <c r="TAG1" s="277"/>
      <c r="TAH1" s="277"/>
      <c r="TAI1" s="277"/>
      <c r="TAJ1" s="277"/>
      <c r="TAK1" s="277"/>
      <c r="TAL1" s="277"/>
      <c r="TAM1" s="277"/>
      <c r="TAN1" s="277"/>
      <c r="TAO1" s="277"/>
      <c r="TAP1" s="277"/>
      <c r="TAQ1" s="277"/>
      <c r="TAR1" s="277"/>
      <c r="TAS1" s="277"/>
      <c r="TAT1" s="277"/>
      <c r="TAU1" s="277"/>
      <c r="TAV1" s="277"/>
      <c r="TAW1" s="277"/>
      <c r="TAX1" s="277"/>
      <c r="TAY1" s="277"/>
      <c r="TAZ1" s="277"/>
      <c r="TBA1" s="277"/>
      <c r="TBB1" s="277"/>
      <c r="TBC1" s="277"/>
      <c r="TBD1" s="277"/>
      <c r="TBE1" s="277"/>
      <c r="TBF1" s="277"/>
      <c r="TBG1" s="277"/>
      <c r="TBH1" s="277"/>
      <c r="TBI1" s="277"/>
      <c r="TBJ1" s="277"/>
      <c r="TBK1" s="277"/>
      <c r="TBL1" s="277"/>
      <c r="TBM1" s="277"/>
      <c r="TBN1" s="277"/>
      <c r="TBO1" s="277"/>
      <c r="TBP1" s="277"/>
      <c r="TBQ1" s="277"/>
      <c r="TBR1" s="277"/>
      <c r="TBS1" s="277"/>
      <c r="TBT1" s="277"/>
      <c r="TBU1" s="277"/>
      <c r="TBV1" s="277"/>
      <c r="TBW1" s="277"/>
      <c r="TBX1" s="277"/>
      <c r="TBY1" s="277"/>
      <c r="TBZ1" s="277"/>
      <c r="TCA1" s="277"/>
      <c r="TCB1" s="277"/>
      <c r="TCC1" s="277"/>
      <c r="TCD1" s="277"/>
      <c r="TCE1" s="277"/>
      <c r="TCF1" s="277"/>
      <c r="TCG1" s="277"/>
      <c r="TCH1" s="277"/>
      <c r="TCI1" s="277"/>
      <c r="TCJ1" s="277"/>
      <c r="TCK1" s="277"/>
      <c r="TCL1" s="277"/>
      <c r="TCM1" s="277"/>
      <c r="TCN1" s="277"/>
      <c r="TCO1" s="277"/>
      <c r="TCP1" s="277"/>
      <c r="TCQ1" s="277"/>
      <c r="TCR1" s="277"/>
      <c r="TCS1" s="277"/>
      <c r="TCT1" s="277"/>
      <c r="TCU1" s="277"/>
      <c r="TCV1" s="277"/>
      <c r="TCW1" s="277"/>
      <c r="TCX1" s="277"/>
      <c r="TCY1" s="277"/>
      <c r="TCZ1" s="277"/>
      <c r="TDA1" s="277"/>
      <c r="TDB1" s="277"/>
      <c r="TDC1" s="277"/>
      <c r="TDD1" s="277"/>
      <c r="TDE1" s="277"/>
      <c r="TDF1" s="277"/>
      <c r="TDG1" s="277"/>
      <c r="TDH1" s="277"/>
      <c r="TDI1" s="277"/>
      <c r="TDJ1" s="277"/>
      <c r="TDK1" s="277"/>
      <c r="TDL1" s="277"/>
      <c r="TDM1" s="277"/>
      <c r="TDN1" s="277"/>
      <c r="TDO1" s="277"/>
      <c r="TDP1" s="277"/>
      <c r="TDQ1" s="277"/>
      <c r="TDR1" s="277"/>
      <c r="TDS1" s="277"/>
      <c r="TDT1" s="277"/>
      <c r="TDU1" s="277"/>
      <c r="TDV1" s="277"/>
      <c r="TDW1" s="277"/>
      <c r="TDX1" s="277"/>
      <c r="TDY1" s="277"/>
      <c r="TDZ1" s="277"/>
      <c r="TEA1" s="277"/>
      <c r="TEB1" s="277"/>
      <c r="TEC1" s="277"/>
      <c r="TED1" s="277"/>
      <c r="TEE1" s="277"/>
      <c r="TEF1" s="277"/>
      <c r="TEG1" s="277"/>
      <c r="TEH1" s="277"/>
      <c r="TEI1" s="277"/>
      <c r="TEJ1" s="277"/>
      <c r="TEK1" s="277"/>
      <c r="TEL1" s="277"/>
      <c r="TEM1" s="277"/>
      <c r="TEN1" s="277"/>
      <c r="TEO1" s="277"/>
      <c r="TEP1" s="277"/>
      <c r="TEQ1" s="277"/>
      <c r="TER1" s="277"/>
      <c r="TES1" s="277"/>
      <c r="TET1" s="277"/>
      <c r="TEU1" s="277"/>
      <c r="TEV1" s="277"/>
      <c r="TEW1" s="277"/>
      <c r="TEX1" s="277"/>
      <c r="TEY1" s="277"/>
      <c r="TEZ1" s="277"/>
      <c r="TFA1" s="277"/>
      <c r="TFB1" s="277"/>
      <c r="TFC1" s="277"/>
      <c r="TFD1" s="277"/>
      <c r="TFE1" s="277"/>
      <c r="TFF1" s="277"/>
      <c r="TFG1" s="277"/>
      <c r="TFH1" s="277"/>
      <c r="TFI1" s="277"/>
      <c r="TFJ1" s="277"/>
      <c r="TFK1" s="277"/>
      <c r="TFL1" s="277"/>
      <c r="TFM1" s="277"/>
      <c r="TFN1" s="277"/>
      <c r="TFO1" s="277"/>
      <c r="TFP1" s="277"/>
      <c r="TFQ1" s="277"/>
      <c r="TFR1" s="277"/>
      <c r="TFS1" s="277"/>
      <c r="TFT1" s="277"/>
      <c r="TFU1" s="277"/>
      <c r="TFV1" s="277"/>
      <c r="TFW1" s="277"/>
      <c r="TFX1" s="277"/>
      <c r="TFY1" s="277"/>
      <c r="TFZ1" s="277"/>
      <c r="TGA1" s="277"/>
      <c r="TGB1" s="277"/>
      <c r="TGC1" s="277"/>
      <c r="TGD1" s="277"/>
      <c r="TGE1" s="277"/>
      <c r="TGF1" s="277"/>
      <c r="TGG1" s="277"/>
      <c r="TGH1" s="277"/>
      <c r="TGI1" s="277"/>
      <c r="TGJ1" s="277"/>
      <c r="TGK1" s="277"/>
      <c r="TGL1" s="277"/>
      <c r="TGM1" s="277"/>
      <c r="TGN1" s="277"/>
      <c r="TGO1" s="277"/>
      <c r="TGP1" s="277"/>
      <c r="TGQ1" s="277"/>
      <c r="TGR1" s="277"/>
      <c r="TGS1" s="277"/>
      <c r="TGT1" s="277"/>
      <c r="TGU1" s="277"/>
      <c r="TGV1" s="277"/>
      <c r="TGW1" s="277"/>
      <c r="TGX1" s="277"/>
      <c r="TGY1" s="277"/>
      <c r="TGZ1" s="277"/>
      <c r="THA1" s="277"/>
      <c r="THB1" s="277"/>
      <c r="THC1" s="277"/>
      <c r="THD1" s="277"/>
      <c r="THE1" s="277"/>
      <c r="THF1" s="277"/>
      <c r="THG1" s="277"/>
      <c r="THH1" s="277"/>
      <c r="THI1" s="277"/>
      <c r="THJ1" s="277"/>
      <c r="THK1" s="277"/>
      <c r="THL1" s="277"/>
      <c r="THM1" s="277"/>
      <c r="THN1" s="277"/>
      <c r="THO1" s="277"/>
      <c r="THP1" s="277"/>
      <c r="THQ1" s="277"/>
      <c r="THR1" s="277"/>
      <c r="THS1" s="277"/>
      <c r="THT1" s="277"/>
      <c r="THU1" s="277"/>
      <c r="THV1" s="277"/>
      <c r="THW1" s="277"/>
      <c r="THX1" s="277"/>
      <c r="THY1" s="277"/>
      <c r="THZ1" s="277"/>
      <c r="TIA1" s="277"/>
      <c r="TIB1" s="277"/>
      <c r="TIC1" s="277"/>
      <c r="TID1" s="277"/>
      <c r="TIE1" s="277"/>
      <c r="TIF1" s="277"/>
      <c r="TIG1" s="277"/>
      <c r="TIH1" s="277"/>
      <c r="TII1" s="277"/>
      <c r="TIJ1" s="277"/>
      <c r="TIK1" s="277"/>
      <c r="TIL1" s="277"/>
      <c r="TIM1" s="277"/>
      <c r="TIN1" s="277"/>
      <c r="TIO1" s="277"/>
      <c r="TIP1" s="277"/>
      <c r="TIQ1" s="277"/>
      <c r="TIR1" s="277"/>
      <c r="TIS1" s="277"/>
      <c r="TIT1" s="277"/>
      <c r="TIU1" s="277"/>
      <c r="TIV1" s="277"/>
      <c r="TIW1" s="277"/>
      <c r="TIX1" s="277"/>
      <c r="TIY1" s="277"/>
      <c r="TIZ1" s="277"/>
      <c r="TJA1" s="277"/>
      <c r="TJB1" s="277"/>
      <c r="TJC1" s="277"/>
      <c r="TJD1" s="277"/>
      <c r="TJE1" s="277"/>
      <c r="TJF1" s="277"/>
      <c r="TJG1" s="277"/>
      <c r="TJH1" s="277"/>
      <c r="TJI1" s="277"/>
      <c r="TJJ1" s="277"/>
      <c r="TJK1" s="277"/>
      <c r="TJL1" s="277"/>
      <c r="TJM1" s="277"/>
      <c r="TJN1" s="277"/>
      <c r="TJO1" s="277"/>
      <c r="TJP1" s="277"/>
      <c r="TJQ1" s="277"/>
      <c r="TJR1" s="277"/>
      <c r="TJS1" s="277"/>
      <c r="TJT1" s="277"/>
      <c r="TJU1" s="277"/>
      <c r="TJV1" s="277"/>
      <c r="TJW1" s="277"/>
      <c r="TJX1" s="277"/>
      <c r="TJY1" s="277"/>
      <c r="TJZ1" s="277"/>
      <c r="TKA1" s="277"/>
      <c r="TKB1" s="277"/>
      <c r="TKC1" s="277"/>
      <c r="TKD1" s="277"/>
      <c r="TKE1" s="277"/>
      <c r="TKF1" s="277"/>
      <c r="TKG1" s="277"/>
      <c r="TKH1" s="277"/>
      <c r="TKI1" s="277"/>
      <c r="TKJ1" s="277"/>
      <c r="TKK1" s="277"/>
      <c r="TKL1" s="277"/>
      <c r="TKM1" s="277"/>
      <c r="TKN1" s="277"/>
      <c r="TKO1" s="277"/>
      <c r="TKP1" s="277"/>
      <c r="TKQ1" s="277"/>
      <c r="TKR1" s="277"/>
      <c r="TKS1" s="277"/>
      <c r="TKT1" s="277"/>
      <c r="TKU1" s="277"/>
      <c r="TKV1" s="277"/>
      <c r="TKW1" s="277"/>
      <c r="TKX1" s="277"/>
      <c r="TKY1" s="277"/>
      <c r="TKZ1" s="277"/>
      <c r="TLA1" s="277"/>
      <c r="TLB1" s="277"/>
      <c r="TLC1" s="277"/>
      <c r="TLD1" s="277"/>
      <c r="TLE1" s="277"/>
      <c r="TLF1" s="277"/>
      <c r="TLG1" s="277"/>
      <c r="TLH1" s="277"/>
      <c r="TLI1" s="277"/>
      <c r="TLJ1" s="277"/>
      <c r="TLK1" s="277"/>
      <c r="TLL1" s="277"/>
      <c r="TLM1" s="277"/>
      <c r="TLN1" s="277"/>
      <c r="TLO1" s="277"/>
      <c r="TLP1" s="277"/>
      <c r="TLQ1" s="277"/>
      <c r="TLR1" s="277"/>
      <c r="TLS1" s="277"/>
      <c r="TLT1" s="277"/>
      <c r="TLU1" s="277"/>
      <c r="TLV1" s="277"/>
      <c r="TLW1" s="277"/>
      <c r="TLX1" s="277"/>
      <c r="TLY1" s="277"/>
      <c r="TLZ1" s="277"/>
      <c r="TMA1" s="277"/>
      <c r="TMB1" s="277"/>
      <c r="TMC1" s="277"/>
      <c r="TMD1" s="277"/>
      <c r="TME1" s="277"/>
      <c r="TMF1" s="277"/>
      <c r="TMG1" s="277"/>
      <c r="TMH1" s="277"/>
      <c r="TMI1" s="277"/>
      <c r="TMJ1" s="277"/>
      <c r="TMK1" s="277"/>
      <c r="TML1" s="277"/>
      <c r="TMM1" s="277"/>
      <c r="TMN1" s="277"/>
      <c r="TMO1" s="277"/>
      <c r="TMP1" s="277"/>
      <c r="TMQ1" s="277"/>
      <c r="TMR1" s="277"/>
      <c r="TMS1" s="277"/>
      <c r="TMT1" s="277"/>
      <c r="TMU1" s="277"/>
      <c r="TMV1" s="277"/>
      <c r="TMW1" s="277"/>
      <c r="TMX1" s="277"/>
      <c r="TMY1" s="277"/>
      <c r="TMZ1" s="277"/>
      <c r="TNA1" s="277"/>
      <c r="TNB1" s="277"/>
      <c r="TNC1" s="277"/>
      <c r="TND1" s="277"/>
      <c r="TNE1" s="277"/>
      <c r="TNF1" s="277"/>
      <c r="TNG1" s="277"/>
      <c r="TNH1" s="277"/>
      <c r="TNI1" s="277"/>
      <c r="TNJ1" s="277"/>
      <c r="TNK1" s="277"/>
      <c r="TNL1" s="277"/>
      <c r="TNM1" s="277"/>
      <c r="TNN1" s="277"/>
      <c r="TNO1" s="277"/>
      <c r="TNP1" s="277"/>
      <c r="TNQ1" s="277"/>
      <c r="TNR1" s="277"/>
      <c r="TNS1" s="277"/>
      <c r="TNT1" s="277"/>
      <c r="TNU1" s="277"/>
      <c r="TNV1" s="277"/>
      <c r="TNW1" s="277"/>
      <c r="TNX1" s="277"/>
      <c r="TNY1" s="277"/>
      <c r="TNZ1" s="277"/>
      <c r="TOA1" s="277"/>
      <c r="TOB1" s="277"/>
      <c r="TOC1" s="277"/>
      <c r="TOD1" s="277"/>
      <c r="TOE1" s="277"/>
      <c r="TOF1" s="277"/>
      <c r="TOG1" s="277"/>
      <c r="TOH1" s="277"/>
      <c r="TOI1" s="277"/>
      <c r="TOJ1" s="277"/>
      <c r="TOK1" s="277"/>
      <c r="TOL1" s="277"/>
      <c r="TOM1" s="277"/>
      <c r="TON1" s="277"/>
      <c r="TOO1" s="277"/>
      <c r="TOP1" s="277"/>
      <c r="TOQ1" s="277"/>
      <c r="TOR1" s="277"/>
      <c r="TOS1" s="277"/>
      <c r="TOT1" s="277"/>
      <c r="TOU1" s="277"/>
      <c r="TOV1" s="277"/>
      <c r="TOW1" s="277"/>
      <c r="TOX1" s="277"/>
      <c r="TOY1" s="277"/>
      <c r="TOZ1" s="277"/>
      <c r="TPA1" s="277"/>
      <c r="TPB1" s="277"/>
      <c r="TPC1" s="277"/>
      <c r="TPD1" s="277"/>
      <c r="TPE1" s="277"/>
      <c r="TPF1" s="277"/>
      <c r="TPG1" s="277"/>
      <c r="TPH1" s="277"/>
      <c r="TPI1" s="277"/>
      <c r="TPJ1" s="277"/>
      <c r="TPK1" s="277"/>
      <c r="TPL1" s="277"/>
      <c r="TPM1" s="277"/>
      <c r="TPN1" s="277"/>
      <c r="TPO1" s="277"/>
      <c r="TPP1" s="277"/>
      <c r="TPQ1" s="277"/>
      <c r="TPR1" s="277"/>
      <c r="TPS1" s="277"/>
      <c r="TPT1" s="277"/>
      <c r="TPU1" s="277"/>
      <c r="TPV1" s="277"/>
      <c r="TPW1" s="277"/>
      <c r="TPX1" s="277"/>
      <c r="TPY1" s="277"/>
      <c r="TPZ1" s="277"/>
      <c r="TQA1" s="277"/>
      <c r="TQB1" s="277"/>
      <c r="TQC1" s="277"/>
      <c r="TQD1" s="277"/>
      <c r="TQE1" s="277"/>
      <c r="TQF1" s="277"/>
      <c r="TQG1" s="277"/>
      <c r="TQH1" s="277"/>
      <c r="TQI1" s="277"/>
      <c r="TQJ1" s="277"/>
      <c r="TQK1" s="277"/>
      <c r="TQL1" s="277"/>
      <c r="TQM1" s="277"/>
      <c r="TQN1" s="277"/>
      <c r="TQO1" s="277"/>
      <c r="TQP1" s="277"/>
      <c r="TQQ1" s="277"/>
      <c r="TQR1" s="277"/>
      <c r="TQS1" s="277"/>
      <c r="TQT1" s="277"/>
      <c r="TQU1" s="277"/>
      <c r="TQV1" s="277"/>
      <c r="TQW1" s="277"/>
      <c r="TQX1" s="277"/>
      <c r="TQY1" s="277"/>
      <c r="TQZ1" s="277"/>
      <c r="TRA1" s="277"/>
      <c r="TRB1" s="277"/>
      <c r="TRC1" s="277"/>
      <c r="TRD1" s="277"/>
      <c r="TRE1" s="277"/>
      <c r="TRF1" s="277"/>
      <c r="TRG1" s="277"/>
      <c r="TRH1" s="277"/>
      <c r="TRI1" s="277"/>
      <c r="TRJ1" s="277"/>
      <c r="TRK1" s="277"/>
      <c r="TRL1" s="277"/>
      <c r="TRM1" s="277"/>
      <c r="TRN1" s="277"/>
      <c r="TRO1" s="277"/>
      <c r="TRP1" s="277"/>
      <c r="TRQ1" s="277"/>
      <c r="TRR1" s="277"/>
      <c r="TRS1" s="277"/>
      <c r="TRT1" s="277"/>
      <c r="TRU1" s="277"/>
      <c r="TRV1" s="277"/>
      <c r="TRW1" s="277"/>
      <c r="TRX1" s="277"/>
      <c r="TRY1" s="277"/>
      <c r="TRZ1" s="277"/>
      <c r="TSA1" s="277"/>
      <c r="TSB1" s="277"/>
      <c r="TSC1" s="277"/>
      <c r="TSD1" s="277"/>
      <c r="TSE1" s="277"/>
      <c r="TSF1" s="277"/>
      <c r="TSG1" s="277"/>
      <c r="TSH1" s="277"/>
      <c r="TSI1" s="277"/>
      <c r="TSJ1" s="277"/>
      <c r="TSK1" s="277"/>
      <c r="TSL1" s="277"/>
      <c r="TSM1" s="277"/>
      <c r="TSN1" s="277"/>
      <c r="TSO1" s="277"/>
      <c r="TSP1" s="277"/>
      <c r="TSQ1" s="277"/>
      <c r="TSR1" s="277"/>
      <c r="TSS1" s="277"/>
      <c r="TST1" s="277"/>
      <c r="TSU1" s="277"/>
      <c r="TSV1" s="277"/>
      <c r="TSW1" s="277"/>
      <c r="TSX1" s="277"/>
      <c r="TSY1" s="277"/>
      <c r="TSZ1" s="277"/>
      <c r="TTA1" s="277"/>
      <c r="TTB1" s="277"/>
      <c r="TTC1" s="277"/>
      <c r="TTD1" s="277"/>
      <c r="TTE1" s="277"/>
      <c r="TTF1" s="277"/>
      <c r="TTG1" s="277"/>
      <c r="TTH1" s="277"/>
      <c r="TTI1" s="277"/>
      <c r="TTJ1" s="277"/>
      <c r="TTK1" s="277"/>
      <c r="TTL1" s="277"/>
      <c r="TTM1" s="277"/>
      <c r="TTN1" s="277"/>
      <c r="TTO1" s="277"/>
      <c r="TTP1" s="277"/>
      <c r="TTQ1" s="277"/>
      <c r="TTR1" s="277"/>
      <c r="TTS1" s="277"/>
      <c r="TTT1" s="277"/>
      <c r="TTU1" s="277"/>
      <c r="TTV1" s="277"/>
      <c r="TTW1" s="277"/>
      <c r="TTX1" s="277"/>
      <c r="TTY1" s="277"/>
      <c r="TTZ1" s="277"/>
      <c r="TUA1" s="277"/>
      <c r="TUB1" s="277"/>
      <c r="TUC1" s="277"/>
      <c r="TUD1" s="277"/>
      <c r="TUE1" s="277"/>
      <c r="TUF1" s="277"/>
      <c r="TUG1" s="277"/>
      <c r="TUH1" s="277"/>
      <c r="TUI1" s="277"/>
      <c r="TUJ1" s="277"/>
      <c r="TUK1" s="277"/>
      <c r="TUL1" s="277"/>
      <c r="TUM1" s="277"/>
      <c r="TUN1" s="277"/>
      <c r="TUO1" s="277"/>
      <c r="TUP1" s="277"/>
      <c r="TUQ1" s="277"/>
      <c r="TUR1" s="277"/>
      <c r="TUS1" s="277"/>
      <c r="TUT1" s="277"/>
      <c r="TUU1" s="277"/>
      <c r="TUV1" s="277"/>
      <c r="TUW1" s="277"/>
      <c r="TUX1" s="277"/>
      <c r="TUY1" s="277"/>
      <c r="TUZ1" s="277"/>
      <c r="TVA1" s="277"/>
      <c r="TVB1" s="277"/>
      <c r="TVC1" s="277"/>
      <c r="TVD1" s="277"/>
      <c r="TVE1" s="277"/>
      <c r="TVF1" s="277"/>
      <c r="TVG1" s="277"/>
      <c r="TVH1" s="277"/>
      <c r="TVI1" s="277"/>
      <c r="TVJ1" s="277"/>
      <c r="TVK1" s="277"/>
      <c r="TVL1" s="277"/>
      <c r="TVM1" s="277"/>
      <c r="TVN1" s="277"/>
      <c r="TVO1" s="277"/>
      <c r="TVP1" s="277"/>
      <c r="TVQ1" s="277"/>
      <c r="TVR1" s="277"/>
      <c r="TVS1" s="277"/>
      <c r="TVT1" s="277"/>
      <c r="TVU1" s="277"/>
      <c r="TVV1" s="277"/>
      <c r="TVW1" s="277"/>
      <c r="TVX1" s="277"/>
      <c r="TVY1" s="277"/>
      <c r="TVZ1" s="277"/>
      <c r="TWA1" s="277"/>
      <c r="TWB1" s="277"/>
      <c r="TWC1" s="277"/>
      <c r="TWD1" s="277"/>
      <c r="TWE1" s="277"/>
      <c r="TWF1" s="277"/>
      <c r="TWG1" s="277"/>
      <c r="TWH1" s="277"/>
      <c r="TWI1" s="277"/>
      <c r="TWJ1" s="277"/>
      <c r="TWK1" s="277"/>
      <c r="TWL1" s="277"/>
      <c r="TWM1" s="277"/>
      <c r="TWN1" s="277"/>
      <c r="TWO1" s="277"/>
      <c r="TWP1" s="277"/>
      <c r="TWQ1" s="277"/>
      <c r="TWR1" s="277"/>
      <c r="TWS1" s="277"/>
      <c r="TWT1" s="277"/>
      <c r="TWU1" s="277"/>
      <c r="TWV1" s="277"/>
      <c r="TWW1" s="277"/>
      <c r="TWX1" s="277"/>
      <c r="TWY1" s="277"/>
      <c r="TWZ1" s="277"/>
      <c r="TXA1" s="277"/>
      <c r="TXB1" s="277"/>
      <c r="TXC1" s="277"/>
      <c r="TXD1" s="277"/>
      <c r="TXE1" s="277"/>
      <c r="TXF1" s="277"/>
      <c r="TXG1" s="277"/>
      <c r="TXH1" s="277"/>
      <c r="TXI1" s="277"/>
      <c r="TXJ1" s="277"/>
      <c r="TXK1" s="277"/>
      <c r="TXL1" s="277"/>
      <c r="TXM1" s="277"/>
      <c r="TXN1" s="277"/>
      <c r="TXO1" s="277"/>
      <c r="TXP1" s="277"/>
      <c r="TXQ1" s="277"/>
      <c r="TXR1" s="277"/>
      <c r="TXS1" s="277"/>
      <c r="TXT1" s="277"/>
      <c r="TXU1" s="277"/>
      <c r="TXV1" s="277"/>
      <c r="TXW1" s="277"/>
      <c r="TXX1" s="277"/>
      <c r="TXY1" s="277"/>
      <c r="TXZ1" s="277"/>
      <c r="TYA1" s="277"/>
      <c r="TYB1" s="277"/>
      <c r="TYC1" s="277"/>
      <c r="TYD1" s="277"/>
      <c r="TYE1" s="277"/>
      <c r="TYF1" s="277"/>
      <c r="TYG1" s="277"/>
      <c r="TYH1" s="277"/>
      <c r="TYI1" s="277"/>
      <c r="TYJ1" s="277"/>
      <c r="TYK1" s="277"/>
      <c r="TYL1" s="277"/>
      <c r="TYM1" s="277"/>
      <c r="TYN1" s="277"/>
      <c r="TYO1" s="277"/>
      <c r="TYP1" s="277"/>
      <c r="TYQ1" s="277"/>
      <c r="TYR1" s="277"/>
      <c r="TYS1" s="277"/>
      <c r="TYT1" s="277"/>
      <c r="TYU1" s="277"/>
      <c r="TYV1" s="277"/>
      <c r="TYW1" s="277"/>
      <c r="TYX1" s="277"/>
      <c r="TYY1" s="277"/>
      <c r="TYZ1" s="277"/>
      <c r="TZA1" s="277"/>
      <c r="TZB1" s="277"/>
      <c r="TZC1" s="277"/>
      <c r="TZD1" s="277"/>
      <c r="TZE1" s="277"/>
      <c r="TZF1" s="277"/>
      <c r="TZG1" s="277"/>
      <c r="TZH1" s="277"/>
      <c r="TZI1" s="277"/>
      <c r="TZJ1" s="277"/>
      <c r="TZK1" s="277"/>
      <c r="TZL1" s="277"/>
      <c r="TZM1" s="277"/>
      <c r="TZN1" s="277"/>
      <c r="TZO1" s="277"/>
      <c r="TZP1" s="277"/>
      <c r="TZQ1" s="277"/>
      <c r="TZR1" s="277"/>
      <c r="TZS1" s="277"/>
      <c r="TZT1" s="277"/>
      <c r="TZU1" s="277"/>
      <c r="TZV1" s="277"/>
      <c r="TZW1" s="277"/>
      <c r="TZX1" s="277"/>
      <c r="TZY1" s="277"/>
      <c r="TZZ1" s="277"/>
      <c r="UAA1" s="277"/>
      <c r="UAB1" s="277"/>
      <c r="UAC1" s="277"/>
      <c r="UAD1" s="277"/>
      <c r="UAE1" s="277"/>
      <c r="UAF1" s="277"/>
      <c r="UAG1" s="277"/>
      <c r="UAH1" s="277"/>
      <c r="UAI1" s="277"/>
      <c r="UAJ1" s="277"/>
      <c r="UAK1" s="277"/>
      <c r="UAL1" s="277"/>
      <c r="UAM1" s="277"/>
      <c r="UAN1" s="277"/>
      <c r="UAO1" s="277"/>
      <c r="UAP1" s="277"/>
      <c r="UAQ1" s="277"/>
      <c r="UAR1" s="277"/>
      <c r="UAS1" s="277"/>
      <c r="UAT1" s="277"/>
      <c r="UAU1" s="277"/>
      <c r="UAV1" s="277"/>
      <c r="UAW1" s="277"/>
      <c r="UAX1" s="277"/>
      <c r="UAY1" s="277"/>
      <c r="UAZ1" s="277"/>
      <c r="UBA1" s="277"/>
      <c r="UBB1" s="277"/>
      <c r="UBC1" s="277"/>
      <c r="UBD1" s="277"/>
      <c r="UBE1" s="277"/>
      <c r="UBF1" s="277"/>
      <c r="UBG1" s="277"/>
      <c r="UBH1" s="277"/>
      <c r="UBI1" s="277"/>
      <c r="UBJ1" s="277"/>
      <c r="UBK1" s="277"/>
      <c r="UBL1" s="277"/>
      <c r="UBM1" s="277"/>
      <c r="UBN1" s="277"/>
      <c r="UBO1" s="277"/>
      <c r="UBP1" s="277"/>
      <c r="UBQ1" s="277"/>
      <c r="UBR1" s="277"/>
      <c r="UBS1" s="277"/>
      <c r="UBT1" s="277"/>
      <c r="UBU1" s="277"/>
      <c r="UBV1" s="277"/>
      <c r="UBW1" s="277"/>
      <c r="UBX1" s="277"/>
      <c r="UBY1" s="277"/>
      <c r="UBZ1" s="277"/>
      <c r="UCA1" s="277"/>
      <c r="UCB1" s="277"/>
      <c r="UCC1" s="277"/>
      <c r="UCD1" s="277"/>
      <c r="UCE1" s="277"/>
      <c r="UCF1" s="277"/>
      <c r="UCG1" s="277"/>
      <c r="UCH1" s="277"/>
      <c r="UCI1" s="277"/>
      <c r="UCJ1" s="277"/>
      <c r="UCK1" s="277"/>
      <c r="UCL1" s="277"/>
      <c r="UCM1" s="277"/>
      <c r="UCN1" s="277"/>
      <c r="UCO1" s="277"/>
      <c r="UCP1" s="277"/>
      <c r="UCQ1" s="277"/>
      <c r="UCR1" s="277"/>
      <c r="UCS1" s="277"/>
      <c r="UCT1" s="277"/>
      <c r="UCU1" s="277"/>
      <c r="UCV1" s="277"/>
      <c r="UCW1" s="277"/>
      <c r="UCX1" s="277"/>
      <c r="UCY1" s="277"/>
      <c r="UCZ1" s="277"/>
      <c r="UDA1" s="277"/>
      <c r="UDB1" s="277"/>
      <c r="UDC1" s="277"/>
      <c r="UDD1" s="277"/>
      <c r="UDE1" s="277"/>
      <c r="UDF1" s="277"/>
      <c r="UDG1" s="277"/>
      <c r="UDH1" s="277"/>
      <c r="UDI1" s="277"/>
      <c r="UDJ1" s="277"/>
      <c r="UDK1" s="277"/>
      <c r="UDL1" s="277"/>
      <c r="UDM1" s="277"/>
      <c r="UDN1" s="277"/>
      <c r="UDO1" s="277"/>
      <c r="UDP1" s="277"/>
      <c r="UDQ1" s="277"/>
      <c r="UDR1" s="277"/>
      <c r="UDS1" s="277"/>
      <c r="UDT1" s="277"/>
      <c r="UDU1" s="277"/>
      <c r="UDV1" s="277"/>
      <c r="UDW1" s="277"/>
      <c r="UDX1" s="277"/>
      <c r="UDY1" s="277"/>
      <c r="UDZ1" s="277"/>
      <c r="UEA1" s="277"/>
      <c r="UEB1" s="277"/>
      <c r="UEC1" s="277"/>
      <c r="UED1" s="277"/>
      <c r="UEE1" s="277"/>
      <c r="UEF1" s="277"/>
      <c r="UEG1" s="277"/>
      <c r="UEH1" s="277"/>
      <c r="UEI1" s="277"/>
      <c r="UEJ1" s="277"/>
      <c r="UEK1" s="277"/>
      <c r="UEL1" s="277"/>
      <c r="UEM1" s="277"/>
      <c r="UEN1" s="277"/>
      <c r="UEO1" s="277"/>
      <c r="UEP1" s="277"/>
      <c r="UEQ1" s="277"/>
      <c r="UER1" s="277"/>
      <c r="UES1" s="277"/>
      <c r="UET1" s="277"/>
      <c r="UEU1" s="277"/>
      <c r="UEV1" s="277"/>
      <c r="UEW1" s="277"/>
      <c r="UEX1" s="277"/>
      <c r="UEY1" s="277"/>
      <c r="UEZ1" s="277"/>
      <c r="UFA1" s="277"/>
      <c r="UFB1" s="277"/>
      <c r="UFC1" s="277"/>
      <c r="UFD1" s="277"/>
      <c r="UFE1" s="277"/>
      <c r="UFF1" s="277"/>
      <c r="UFG1" s="277"/>
      <c r="UFH1" s="277"/>
      <c r="UFI1" s="277"/>
      <c r="UFJ1" s="277"/>
      <c r="UFK1" s="277"/>
      <c r="UFL1" s="277"/>
      <c r="UFM1" s="277"/>
      <c r="UFN1" s="277"/>
      <c r="UFO1" s="277"/>
      <c r="UFP1" s="277"/>
      <c r="UFQ1" s="277"/>
      <c r="UFR1" s="277"/>
      <c r="UFS1" s="277"/>
      <c r="UFT1" s="277"/>
      <c r="UFU1" s="277"/>
      <c r="UFV1" s="277"/>
      <c r="UFW1" s="277"/>
      <c r="UFX1" s="277"/>
      <c r="UFY1" s="277"/>
      <c r="UFZ1" s="277"/>
      <c r="UGA1" s="277"/>
      <c r="UGB1" s="277"/>
      <c r="UGC1" s="277"/>
      <c r="UGD1" s="277"/>
      <c r="UGE1" s="277"/>
      <c r="UGF1" s="277"/>
      <c r="UGG1" s="277"/>
      <c r="UGH1" s="277"/>
      <c r="UGI1" s="277"/>
      <c r="UGJ1" s="277"/>
      <c r="UGK1" s="277"/>
      <c r="UGL1" s="277"/>
      <c r="UGM1" s="277"/>
      <c r="UGN1" s="277"/>
      <c r="UGO1" s="277"/>
      <c r="UGP1" s="277"/>
      <c r="UGQ1" s="277"/>
      <c r="UGR1" s="277"/>
      <c r="UGS1" s="277"/>
      <c r="UGT1" s="277"/>
      <c r="UGU1" s="277"/>
      <c r="UGV1" s="277"/>
      <c r="UGW1" s="277"/>
      <c r="UGX1" s="277"/>
      <c r="UGY1" s="277"/>
      <c r="UGZ1" s="277"/>
      <c r="UHA1" s="277"/>
      <c r="UHB1" s="277"/>
      <c r="UHC1" s="277"/>
      <c r="UHD1" s="277"/>
      <c r="UHE1" s="277"/>
      <c r="UHF1" s="277"/>
      <c r="UHG1" s="277"/>
      <c r="UHH1" s="277"/>
      <c r="UHI1" s="277"/>
      <c r="UHJ1" s="277"/>
      <c r="UHK1" s="277"/>
      <c r="UHL1" s="277"/>
      <c r="UHM1" s="277"/>
      <c r="UHN1" s="277"/>
      <c r="UHO1" s="277"/>
      <c r="UHP1" s="277"/>
      <c r="UHQ1" s="277"/>
      <c r="UHR1" s="277"/>
      <c r="UHS1" s="277"/>
      <c r="UHT1" s="277"/>
      <c r="UHU1" s="277"/>
      <c r="UHV1" s="277"/>
      <c r="UHW1" s="277"/>
      <c r="UHX1" s="277"/>
      <c r="UHY1" s="277"/>
      <c r="UHZ1" s="277"/>
      <c r="UIA1" s="277"/>
      <c r="UIB1" s="277"/>
      <c r="UIC1" s="277"/>
      <c r="UID1" s="277"/>
      <c r="UIE1" s="277"/>
      <c r="UIF1" s="277"/>
      <c r="UIG1" s="277"/>
      <c r="UIH1" s="277"/>
      <c r="UII1" s="277"/>
      <c r="UIJ1" s="277"/>
      <c r="UIK1" s="277"/>
      <c r="UIL1" s="277"/>
      <c r="UIM1" s="277"/>
      <c r="UIN1" s="277"/>
      <c r="UIO1" s="277"/>
      <c r="UIP1" s="277"/>
      <c r="UIQ1" s="277"/>
      <c r="UIR1" s="277"/>
      <c r="UIS1" s="277"/>
      <c r="UIT1" s="277"/>
      <c r="UIU1" s="277"/>
      <c r="UIV1" s="277"/>
      <c r="UIW1" s="277"/>
      <c r="UIX1" s="277"/>
      <c r="UIY1" s="277"/>
      <c r="UIZ1" s="277"/>
      <c r="UJA1" s="277"/>
      <c r="UJB1" s="277"/>
      <c r="UJC1" s="277"/>
      <c r="UJD1" s="277"/>
      <c r="UJE1" s="277"/>
      <c r="UJF1" s="277"/>
      <c r="UJG1" s="277"/>
      <c r="UJH1" s="277"/>
      <c r="UJI1" s="277"/>
      <c r="UJJ1" s="277"/>
      <c r="UJK1" s="277"/>
      <c r="UJL1" s="277"/>
      <c r="UJM1" s="277"/>
      <c r="UJN1" s="277"/>
      <c r="UJO1" s="277"/>
      <c r="UJP1" s="277"/>
      <c r="UJQ1" s="277"/>
      <c r="UJR1" s="277"/>
      <c r="UJS1" s="277"/>
      <c r="UJT1" s="277"/>
      <c r="UJU1" s="277"/>
      <c r="UJV1" s="277"/>
      <c r="UJW1" s="277"/>
      <c r="UJX1" s="277"/>
      <c r="UJY1" s="277"/>
      <c r="UJZ1" s="277"/>
      <c r="UKA1" s="277"/>
      <c r="UKB1" s="277"/>
      <c r="UKC1" s="277"/>
      <c r="UKD1" s="277"/>
      <c r="UKE1" s="277"/>
      <c r="UKF1" s="277"/>
      <c r="UKG1" s="277"/>
      <c r="UKH1" s="277"/>
      <c r="UKI1" s="277"/>
      <c r="UKJ1" s="277"/>
      <c r="UKK1" s="277"/>
      <c r="UKL1" s="277"/>
      <c r="UKM1" s="277"/>
      <c r="UKN1" s="277"/>
      <c r="UKO1" s="277"/>
      <c r="UKP1" s="277"/>
      <c r="UKQ1" s="277"/>
      <c r="UKR1" s="277"/>
      <c r="UKS1" s="277"/>
      <c r="UKT1" s="277"/>
      <c r="UKU1" s="277"/>
      <c r="UKV1" s="277"/>
      <c r="UKW1" s="277"/>
      <c r="UKX1" s="277"/>
      <c r="UKY1" s="277"/>
      <c r="UKZ1" s="277"/>
      <c r="ULA1" s="277"/>
      <c r="ULB1" s="277"/>
      <c r="ULC1" s="277"/>
      <c r="ULD1" s="277"/>
      <c r="ULE1" s="277"/>
      <c r="ULF1" s="277"/>
      <c r="ULG1" s="277"/>
      <c r="ULH1" s="277"/>
      <c r="ULI1" s="277"/>
      <c r="ULJ1" s="277"/>
      <c r="ULK1" s="277"/>
      <c r="ULL1" s="277"/>
      <c r="ULM1" s="277"/>
      <c r="ULN1" s="277"/>
      <c r="ULO1" s="277"/>
      <c r="ULP1" s="277"/>
      <c r="ULQ1" s="277"/>
      <c r="ULR1" s="277"/>
      <c r="ULS1" s="277"/>
      <c r="ULT1" s="277"/>
      <c r="ULU1" s="277"/>
      <c r="ULV1" s="277"/>
      <c r="ULW1" s="277"/>
      <c r="ULX1" s="277"/>
      <c r="ULY1" s="277"/>
      <c r="ULZ1" s="277"/>
      <c r="UMA1" s="277"/>
      <c r="UMB1" s="277"/>
      <c r="UMC1" s="277"/>
      <c r="UMD1" s="277"/>
      <c r="UME1" s="277"/>
      <c r="UMF1" s="277"/>
      <c r="UMG1" s="277"/>
      <c r="UMH1" s="277"/>
      <c r="UMI1" s="277"/>
      <c r="UMJ1" s="277"/>
      <c r="UMK1" s="277"/>
      <c r="UML1" s="277"/>
      <c r="UMM1" s="277"/>
      <c r="UMN1" s="277"/>
      <c r="UMO1" s="277"/>
      <c r="UMP1" s="277"/>
      <c r="UMQ1" s="277"/>
      <c r="UMR1" s="277"/>
      <c r="UMS1" s="277"/>
      <c r="UMT1" s="277"/>
      <c r="UMU1" s="277"/>
      <c r="UMV1" s="277"/>
      <c r="UMW1" s="277"/>
      <c r="UMX1" s="277"/>
      <c r="UMY1" s="277"/>
      <c r="UMZ1" s="277"/>
      <c r="UNA1" s="277"/>
      <c r="UNB1" s="277"/>
      <c r="UNC1" s="277"/>
      <c r="UND1" s="277"/>
      <c r="UNE1" s="277"/>
      <c r="UNF1" s="277"/>
      <c r="UNG1" s="277"/>
      <c r="UNH1" s="277"/>
      <c r="UNI1" s="277"/>
      <c r="UNJ1" s="277"/>
      <c r="UNK1" s="277"/>
      <c r="UNL1" s="277"/>
      <c r="UNM1" s="277"/>
      <c r="UNN1" s="277"/>
      <c r="UNO1" s="277"/>
      <c r="UNP1" s="277"/>
      <c r="UNQ1" s="277"/>
      <c r="UNR1" s="277"/>
      <c r="UNS1" s="277"/>
      <c r="UNT1" s="277"/>
      <c r="UNU1" s="277"/>
      <c r="UNV1" s="277"/>
      <c r="UNW1" s="277"/>
      <c r="UNX1" s="277"/>
      <c r="UNY1" s="277"/>
      <c r="UNZ1" s="277"/>
      <c r="UOA1" s="277"/>
      <c r="UOB1" s="277"/>
      <c r="UOC1" s="277"/>
      <c r="UOD1" s="277"/>
      <c r="UOE1" s="277"/>
      <c r="UOF1" s="277"/>
      <c r="UOG1" s="277"/>
      <c r="UOH1" s="277"/>
      <c r="UOI1" s="277"/>
      <c r="UOJ1" s="277"/>
      <c r="UOK1" s="277"/>
      <c r="UOL1" s="277"/>
      <c r="UOM1" s="277"/>
      <c r="UON1" s="277"/>
      <c r="UOO1" s="277"/>
      <c r="UOP1" s="277"/>
      <c r="UOQ1" s="277"/>
      <c r="UOR1" s="277"/>
      <c r="UOS1" s="277"/>
      <c r="UOT1" s="277"/>
      <c r="UOU1" s="277"/>
      <c r="UOV1" s="277"/>
      <c r="UOW1" s="277"/>
      <c r="UOX1" s="277"/>
      <c r="UOY1" s="277"/>
      <c r="UOZ1" s="277"/>
      <c r="UPA1" s="277"/>
      <c r="UPB1" s="277"/>
      <c r="UPC1" s="277"/>
      <c r="UPD1" s="277"/>
      <c r="UPE1" s="277"/>
      <c r="UPF1" s="277"/>
      <c r="UPG1" s="277"/>
      <c r="UPH1" s="277"/>
      <c r="UPI1" s="277"/>
      <c r="UPJ1" s="277"/>
      <c r="UPK1" s="277"/>
      <c r="UPL1" s="277"/>
      <c r="UPM1" s="277"/>
      <c r="UPN1" s="277"/>
      <c r="UPO1" s="277"/>
      <c r="UPP1" s="277"/>
      <c r="UPQ1" s="277"/>
      <c r="UPR1" s="277"/>
      <c r="UPS1" s="277"/>
      <c r="UPT1" s="277"/>
      <c r="UPU1" s="277"/>
      <c r="UPV1" s="277"/>
      <c r="UPW1" s="277"/>
      <c r="UPX1" s="277"/>
      <c r="UPY1" s="277"/>
      <c r="UPZ1" s="277"/>
      <c r="UQA1" s="277"/>
      <c r="UQB1" s="277"/>
      <c r="UQC1" s="277"/>
      <c r="UQD1" s="277"/>
      <c r="UQE1" s="277"/>
      <c r="UQF1" s="277"/>
      <c r="UQG1" s="277"/>
      <c r="UQH1" s="277"/>
      <c r="UQI1" s="277"/>
      <c r="UQJ1" s="277"/>
      <c r="UQK1" s="277"/>
      <c r="UQL1" s="277"/>
      <c r="UQM1" s="277"/>
      <c r="UQN1" s="277"/>
      <c r="UQO1" s="277"/>
      <c r="UQP1" s="277"/>
      <c r="UQQ1" s="277"/>
      <c r="UQR1" s="277"/>
      <c r="UQS1" s="277"/>
      <c r="UQT1" s="277"/>
      <c r="UQU1" s="277"/>
      <c r="UQV1" s="277"/>
      <c r="UQW1" s="277"/>
      <c r="UQX1" s="277"/>
      <c r="UQY1" s="277"/>
      <c r="UQZ1" s="277"/>
      <c r="URA1" s="277"/>
      <c r="URB1" s="277"/>
      <c r="URC1" s="277"/>
      <c r="URD1" s="277"/>
      <c r="URE1" s="277"/>
      <c r="URF1" s="277"/>
      <c r="URG1" s="277"/>
      <c r="URH1" s="277"/>
      <c r="URI1" s="277"/>
      <c r="URJ1" s="277"/>
      <c r="URK1" s="277"/>
      <c r="URL1" s="277"/>
      <c r="URM1" s="277"/>
      <c r="URN1" s="277"/>
      <c r="URO1" s="277"/>
      <c r="URP1" s="277"/>
      <c r="URQ1" s="277"/>
      <c r="URR1" s="277"/>
      <c r="URS1" s="277"/>
      <c r="URT1" s="277"/>
      <c r="URU1" s="277"/>
      <c r="URV1" s="277"/>
      <c r="URW1" s="277"/>
      <c r="URX1" s="277"/>
      <c r="URY1" s="277"/>
      <c r="URZ1" s="277"/>
      <c r="USA1" s="277"/>
      <c r="USB1" s="277"/>
      <c r="USC1" s="277"/>
      <c r="USD1" s="277"/>
      <c r="USE1" s="277"/>
      <c r="USF1" s="277"/>
      <c r="USG1" s="277"/>
      <c r="USH1" s="277"/>
      <c r="USI1" s="277"/>
      <c r="USJ1" s="277"/>
      <c r="USK1" s="277"/>
      <c r="USL1" s="277"/>
      <c r="USM1" s="277"/>
      <c r="USN1" s="277"/>
      <c r="USO1" s="277"/>
      <c r="USP1" s="277"/>
      <c r="USQ1" s="277"/>
      <c r="USR1" s="277"/>
      <c r="USS1" s="277"/>
      <c r="UST1" s="277"/>
      <c r="USU1" s="277"/>
      <c r="USV1" s="277"/>
      <c r="USW1" s="277"/>
      <c r="USX1" s="277"/>
      <c r="USY1" s="277"/>
      <c r="USZ1" s="277"/>
      <c r="UTA1" s="277"/>
      <c r="UTB1" s="277"/>
      <c r="UTC1" s="277"/>
      <c r="UTD1" s="277"/>
      <c r="UTE1" s="277"/>
      <c r="UTF1" s="277"/>
      <c r="UTG1" s="277"/>
      <c r="UTH1" s="277"/>
      <c r="UTI1" s="277"/>
      <c r="UTJ1" s="277"/>
      <c r="UTK1" s="277"/>
      <c r="UTL1" s="277"/>
      <c r="UTM1" s="277"/>
      <c r="UTN1" s="277"/>
      <c r="UTO1" s="277"/>
      <c r="UTP1" s="277"/>
      <c r="UTQ1" s="277"/>
      <c r="UTR1" s="277"/>
      <c r="UTS1" s="277"/>
      <c r="UTT1" s="277"/>
      <c r="UTU1" s="277"/>
      <c r="UTV1" s="277"/>
      <c r="UTW1" s="277"/>
      <c r="UTX1" s="277"/>
      <c r="UTY1" s="277"/>
      <c r="UTZ1" s="277"/>
      <c r="UUA1" s="277"/>
      <c r="UUB1" s="277"/>
      <c r="UUC1" s="277"/>
      <c r="UUD1" s="277"/>
      <c r="UUE1" s="277"/>
      <c r="UUF1" s="277"/>
      <c r="UUG1" s="277"/>
      <c r="UUH1" s="277"/>
      <c r="UUI1" s="277"/>
      <c r="UUJ1" s="277"/>
      <c r="UUK1" s="277"/>
      <c r="UUL1" s="277"/>
      <c r="UUM1" s="277"/>
      <c r="UUN1" s="277"/>
      <c r="UUO1" s="277"/>
      <c r="UUP1" s="277"/>
      <c r="UUQ1" s="277"/>
      <c r="UUR1" s="277"/>
      <c r="UUS1" s="277"/>
      <c r="UUT1" s="277"/>
      <c r="UUU1" s="277"/>
      <c r="UUV1" s="277"/>
      <c r="UUW1" s="277"/>
      <c r="UUX1" s="277"/>
      <c r="UUY1" s="277"/>
      <c r="UUZ1" s="277"/>
      <c r="UVA1" s="277"/>
      <c r="UVB1" s="277"/>
      <c r="UVC1" s="277"/>
      <c r="UVD1" s="277"/>
      <c r="UVE1" s="277"/>
      <c r="UVF1" s="277"/>
      <c r="UVG1" s="277"/>
      <c r="UVH1" s="277"/>
      <c r="UVI1" s="277"/>
      <c r="UVJ1" s="277"/>
      <c r="UVK1" s="277"/>
      <c r="UVL1" s="277"/>
      <c r="UVM1" s="277"/>
      <c r="UVN1" s="277"/>
      <c r="UVO1" s="277"/>
      <c r="UVP1" s="277"/>
      <c r="UVQ1" s="277"/>
      <c r="UVR1" s="277"/>
      <c r="UVS1" s="277"/>
      <c r="UVT1" s="277"/>
      <c r="UVU1" s="277"/>
      <c r="UVV1" s="277"/>
      <c r="UVW1" s="277"/>
      <c r="UVX1" s="277"/>
      <c r="UVY1" s="277"/>
      <c r="UVZ1" s="277"/>
      <c r="UWA1" s="277"/>
      <c r="UWB1" s="277"/>
      <c r="UWC1" s="277"/>
      <c r="UWD1" s="277"/>
      <c r="UWE1" s="277"/>
      <c r="UWF1" s="277"/>
      <c r="UWG1" s="277"/>
      <c r="UWH1" s="277"/>
      <c r="UWI1" s="277"/>
      <c r="UWJ1" s="277"/>
      <c r="UWK1" s="277"/>
      <c r="UWL1" s="277"/>
      <c r="UWM1" s="277"/>
      <c r="UWN1" s="277"/>
      <c r="UWO1" s="277"/>
      <c r="UWP1" s="277"/>
      <c r="UWQ1" s="277"/>
      <c r="UWR1" s="277"/>
      <c r="UWS1" s="277"/>
      <c r="UWT1" s="277"/>
      <c r="UWU1" s="277"/>
      <c r="UWV1" s="277"/>
      <c r="UWW1" s="277"/>
      <c r="UWX1" s="277"/>
      <c r="UWY1" s="277"/>
      <c r="UWZ1" s="277"/>
      <c r="UXA1" s="277"/>
      <c r="UXB1" s="277"/>
      <c r="UXC1" s="277"/>
      <c r="UXD1" s="277"/>
      <c r="UXE1" s="277"/>
      <c r="UXF1" s="277"/>
      <c r="UXG1" s="277"/>
      <c r="UXH1" s="277"/>
      <c r="UXI1" s="277"/>
      <c r="UXJ1" s="277"/>
      <c r="UXK1" s="277"/>
      <c r="UXL1" s="277"/>
      <c r="UXM1" s="277"/>
      <c r="UXN1" s="277"/>
      <c r="UXO1" s="277"/>
      <c r="UXP1" s="277"/>
      <c r="UXQ1" s="277"/>
      <c r="UXR1" s="277"/>
      <c r="UXS1" s="277"/>
      <c r="UXT1" s="277"/>
      <c r="UXU1" s="277"/>
      <c r="UXV1" s="277"/>
      <c r="UXW1" s="277"/>
      <c r="UXX1" s="277"/>
      <c r="UXY1" s="277"/>
      <c r="UXZ1" s="277"/>
      <c r="UYA1" s="277"/>
      <c r="UYB1" s="277"/>
      <c r="UYC1" s="277"/>
      <c r="UYD1" s="277"/>
      <c r="UYE1" s="277"/>
      <c r="UYF1" s="277"/>
      <c r="UYG1" s="277"/>
      <c r="UYH1" s="277"/>
      <c r="UYI1" s="277"/>
      <c r="UYJ1" s="277"/>
      <c r="UYK1" s="277"/>
      <c r="UYL1" s="277"/>
      <c r="UYM1" s="277"/>
      <c r="UYN1" s="277"/>
      <c r="UYO1" s="277"/>
      <c r="UYP1" s="277"/>
      <c r="UYQ1" s="277"/>
      <c r="UYR1" s="277"/>
      <c r="UYS1" s="277"/>
      <c r="UYT1" s="277"/>
      <c r="UYU1" s="277"/>
      <c r="UYV1" s="277"/>
      <c r="UYW1" s="277"/>
      <c r="UYX1" s="277"/>
      <c r="UYY1" s="277"/>
      <c r="UYZ1" s="277"/>
      <c r="UZA1" s="277"/>
      <c r="UZB1" s="277"/>
      <c r="UZC1" s="277"/>
      <c r="UZD1" s="277"/>
      <c r="UZE1" s="277"/>
      <c r="UZF1" s="277"/>
      <c r="UZG1" s="277"/>
      <c r="UZH1" s="277"/>
      <c r="UZI1" s="277"/>
      <c r="UZJ1" s="277"/>
      <c r="UZK1" s="277"/>
      <c r="UZL1" s="277"/>
      <c r="UZM1" s="277"/>
      <c r="UZN1" s="277"/>
      <c r="UZO1" s="277"/>
      <c r="UZP1" s="277"/>
      <c r="UZQ1" s="277"/>
      <c r="UZR1" s="277"/>
      <c r="UZS1" s="277"/>
      <c r="UZT1" s="277"/>
      <c r="UZU1" s="277"/>
      <c r="UZV1" s="277"/>
      <c r="UZW1" s="277"/>
      <c r="UZX1" s="277"/>
      <c r="UZY1" s="277"/>
      <c r="UZZ1" s="277"/>
      <c r="VAA1" s="277"/>
      <c r="VAB1" s="277"/>
      <c r="VAC1" s="277"/>
      <c r="VAD1" s="277"/>
      <c r="VAE1" s="277"/>
      <c r="VAF1" s="277"/>
      <c r="VAG1" s="277"/>
      <c r="VAH1" s="277"/>
      <c r="VAI1" s="277"/>
      <c r="VAJ1" s="277"/>
      <c r="VAK1" s="277"/>
      <c r="VAL1" s="277"/>
      <c r="VAM1" s="277"/>
      <c r="VAN1" s="277"/>
      <c r="VAO1" s="277"/>
      <c r="VAP1" s="277"/>
      <c r="VAQ1" s="277"/>
      <c r="VAR1" s="277"/>
      <c r="VAS1" s="277"/>
      <c r="VAT1" s="277"/>
      <c r="VAU1" s="277"/>
      <c r="VAV1" s="277"/>
      <c r="VAW1" s="277"/>
      <c r="VAX1" s="277"/>
      <c r="VAY1" s="277"/>
      <c r="VAZ1" s="277"/>
      <c r="VBA1" s="277"/>
      <c r="VBB1" s="277"/>
      <c r="VBC1" s="277"/>
      <c r="VBD1" s="277"/>
      <c r="VBE1" s="277"/>
      <c r="VBF1" s="277"/>
      <c r="VBG1" s="277"/>
      <c r="VBH1" s="277"/>
      <c r="VBI1" s="277"/>
      <c r="VBJ1" s="277"/>
      <c r="VBK1" s="277"/>
      <c r="VBL1" s="277"/>
      <c r="VBM1" s="277"/>
      <c r="VBN1" s="277"/>
      <c r="VBO1" s="277"/>
      <c r="VBP1" s="277"/>
      <c r="VBQ1" s="277"/>
      <c r="VBR1" s="277"/>
      <c r="VBS1" s="277"/>
      <c r="VBT1" s="277"/>
      <c r="VBU1" s="277"/>
      <c r="VBV1" s="277"/>
      <c r="VBW1" s="277"/>
      <c r="VBX1" s="277"/>
      <c r="VBY1" s="277"/>
      <c r="VBZ1" s="277"/>
      <c r="VCA1" s="277"/>
      <c r="VCB1" s="277"/>
      <c r="VCC1" s="277"/>
      <c r="VCD1" s="277"/>
      <c r="VCE1" s="277"/>
      <c r="VCF1" s="277"/>
      <c r="VCG1" s="277"/>
      <c r="VCH1" s="277"/>
      <c r="VCI1" s="277"/>
      <c r="VCJ1" s="277"/>
      <c r="VCK1" s="277"/>
      <c r="VCL1" s="277"/>
      <c r="VCM1" s="277"/>
      <c r="VCN1" s="277"/>
      <c r="VCO1" s="277"/>
      <c r="VCP1" s="277"/>
      <c r="VCQ1" s="277"/>
      <c r="VCR1" s="277"/>
      <c r="VCS1" s="277"/>
      <c r="VCT1" s="277"/>
      <c r="VCU1" s="277"/>
      <c r="VCV1" s="277"/>
      <c r="VCW1" s="277"/>
      <c r="VCX1" s="277"/>
      <c r="VCY1" s="277"/>
      <c r="VCZ1" s="277"/>
      <c r="VDA1" s="277"/>
      <c r="VDB1" s="277"/>
      <c r="VDC1" s="277"/>
      <c r="VDD1" s="277"/>
      <c r="VDE1" s="277"/>
      <c r="VDF1" s="277"/>
      <c r="VDG1" s="277"/>
      <c r="VDH1" s="277"/>
      <c r="VDI1" s="277"/>
      <c r="VDJ1" s="277"/>
      <c r="VDK1" s="277"/>
      <c r="VDL1" s="277"/>
      <c r="VDM1" s="277"/>
      <c r="VDN1" s="277"/>
      <c r="VDO1" s="277"/>
      <c r="VDP1" s="277"/>
      <c r="VDQ1" s="277"/>
      <c r="VDR1" s="277"/>
      <c r="VDS1" s="277"/>
      <c r="VDT1" s="277"/>
      <c r="VDU1" s="277"/>
      <c r="VDV1" s="277"/>
      <c r="VDW1" s="277"/>
      <c r="VDX1" s="277"/>
      <c r="VDY1" s="277"/>
      <c r="VDZ1" s="277"/>
      <c r="VEA1" s="277"/>
      <c r="VEB1" s="277"/>
      <c r="VEC1" s="277"/>
      <c r="VED1" s="277"/>
      <c r="VEE1" s="277"/>
      <c r="VEF1" s="277"/>
      <c r="VEG1" s="277"/>
      <c r="VEH1" s="277"/>
      <c r="VEI1" s="277"/>
      <c r="VEJ1" s="277"/>
      <c r="VEK1" s="277"/>
      <c r="VEL1" s="277"/>
      <c r="VEM1" s="277"/>
      <c r="VEN1" s="277"/>
      <c r="VEO1" s="277"/>
      <c r="VEP1" s="277"/>
      <c r="VEQ1" s="277"/>
      <c r="VER1" s="277"/>
      <c r="VES1" s="277"/>
      <c r="VET1" s="277"/>
      <c r="VEU1" s="277"/>
      <c r="VEV1" s="277"/>
      <c r="VEW1" s="277"/>
      <c r="VEX1" s="277"/>
      <c r="VEY1" s="277"/>
      <c r="VEZ1" s="277"/>
      <c r="VFA1" s="277"/>
      <c r="VFB1" s="277"/>
      <c r="VFC1" s="277"/>
      <c r="VFD1" s="277"/>
      <c r="VFE1" s="277"/>
      <c r="VFF1" s="277"/>
      <c r="VFG1" s="277"/>
      <c r="VFH1" s="277"/>
      <c r="VFI1" s="277"/>
      <c r="VFJ1" s="277"/>
      <c r="VFK1" s="277"/>
      <c r="VFL1" s="277"/>
      <c r="VFM1" s="277"/>
      <c r="VFN1" s="277"/>
      <c r="VFO1" s="277"/>
      <c r="VFP1" s="277"/>
      <c r="VFQ1" s="277"/>
      <c r="VFR1" s="277"/>
      <c r="VFS1" s="277"/>
      <c r="VFT1" s="277"/>
      <c r="VFU1" s="277"/>
      <c r="VFV1" s="277"/>
      <c r="VFW1" s="277"/>
      <c r="VFX1" s="277"/>
      <c r="VFY1" s="277"/>
      <c r="VFZ1" s="277"/>
      <c r="VGA1" s="277"/>
      <c r="VGB1" s="277"/>
      <c r="VGC1" s="277"/>
      <c r="VGD1" s="277"/>
      <c r="VGE1" s="277"/>
      <c r="VGF1" s="277"/>
      <c r="VGG1" s="277"/>
      <c r="VGH1" s="277"/>
      <c r="VGI1" s="277"/>
      <c r="VGJ1" s="277"/>
      <c r="VGK1" s="277"/>
      <c r="VGL1" s="277"/>
      <c r="VGM1" s="277"/>
      <c r="VGN1" s="277"/>
      <c r="VGO1" s="277"/>
      <c r="VGP1" s="277"/>
      <c r="VGQ1" s="277"/>
      <c r="VGR1" s="277"/>
      <c r="VGS1" s="277"/>
      <c r="VGT1" s="277"/>
      <c r="VGU1" s="277"/>
      <c r="VGV1" s="277"/>
      <c r="VGW1" s="277"/>
      <c r="VGX1" s="277"/>
      <c r="VGY1" s="277"/>
      <c r="VGZ1" s="277"/>
      <c r="VHA1" s="277"/>
      <c r="VHB1" s="277"/>
      <c r="VHC1" s="277"/>
      <c r="VHD1" s="277"/>
      <c r="VHE1" s="277"/>
      <c r="VHF1" s="277"/>
      <c r="VHG1" s="277"/>
      <c r="VHH1" s="277"/>
      <c r="VHI1" s="277"/>
      <c r="VHJ1" s="277"/>
      <c r="VHK1" s="277"/>
      <c r="VHL1" s="277"/>
      <c r="VHM1" s="277"/>
      <c r="VHN1" s="277"/>
      <c r="VHO1" s="277"/>
      <c r="VHP1" s="277"/>
      <c r="VHQ1" s="277"/>
      <c r="VHR1" s="277"/>
      <c r="VHS1" s="277"/>
      <c r="VHT1" s="277"/>
      <c r="VHU1" s="277"/>
      <c r="VHV1" s="277"/>
      <c r="VHW1" s="277"/>
      <c r="VHX1" s="277"/>
      <c r="VHY1" s="277"/>
      <c r="VHZ1" s="277"/>
      <c r="VIA1" s="277"/>
      <c r="VIB1" s="277"/>
      <c r="VIC1" s="277"/>
      <c r="VID1" s="277"/>
      <c r="VIE1" s="277"/>
      <c r="VIF1" s="277"/>
      <c r="VIG1" s="277"/>
      <c r="VIH1" s="277"/>
      <c r="VII1" s="277"/>
      <c r="VIJ1" s="277"/>
      <c r="VIK1" s="277"/>
      <c r="VIL1" s="277"/>
      <c r="VIM1" s="277"/>
      <c r="VIN1" s="277"/>
      <c r="VIO1" s="277"/>
      <c r="VIP1" s="277"/>
      <c r="VIQ1" s="277"/>
      <c r="VIR1" s="277"/>
      <c r="VIS1" s="277"/>
      <c r="VIT1" s="277"/>
      <c r="VIU1" s="277"/>
      <c r="VIV1" s="277"/>
      <c r="VIW1" s="277"/>
      <c r="VIX1" s="277"/>
      <c r="VIY1" s="277"/>
      <c r="VIZ1" s="277"/>
      <c r="VJA1" s="277"/>
      <c r="VJB1" s="277"/>
      <c r="VJC1" s="277"/>
      <c r="VJD1" s="277"/>
      <c r="VJE1" s="277"/>
      <c r="VJF1" s="277"/>
      <c r="VJG1" s="277"/>
      <c r="VJH1" s="277"/>
      <c r="VJI1" s="277"/>
      <c r="VJJ1" s="277"/>
      <c r="VJK1" s="277"/>
      <c r="VJL1" s="277"/>
      <c r="VJM1" s="277"/>
      <c r="VJN1" s="277"/>
      <c r="VJO1" s="277"/>
      <c r="VJP1" s="277"/>
      <c r="VJQ1" s="277"/>
      <c r="VJR1" s="277"/>
      <c r="VJS1" s="277"/>
      <c r="VJT1" s="277"/>
      <c r="VJU1" s="277"/>
      <c r="VJV1" s="277"/>
      <c r="VJW1" s="277"/>
      <c r="VJX1" s="277"/>
      <c r="VJY1" s="277"/>
      <c r="VJZ1" s="277"/>
      <c r="VKA1" s="277"/>
      <c r="VKB1" s="277"/>
      <c r="VKC1" s="277"/>
      <c r="VKD1" s="277"/>
      <c r="VKE1" s="277"/>
      <c r="VKF1" s="277"/>
      <c r="VKG1" s="277"/>
      <c r="VKH1" s="277"/>
      <c r="VKI1" s="277"/>
      <c r="VKJ1" s="277"/>
      <c r="VKK1" s="277"/>
      <c r="VKL1" s="277"/>
      <c r="VKM1" s="277"/>
      <c r="VKN1" s="277"/>
      <c r="VKO1" s="277"/>
      <c r="VKP1" s="277"/>
      <c r="VKQ1" s="277"/>
      <c r="VKR1" s="277"/>
      <c r="VKS1" s="277"/>
      <c r="VKT1" s="277"/>
      <c r="VKU1" s="277"/>
      <c r="VKV1" s="277"/>
      <c r="VKW1" s="277"/>
      <c r="VKX1" s="277"/>
      <c r="VKY1" s="277"/>
      <c r="VKZ1" s="277"/>
      <c r="VLA1" s="277"/>
      <c r="VLB1" s="277"/>
      <c r="VLC1" s="277"/>
      <c r="VLD1" s="277"/>
      <c r="VLE1" s="277"/>
      <c r="VLF1" s="277"/>
      <c r="VLG1" s="277"/>
      <c r="VLH1" s="277"/>
      <c r="VLI1" s="277"/>
      <c r="VLJ1" s="277"/>
      <c r="VLK1" s="277"/>
      <c r="VLL1" s="277"/>
      <c r="VLM1" s="277"/>
      <c r="VLN1" s="277"/>
      <c r="VLO1" s="277"/>
      <c r="VLP1" s="277"/>
      <c r="VLQ1" s="277"/>
      <c r="VLR1" s="277"/>
      <c r="VLS1" s="277"/>
      <c r="VLT1" s="277"/>
      <c r="VLU1" s="277"/>
      <c r="VLV1" s="277"/>
      <c r="VLW1" s="277"/>
      <c r="VLX1" s="277"/>
      <c r="VLY1" s="277"/>
      <c r="VLZ1" s="277"/>
      <c r="VMA1" s="277"/>
      <c r="VMB1" s="277"/>
      <c r="VMC1" s="277"/>
      <c r="VMD1" s="277"/>
      <c r="VME1" s="277"/>
      <c r="VMF1" s="277"/>
      <c r="VMG1" s="277"/>
      <c r="VMH1" s="277"/>
      <c r="VMI1" s="277"/>
      <c r="VMJ1" s="277"/>
      <c r="VMK1" s="277"/>
      <c r="VML1" s="277"/>
      <c r="VMM1" s="277"/>
      <c r="VMN1" s="277"/>
      <c r="VMO1" s="277"/>
      <c r="VMP1" s="277"/>
      <c r="VMQ1" s="277"/>
      <c r="VMR1" s="277"/>
      <c r="VMS1" s="277"/>
      <c r="VMT1" s="277"/>
      <c r="VMU1" s="277"/>
      <c r="VMV1" s="277"/>
      <c r="VMW1" s="277"/>
      <c r="VMX1" s="277"/>
      <c r="VMY1" s="277"/>
      <c r="VMZ1" s="277"/>
      <c r="VNA1" s="277"/>
      <c r="VNB1" s="277"/>
      <c r="VNC1" s="277"/>
      <c r="VND1" s="277"/>
      <c r="VNE1" s="277"/>
      <c r="VNF1" s="277"/>
      <c r="VNG1" s="277"/>
      <c r="VNH1" s="277"/>
      <c r="VNI1" s="277"/>
      <c r="VNJ1" s="277"/>
      <c r="VNK1" s="277"/>
      <c r="VNL1" s="277"/>
      <c r="VNM1" s="277"/>
      <c r="VNN1" s="277"/>
      <c r="VNO1" s="277"/>
      <c r="VNP1" s="277"/>
      <c r="VNQ1" s="277"/>
      <c r="VNR1" s="277"/>
      <c r="VNS1" s="277"/>
      <c r="VNT1" s="277"/>
      <c r="VNU1" s="277"/>
      <c r="VNV1" s="277"/>
      <c r="VNW1" s="277"/>
      <c r="VNX1" s="277"/>
      <c r="VNY1" s="277"/>
      <c r="VNZ1" s="277"/>
      <c r="VOA1" s="277"/>
      <c r="VOB1" s="277"/>
      <c r="VOC1" s="277"/>
      <c r="VOD1" s="277"/>
      <c r="VOE1" s="277"/>
      <c r="VOF1" s="277"/>
      <c r="VOG1" s="277"/>
      <c r="VOH1" s="277"/>
      <c r="VOI1" s="277"/>
      <c r="VOJ1" s="277"/>
      <c r="VOK1" s="277"/>
      <c r="VOL1" s="277"/>
      <c r="VOM1" s="277"/>
      <c r="VON1" s="277"/>
      <c r="VOO1" s="277"/>
      <c r="VOP1" s="277"/>
      <c r="VOQ1" s="277"/>
      <c r="VOR1" s="277"/>
      <c r="VOS1" s="277"/>
      <c r="VOT1" s="277"/>
      <c r="VOU1" s="277"/>
      <c r="VOV1" s="277"/>
      <c r="VOW1" s="277"/>
      <c r="VOX1" s="277"/>
      <c r="VOY1" s="277"/>
      <c r="VOZ1" s="277"/>
      <c r="VPA1" s="277"/>
      <c r="VPB1" s="277"/>
      <c r="VPC1" s="277"/>
      <c r="VPD1" s="277"/>
      <c r="VPE1" s="277"/>
      <c r="VPF1" s="277"/>
      <c r="VPG1" s="277"/>
      <c r="VPH1" s="277"/>
      <c r="VPI1" s="277"/>
      <c r="VPJ1" s="277"/>
      <c r="VPK1" s="277"/>
      <c r="VPL1" s="277"/>
      <c r="VPM1" s="277"/>
      <c r="VPN1" s="277"/>
      <c r="VPO1" s="277"/>
      <c r="VPP1" s="277"/>
      <c r="VPQ1" s="277"/>
      <c r="VPR1" s="277"/>
      <c r="VPS1" s="277"/>
      <c r="VPT1" s="277"/>
      <c r="VPU1" s="277"/>
      <c r="VPV1" s="277"/>
      <c r="VPW1" s="277"/>
      <c r="VPX1" s="277"/>
      <c r="VPY1" s="277"/>
      <c r="VPZ1" s="277"/>
      <c r="VQA1" s="277"/>
      <c r="VQB1" s="277"/>
      <c r="VQC1" s="277"/>
      <c r="VQD1" s="277"/>
      <c r="VQE1" s="277"/>
      <c r="VQF1" s="277"/>
      <c r="VQG1" s="277"/>
      <c r="VQH1" s="277"/>
      <c r="VQI1" s="277"/>
      <c r="VQJ1" s="277"/>
      <c r="VQK1" s="277"/>
      <c r="VQL1" s="277"/>
      <c r="VQM1" s="277"/>
      <c r="VQN1" s="277"/>
      <c r="VQO1" s="277"/>
      <c r="VQP1" s="277"/>
      <c r="VQQ1" s="277"/>
      <c r="VQR1" s="277"/>
      <c r="VQS1" s="277"/>
      <c r="VQT1" s="277"/>
      <c r="VQU1" s="277"/>
      <c r="VQV1" s="277"/>
      <c r="VQW1" s="277"/>
      <c r="VQX1" s="277"/>
      <c r="VQY1" s="277"/>
      <c r="VQZ1" s="277"/>
      <c r="VRA1" s="277"/>
      <c r="VRB1" s="277"/>
      <c r="VRC1" s="277"/>
      <c r="VRD1" s="277"/>
      <c r="VRE1" s="277"/>
      <c r="VRF1" s="277"/>
      <c r="VRG1" s="277"/>
      <c r="VRH1" s="277"/>
      <c r="VRI1" s="277"/>
      <c r="VRJ1" s="277"/>
      <c r="VRK1" s="277"/>
      <c r="VRL1" s="277"/>
      <c r="VRM1" s="277"/>
      <c r="VRN1" s="277"/>
      <c r="VRO1" s="277"/>
      <c r="VRP1" s="277"/>
      <c r="VRQ1" s="277"/>
      <c r="VRR1" s="277"/>
      <c r="VRS1" s="277"/>
      <c r="VRT1" s="277"/>
      <c r="VRU1" s="277"/>
      <c r="VRV1" s="277"/>
      <c r="VRW1" s="277"/>
      <c r="VRX1" s="277"/>
      <c r="VRY1" s="277"/>
      <c r="VRZ1" s="277"/>
      <c r="VSA1" s="277"/>
      <c r="VSB1" s="277"/>
      <c r="VSC1" s="277"/>
      <c r="VSD1" s="277"/>
      <c r="VSE1" s="277"/>
      <c r="VSF1" s="277"/>
      <c r="VSG1" s="277"/>
      <c r="VSH1" s="277"/>
      <c r="VSI1" s="277"/>
      <c r="VSJ1" s="277"/>
      <c r="VSK1" s="277"/>
      <c r="VSL1" s="277"/>
      <c r="VSM1" s="277"/>
      <c r="VSN1" s="277"/>
      <c r="VSO1" s="277"/>
      <c r="VSP1" s="277"/>
      <c r="VSQ1" s="277"/>
      <c r="VSR1" s="277"/>
      <c r="VSS1" s="277"/>
      <c r="VST1" s="277"/>
      <c r="VSU1" s="277"/>
      <c r="VSV1" s="277"/>
      <c r="VSW1" s="277"/>
      <c r="VSX1" s="277"/>
      <c r="VSY1" s="277"/>
      <c r="VSZ1" s="277"/>
      <c r="VTA1" s="277"/>
      <c r="VTB1" s="277"/>
      <c r="VTC1" s="277"/>
      <c r="VTD1" s="277"/>
      <c r="VTE1" s="277"/>
      <c r="VTF1" s="277"/>
      <c r="VTG1" s="277"/>
      <c r="VTH1" s="277"/>
      <c r="VTI1" s="277"/>
      <c r="VTJ1" s="277"/>
      <c r="VTK1" s="277"/>
      <c r="VTL1" s="277"/>
      <c r="VTM1" s="277"/>
      <c r="VTN1" s="277"/>
      <c r="VTO1" s="277"/>
      <c r="VTP1" s="277"/>
      <c r="VTQ1" s="277"/>
      <c r="VTR1" s="277"/>
      <c r="VTS1" s="277"/>
      <c r="VTT1" s="277"/>
      <c r="VTU1" s="277"/>
      <c r="VTV1" s="277"/>
      <c r="VTW1" s="277"/>
      <c r="VTX1" s="277"/>
      <c r="VTY1" s="277"/>
      <c r="VTZ1" s="277"/>
      <c r="VUA1" s="277"/>
      <c r="VUB1" s="277"/>
      <c r="VUC1" s="277"/>
      <c r="VUD1" s="277"/>
      <c r="VUE1" s="277"/>
      <c r="VUF1" s="277"/>
      <c r="VUG1" s="277"/>
      <c r="VUH1" s="277"/>
      <c r="VUI1" s="277"/>
      <c r="VUJ1" s="277"/>
      <c r="VUK1" s="277"/>
      <c r="VUL1" s="277"/>
      <c r="VUM1" s="277"/>
      <c r="VUN1" s="277"/>
      <c r="VUO1" s="277"/>
      <c r="VUP1" s="277"/>
      <c r="VUQ1" s="277"/>
      <c r="VUR1" s="277"/>
      <c r="VUS1" s="277"/>
      <c r="VUT1" s="277"/>
      <c r="VUU1" s="277"/>
      <c r="VUV1" s="277"/>
      <c r="VUW1" s="277"/>
      <c r="VUX1" s="277"/>
      <c r="VUY1" s="277"/>
      <c r="VUZ1" s="277"/>
      <c r="VVA1" s="277"/>
      <c r="VVB1" s="277"/>
      <c r="VVC1" s="277"/>
      <c r="VVD1" s="277"/>
      <c r="VVE1" s="277"/>
      <c r="VVF1" s="277"/>
      <c r="VVG1" s="277"/>
      <c r="VVH1" s="277"/>
      <c r="VVI1" s="277"/>
      <c r="VVJ1" s="277"/>
      <c r="VVK1" s="277"/>
      <c r="VVL1" s="277"/>
      <c r="VVM1" s="277"/>
      <c r="VVN1" s="277"/>
      <c r="VVO1" s="277"/>
      <c r="VVP1" s="277"/>
      <c r="VVQ1" s="277"/>
      <c r="VVR1" s="277"/>
      <c r="VVS1" s="277"/>
      <c r="VVT1" s="277"/>
      <c r="VVU1" s="277"/>
      <c r="VVV1" s="277"/>
      <c r="VVW1" s="277"/>
      <c r="VVX1" s="277"/>
      <c r="VVY1" s="277"/>
      <c r="VVZ1" s="277"/>
      <c r="VWA1" s="277"/>
      <c r="VWB1" s="277"/>
      <c r="VWC1" s="277"/>
      <c r="VWD1" s="277"/>
      <c r="VWE1" s="277"/>
      <c r="VWF1" s="277"/>
      <c r="VWG1" s="277"/>
      <c r="VWH1" s="277"/>
      <c r="VWI1" s="277"/>
      <c r="VWJ1" s="277"/>
      <c r="VWK1" s="277"/>
      <c r="VWL1" s="277"/>
      <c r="VWM1" s="277"/>
      <c r="VWN1" s="277"/>
      <c r="VWO1" s="277"/>
      <c r="VWP1" s="277"/>
      <c r="VWQ1" s="277"/>
      <c r="VWR1" s="277"/>
      <c r="VWS1" s="277"/>
      <c r="VWT1" s="277"/>
      <c r="VWU1" s="277"/>
      <c r="VWV1" s="277"/>
      <c r="VWW1" s="277"/>
      <c r="VWX1" s="277"/>
      <c r="VWY1" s="277"/>
      <c r="VWZ1" s="277"/>
      <c r="VXA1" s="277"/>
      <c r="VXB1" s="277"/>
      <c r="VXC1" s="277"/>
      <c r="VXD1" s="277"/>
      <c r="VXE1" s="277"/>
      <c r="VXF1" s="277"/>
      <c r="VXG1" s="277"/>
      <c r="VXH1" s="277"/>
      <c r="VXI1" s="277"/>
      <c r="VXJ1" s="277"/>
      <c r="VXK1" s="277"/>
      <c r="VXL1" s="277"/>
      <c r="VXM1" s="277"/>
      <c r="VXN1" s="277"/>
      <c r="VXO1" s="277"/>
      <c r="VXP1" s="277"/>
      <c r="VXQ1" s="277"/>
      <c r="VXR1" s="277"/>
      <c r="VXS1" s="277"/>
      <c r="VXT1" s="277"/>
      <c r="VXU1" s="277"/>
      <c r="VXV1" s="277"/>
      <c r="VXW1" s="277"/>
      <c r="VXX1" s="277"/>
      <c r="VXY1" s="277"/>
      <c r="VXZ1" s="277"/>
      <c r="VYA1" s="277"/>
      <c r="VYB1" s="277"/>
      <c r="VYC1" s="277"/>
      <c r="VYD1" s="277"/>
      <c r="VYE1" s="277"/>
      <c r="VYF1" s="277"/>
      <c r="VYG1" s="277"/>
      <c r="VYH1" s="277"/>
      <c r="VYI1" s="277"/>
      <c r="VYJ1" s="277"/>
      <c r="VYK1" s="277"/>
      <c r="VYL1" s="277"/>
      <c r="VYM1" s="277"/>
      <c r="VYN1" s="277"/>
      <c r="VYO1" s="277"/>
      <c r="VYP1" s="277"/>
      <c r="VYQ1" s="277"/>
      <c r="VYR1" s="277"/>
      <c r="VYS1" s="277"/>
      <c r="VYT1" s="277"/>
      <c r="VYU1" s="277"/>
      <c r="VYV1" s="277"/>
      <c r="VYW1" s="277"/>
      <c r="VYX1" s="277"/>
      <c r="VYY1" s="277"/>
      <c r="VYZ1" s="277"/>
      <c r="VZA1" s="277"/>
      <c r="VZB1" s="277"/>
      <c r="VZC1" s="277"/>
      <c r="VZD1" s="277"/>
      <c r="VZE1" s="277"/>
      <c r="VZF1" s="277"/>
      <c r="VZG1" s="277"/>
      <c r="VZH1" s="277"/>
      <c r="VZI1" s="277"/>
      <c r="VZJ1" s="277"/>
      <c r="VZK1" s="277"/>
      <c r="VZL1" s="277"/>
      <c r="VZM1" s="277"/>
      <c r="VZN1" s="277"/>
      <c r="VZO1" s="277"/>
      <c r="VZP1" s="277"/>
      <c r="VZQ1" s="277"/>
      <c r="VZR1" s="277"/>
      <c r="VZS1" s="277"/>
      <c r="VZT1" s="277"/>
      <c r="VZU1" s="277"/>
      <c r="VZV1" s="277"/>
      <c r="VZW1" s="277"/>
      <c r="VZX1" s="277"/>
      <c r="VZY1" s="277"/>
      <c r="VZZ1" s="277"/>
      <c r="WAA1" s="277"/>
      <c r="WAB1" s="277"/>
      <c r="WAC1" s="277"/>
      <c r="WAD1" s="277"/>
      <c r="WAE1" s="277"/>
      <c r="WAF1" s="277"/>
      <c r="WAG1" s="277"/>
      <c r="WAH1" s="277"/>
      <c r="WAI1" s="277"/>
      <c r="WAJ1" s="277"/>
      <c r="WAK1" s="277"/>
      <c r="WAL1" s="277"/>
      <c r="WAM1" s="277"/>
      <c r="WAN1" s="277"/>
      <c r="WAO1" s="277"/>
      <c r="WAP1" s="277"/>
      <c r="WAQ1" s="277"/>
      <c r="WAR1" s="277"/>
      <c r="WAS1" s="277"/>
      <c r="WAT1" s="277"/>
      <c r="WAU1" s="277"/>
      <c r="WAV1" s="277"/>
      <c r="WAW1" s="277"/>
      <c r="WAX1" s="277"/>
      <c r="WAY1" s="277"/>
      <c r="WAZ1" s="277"/>
      <c r="WBA1" s="277"/>
      <c r="WBB1" s="277"/>
      <c r="WBC1" s="277"/>
      <c r="WBD1" s="277"/>
      <c r="WBE1" s="277"/>
      <c r="WBF1" s="277"/>
      <c r="WBG1" s="277"/>
      <c r="WBH1" s="277"/>
      <c r="WBI1" s="277"/>
      <c r="WBJ1" s="277"/>
      <c r="WBK1" s="277"/>
      <c r="WBL1" s="277"/>
      <c r="WBM1" s="277"/>
      <c r="WBN1" s="277"/>
      <c r="WBO1" s="277"/>
      <c r="WBP1" s="277"/>
      <c r="WBQ1" s="277"/>
      <c r="WBR1" s="277"/>
      <c r="WBS1" s="277"/>
      <c r="WBT1" s="277"/>
      <c r="WBU1" s="277"/>
      <c r="WBV1" s="277"/>
      <c r="WBW1" s="277"/>
      <c r="WBX1" s="277"/>
      <c r="WBY1" s="277"/>
      <c r="WBZ1" s="277"/>
      <c r="WCA1" s="277"/>
      <c r="WCB1" s="277"/>
      <c r="WCC1" s="277"/>
      <c r="WCD1" s="277"/>
      <c r="WCE1" s="277"/>
      <c r="WCF1" s="277"/>
      <c r="WCG1" s="277"/>
      <c r="WCH1" s="277"/>
      <c r="WCI1" s="277"/>
      <c r="WCJ1" s="277"/>
      <c r="WCK1" s="277"/>
      <c r="WCL1" s="277"/>
      <c r="WCM1" s="277"/>
      <c r="WCN1" s="277"/>
      <c r="WCO1" s="277"/>
      <c r="WCP1" s="277"/>
      <c r="WCQ1" s="277"/>
      <c r="WCR1" s="277"/>
      <c r="WCS1" s="277"/>
      <c r="WCT1" s="277"/>
      <c r="WCU1" s="277"/>
      <c r="WCV1" s="277"/>
      <c r="WCW1" s="277"/>
      <c r="WCX1" s="277"/>
      <c r="WCY1" s="277"/>
      <c r="WCZ1" s="277"/>
      <c r="WDA1" s="277"/>
      <c r="WDB1" s="277"/>
      <c r="WDC1" s="277"/>
      <c r="WDD1" s="277"/>
      <c r="WDE1" s="277"/>
      <c r="WDF1" s="277"/>
      <c r="WDG1" s="277"/>
      <c r="WDH1" s="277"/>
      <c r="WDI1" s="277"/>
      <c r="WDJ1" s="277"/>
      <c r="WDK1" s="277"/>
      <c r="WDL1" s="277"/>
      <c r="WDM1" s="277"/>
      <c r="WDN1" s="277"/>
      <c r="WDO1" s="277"/>
      <c r="WDP1" s="277"/>
      <c r="WDQ1" s="277"/>
      <c r="WDR1" s="277"/>
      <c r="WDS1" s="277"/>
      <c r="WDT1" s="277"/>
      <c r="WDU1" s="277"/>
      <c r="WDV1" s="277"/>
      <c r="WDW1" s="277"/>
      <c r="WDX1" s="277"/>
      <c r="WDY1" s="277"/>
      <c r="WDZ1" s="277"/>
      <c r="WEA1" s="277"/>
      <c r="WEB1" s="277"/>
      <c r="WEC1" s="277"/>
      <c r="WED1" s="277"/>
      <c r="WEE1" s="277"/>
      <c r="WEF1" s="277"/>
      <c r="WEG1" s="277"/>
      <c r="WEH1" s="277"/>
      <c r="WEI1" s="277"/>
      <c r="WEJ1" s="277"/>
      <c r="WEK1" s="277"/>
      <c r="WEL1" s="277"/>
      <c r="WEM1" s="277"/>
      <c r="WEN1" s="277"/>
      <c r="WEO1" s="277"/>
      <c r="WEP1" s="277"/>
      <c r="WEQ1" s="277"/>
      <c r="WER1" s="277"/>
      <c r="WES1" s="277"/>
      <c r="WET1" s="277"/>
      <c r="WEU1" s="277"/>
      <c r="WEV1" s="277"/>
      <c r="WEW1" s="277"/>
      <c r="WEX1" s="277"/>
      <c r="WEY1" s="277"/>
      <c r="WEZ1" s="277"/>
      <c r="WFA1" s="277"/>
      <c r="WFB1" s="277"/>
      <c r="WFC1" s="277"/>
      <c r="WFD1" s="277"/>
      <c r="WFE1" s="277"/>
      <c r="WFF1" s="277"/>
      <c r="WFG1" s="277"/>
      <c r="WFH1" s="277"/>
      <c r="WFI1" s="277"/>
      <c r="WFJ1" s="277"/>
      <c r="WFK1" s="277"/>
      <c r="WFL1" s="277"/>
      <c r="WFM1" s="277"/>
      <c r="WFN1" s="277"/>
      <c r="WFO1" s="277"/>
      <c r="WFP1" s="277"/>
      <c r="WFQ1" s="277"/>
      <c r="WFR1" s="277"/>
      <c r="WFS1" s="277"/>
      <c r="WFT1" s="277"/>
      <c r="WFU1" s="277"/>
      <c r="WFV1" s="277"/>
      <c r="WFW1" s="277"/>
      <c r="WFX1" s="277"/>
      <c r="WFY1" s="277"/>
      <c r="WFZ1" s="277"/>
      <c r="WGA1" s="277"/>
      <c r="WGB1" s="277"/>
      <c r="WGC1" s="277"/>
      <c r="WGD1" s="277"/>
      <c r="WGE1" s="277"/>
      <c r="WGF1" s="277"/>
      <c r="WGG1" s="277"/>
      <c r="WGH1" s="277"/>
      <c r="WGI1" s="277"/>
      <c r="WGJ1" s="277"/>
      <c r="WGK1" s="277"/>
      <c r="WGL1" s="277"/>
      <c r="WGM1" s="277"/>
      <c r="WGN1" s="277"/>
      <c r="WGO1" s="277"/>
      <c r="WGP1" s="277"/>
      <c r="WGQ1" s="277"/>
      <c r="WGR1" s="277"/>
      <c r="WGS1" s="277"/>
      <c r="WGT1" s="277"/>
      <c r="WGU1" s="277"/>
      <c r="WGV1" s="277"/>
      <c r="WGW1" s="277"/>
      <c r="WGX1" s="277"/>
      <c r="WGY1" s="277"/>
      <c r="WGZ1" s="277"/>
      <c r="WHA1" s="277"/>
      <c r="WHB1" s="277"/>
      <c r="WHC1" s="277"/>
      <c r="WHD1" s="277"/>
      <c r="WHE1" s="277"/>
      <c r="WHF1" s="277"/>
      <c r="WHG1" s="277"/>
      <c r="WHH1" s="277"/>
      <c r="WHI1" s="277"/>
      <c r="WHJ1" s="277"/>
      <c r="WHK1" s="277"/>
      <c r="WHL1" s="277"/>
      <c r="WHM1" s="277"/>
      <c r="WHN1" s="277"/>
      <c r="WHO1" s="277"/>
      <c r="WHP1" s="277"/>
      <c r="WHQ1" s="277"/>
      <c r="WHR1" s="277"/>
      <c r="WHS1" s="277"/>
      <c r="WHT1" s="277"/>
      <c r="WHU1" s="277"/>
      <c r="WHV1" s="277"/>
      <c r="WHW1" s="277"/>
      <c r="WHX1" s="277"/>
      <c r="WHY1" s="277"/>
      <c r="WHZ1" s="277"/>
      <c r="WIA1" s="277"/>
      <c r="WIB1" s="277"/>
      <c r="WIC1" s="277"/>
      <c r="WID1" s="277"/>
      <c r="WIE1" s="277"/>
      <c r="WIF1" s="277"/>
      <c r="WIG1" s="277"/>
      <c r="WIH1" s="277"/>
      <c r="WII1" s="277"/>
      <c r="WIJ1" s="277"/>
      <c r="WIK1" s="277"/>
      <c r="WIL1" s="277"/>
      <c r="WIM1" s="277"/>
      <c r="WIN1" s="277"/>
      <c r="WIO1" s="277"/>
      <c r="WIP1" s="277"/>
      <c r="WIQ1" s="277"/>
      <c r="WIR1" s="277"/>
      <c r="WIS1" s="277"/>
      <c r="WIT1" s="277"/>
      <c r="WIU1" s="277"/>
      <c r="WIV1" s="277"/>
      <c r="WIW1" s="277"/>
      <c r="WIX1" s="277"/>
      <c r="WIY1" s="277"/>
      <c r="WIZ1" s="277"/>
      <c r="WJA1" s="277"/>
      <c r="WJB1" s="277"/>
      <c r="WJC1" s="277"/>
      <c r="WJD1" s="277"/>
      <c r="WJE1" s="277"/>
      <c r="WJF1" s="277"/>
      <c r="WJG1" s="277"/>
      <c r="WJH1" s="277"/>
      <c r="WJI1" s="277"/>
      <c r="WJJ1" s="277"/>
      <c r="WJK1" s="277"/>
      <c r="WJL1" s="277"/>
      <c r="WJM1" s="277"/>
      <c r="WJN1" s="277"/>
      <c r="WJO1" s="277"/>
      <c r="WJP1" s="277"/>
      <c r="WJQ1" s="277"/>
      <c r="WJR1" s="277"/>
      <c r="WJS1" s="277"/>
      <c r="WJT1" s="277"/>
      <c r="WJU1" s="277"/>
      <c r="WJV1" s="277"/>
      <c r="WJW1" s="277"/>
      <c r="WJX1" s="277"/>
      <c r="WJY1" s="277"/>
      <c r="WJZ1" s="277"/>
      <c r="WKA1" s="277"/>
      <c r="WKB1" s="277"/>
      <c r="WKC1" s="277"/>
      <c r="WKD1" s="277"/>
      <c r="WKE1" s="277"/>
      <c r="WKF1" s="277"/>
      <c r="WKG1" s="277"/>
      <c r="WKH1" s="277"/>
      <c r="WKI1" s="277"/>
      <c r="WKJ1" s="277"/>
      <c r="WKK1" s="277"/>
      <c r="WKL1" s="277"/>
      <c r="WKM1" s="277"/>
      <c r="WKN1" s="277"/>
      <c r="WKO1" s="277"/>
      <c r="WKP1" s="277"/>
      <c r="WKQ1" s="277"/>
      <c r="WKR1" s="277"/>
      <c r="WKS1" s="277"/>
      <c r="WKT1" s="277"/>
      <c r="WKU1" s="277"/>
      <c r="WKV1" s="277"/>
      <c r="WKW1" s="277"/>
      <c r="WKX1" s="277"/>
      <c r="WKY1" s="277"/>
      <c r="WKZ1" s="277"/>
      <c r="WLA1" s="277"/>
      <c r="WLB1" s="277"/>
      <c r="WLC1" s="277"/>
      <c r="WLD1" s="277"/>
      <c r="WLE1" s="277"/>
      <c r="WLF1" s="277"/>
      <c r="WLG1" s="277"/>
      <c r="WLH1" s="277"/>
      <c r="WLI1" s="277"/>
      <c r="WLJ1" s="277"/>
      <c r="WLK1" s="277"/>
      <c r="WLL1" s="277"/>
      <c r="WLM1" s="277"/>
      <c r="WLN1" s="277"/>
      <c r="WLO1" s="277"/>
      <c r="WLP1" s="277"/>
      <c r="WLQ1" s="277"/>
      <c r="WLR1" s="277"/>
      <c r="WLS1" s="277"/>
      <c r="WLT1" s="277"/>
      <c r="WLU1" s="277"/>
      <c r="WLV1" s="277"/>
      <c r="WLW1" s="277"/>
      <c r="WLX1" s="277"/>
      <c r="WLY1" s="277"/>
      <c r="WLZ1" s="277"/>
      <c r="WMA1" s="277"/>
      <c r="WMB1" s="277"/>
      <c r="WMC1" s="277"/>
      <c r="WMD1" s="277"/>
      <c r="WME1" s="277"/>
      <c r="WMF1" s="277"/>
      <c r="WMG1" s="277"/>
      <c r="WMH1" s="277"/>
      <c r="WMI1" s="277"/>
      <c r="WMJ1" s="277"/>
      <c r="WMK1" s="277"/>
      <c r="WML1" s="277"/>
      <c r="WMM1" s="277"/>
      <c r="WMN1" s="277"/>
      <c r="WMO1" s="277"/>
      <c r="WMP1" s="277"/>
      <c r="WMQ1" s="277"/>
      <c r="WMR1" s="277"/>
      <c r="WMS1" s="277"/>
      <c r="WMT1" s="277"/>
      <c r="WMU1" s="277"/>
      <c r="WMV1" s="277"/>
      <c r="WMW1" s="277"/>
      <c r="WMX1" s="277"/>
      <c r="WMY1" s="277"/>
      <c r="WMZ1" s="277"/>
      <c r="WNA1" s="277"/>
      <c r="WNB1" s="277"/>
      <c r="WNC1" s="277"/>
      <c r="WND1" s="277"/>
      <c r="WNE1" s="277"/>
      <c r="WNF1" s="277"/>
      <c r="WNG1" s="277"/>
      <c r="WNH1" s="277"/>
      <c r="WNI1" s="277"/>
      <c r="WNJ1" s="277"/>
      <c r="WNK1" s="277"/>
      <c r="WNL1" s="277"/>
      <c r="WNM1" s="277"/>
      <c r="WNN1" s="277"/>
      <c r="WNO1" s="277"/>
      <c r="WNP1" s="277"/>
      <c r="WNQ1" s="277"/>
      <c r="WNR1" s="277"/>
      <c r="WNS1" s="277"/>
      <c r="WNT1" s="277"/>
      <c r="WNU1" s="277"/>
      <c r="WNV1" s="277"/>
      <c r="WNW1" s="277"/>
      <c r="WNX1" s="277"/>
      <c r="WNY1" s="277"/>
      <c r="WNZ1" s="277"/>
      <c r="WOA1" s="277"/>
      <c r="WOB1" s="277"/>
      <c r="WOC1" s="277"/>
      <c r="WOD1" s="277"/>
      <c r="WOE1" s="277"/>
      <c r="WOF1" s="277"/>
      <c r="WOG1" s="277"/>
      <c r="WOH1" s="277"/>
      <c r="WOI1" s="277"/>
      <c r="WOJ1" s="277"/>
      <c r="WOK1" s="277"/>
      <c r="WOL1" s="277"/>
      <c r="WOM1" s="277"/>
      <c r="WON1" s="277"/>
      <c r="WOO1" s="277"/>
      <c r="WOP1" s="277"/>
      <c r="WOQ1" s="277"/>
      <c r="WOR1" s="277"/>
      <c r="WOS1" s="277"/>
      <c r="WOT1" s="277"/>
      <c r="WOU1" s="277"/>
      <c r="WOV1" s="277"/>
      <c r="WOW1" s="277"/>
      <c r="WOX1" s="277"/>
      <c r="WOY1" s="277"/>
      <c r="WOZ1" s="277"/>
      <c r="WPA1" s="277"/>
      <c r="WPB1" s="277"/>
      <c r="WPC1" s="277"/>
      <c r="WPD1" s="277"/>
      <c r="WPE1" s="277"/>
      <c r="WPF1" s="277"/>
      <c r="WPG1" s="277"/>
      <c r="WPH1" s="277"/>
      <c r="WPI1" s="277"/>
      <c r="WPJ1" s="277"/>
      <c r="WPK1" s="277"/>
      <c r="WPL1" s="277"/>
      <c r="WPM1" s="277"/>
      <c r="WPN1" s="277"/>
      <c r="WPO1" s="277"/>
      <c r="WPP1" s="277"/>
      <c r="WPQ1" s="277"/>
      <c r="WPR1" s="277"/>
      <c r="WPS1" s="277"/>
      <c r="WPT1" s="277"/>
      <c r="WPU1" s="277"/>
      <c r="WPV1" s="277"/>
      <c r="WPW1" s="277"/>
      <c r="WPX1" s="277"/>
      <c r="WPY1" s="277"/>
      <c r="WPZ1" s="277"/>
      <c r="WQA1" s="277"/>
      <c r="WQB1" s="277"/>
      <c r="WQC1" s="277"/>
      <c r="WQD1" s="277"/>
      <c r="WQE1" s="277"/>
      <c r="WQF1" s="277"/>
      <c r="WQG1" s="277"/>
      <c r="WQH1" s="277"/>
      <c r="WQI1" s="277"/>
      <c r="WQJ1" s="277"/>
      <c r="WQK1" s="277"/>
      <c r="WQL1" s="277"/>
      <c r="WQM1" s="277"/>
      <c r="WQN1" s="277"/>
      <c r="WQO1" s="277"/>
      <c r="WQP1" s="277"/>
      <c r="WQQ1" s="277"/>
      <c r="WQR1" s="277"/>
      <c r="WQS1" s="277"/>
      <c r="WQT1" s="277"/>
      <c r="WQU1" s="277"/>
      <c r="WQV1" s="277"/>
      <c r="WQW1" s="277"/>
      <c r="WQX1" s="277"/>
      <c r="WQY1" s="277"/>
      <c r="WQZ1" s="277"/>
      <c r="WRA1" s="277"/>
      <c r="WRB1" s="277"/>
      <c r="WRC1" s="277"/>
      <c r="WRD1" s="277"/>
      <c r="WRE1" s="277"/>
      <c r="WRF1" s="277"/>
      <c r="WRG1" s="277"/>
      <c r="WRH1" s="277"/>
      <c r="WRI1" s="277"/>
      <c r="WRJ1" s="277"/>
      <c r="WRK1" s="277"/>
      <c r="WRL1" s="277"/>
      <c r="WRM1" s="277"/>
      <c r="WRN1" s="277"/>
      <c r="WRO1" s="277"/>
      <c r="WRP1" s="277"/>
      <c r="WRQ1" s="277"/>
      <c r="WRR1" s="277"/>
      <c r="WRS1" s="277"/>
      <c r="WRT1" s="277"/>
      <c r="WRU1" s="277"/>
      <c r="WRV1" s="277"/>
      <c r="WRW1" s="277"/>
      <c r="WRX1" s="277"/>
      <c r="WRY1" s="277"/>
      <c r="WRZ1" s="277"/>
      <c r="WSA1" s="277"/>
      <c r="WSB1" s="277"/>
      <c r="WSC1" s="277"/>
      <c r="WSD1" s="277"/>
      <c r="WSE1" s="277"/>
      <c r="WSF1" s="277"/>
      <c r="WSG1" s="277"/>
      <c r="WSH1" s="277"/>
      <c r="WSI1" s="277"/>
      <c r="WSJ1" s="277"/>
      <c r="WSK1" s="277"/>
      <c r="WSL1" s="277"/>
      <c r="WSM1" s="277"/>
      <c r="WSN1" s="277"/>
      <c r="WSO1" s="277"/>
      <c r="WSP1" s="277"/>
      <c r="WSQ1" s="277"/>
      <c r="WSR1" s="277"/>
      <c r="WSS1" s="277"/>
      <c r="WST1" s="277"/>
      <c r="WSU1" s="277"/>
      <c r="WSV1" s="277"/>
      <c r="WSW1" s="277"/>
      <c r="WSX1" s="277"/>
      <c r="WSY1" s="277"/>
      <c r="WSZ1" s="277"/>
      <c r="WTA1" s="277"/>
      <c r="WTB1" s="277"/>
      <c r="WTC1" s="277"/>
      <c r="WTD1" s="277"/>
      <c r="WTE1" s="277"/>
      <c r="WTF1" s="277"/>
      <c r="WTG1" s="277"/>
      <c r="WTH1" s="277"/>
      <c r="WTI1" s="277"/>
      <c r="WTJ1" s="277"/>
      <c r="WTK1" s="277"/>
      <c r="WTL1" s="277"/>
      <c r="WTM1" s="277"/>
      <c r="WTN1" s="277"/>
      <c r="WTO1" s="277"/>
      <c r="WTP1" s="277"/>
      <c r="WTQ1" s="277"/>
      <c r="WTR1" s="277"/>
      <c r="WTS1" s="277"/>
      <c r="WTT1" s="277"/>
      <c r="WTU1" s="277"/>
      <c r="WTV1" s="277"/>
      <c r="WTW1" s="277"/>
      <c r="WTX1" s="277"/>
      <c r="WTY1" s="277"/>
      <c r="WTZ1" s="277"/>
      <c r="WUA1" s="277"/>
      <c r="WUB1" s="277"/>
      <c r="WUC1" s="277"/>
      <c r="WUD1" s="277"/>
      <c r="WUE1" s="277"/>
      <c r="WUF1" s="277"/>
      <c r="WUG1" s="277"/>
      <c r="WUH1" s="277"/>
      <c r="WUI1" s="277"/>
      <c r="WUJ1" s="277"/>
      <c r="WUK1" s="277"/>
      <c r="WUL1" s="277"/>
      <c r="WUM1" s="277"/>
      <c r="WUN1" s="277"/>
      <c r="WUO1" s="277"/>
      <c r="WUP1" s="277"/>
      <c r="WUQ1" s="277"/>
      <c r="WUR1" s="277"/>
      <c r="WUS1" s="277"/>
      <c r="WUT1" s="277"/>
      <c r="WUU1" s="277"/>
      <c r="WUV1" s="277"/>
      <c r="WUW1" s="277"/>
      <c r="WUX1" s="277"/>
      <c r="WUY1" s="277"/>
      <c r="WUZ1" s="277"/>
      <c r="WVA1" s="277"/>
      <c r="WVB1" s="277"/>
      <c r="WVC1" s="277"/>
      <c r="WVD1" s="277"/>
      <c r="WVE1" s="277"/>
      <c r="WVF1" s="277"/>
      <c r="WVG1" s="277"/>
      <c r="WVH1" s="277"/>
      <c r="WVI1" s="277"/>
      <c r="WVJ1" s="277"/>
      <c r="WVK1" s="277"/>
      <c r="WVL1" s="277"/>
      <c r="WVM1" s="277"/>
      <c r="WVN1" s="277"/>
      <c r="WVO1" s="277"/>
      <c r="WVP1" s="277"/>
      <c r="WVQ1" s="277"/>
      <c r="WVR1" s="277"/>
      <c r="WVS1" s="277"/>
      <c r="WVT1" s="277"/>
      <c r="WVU1" s="277"/>
      <c r="WVV1" s="277"/>
      <c r="WVW1" s="277"/>
      <c r="WVX1" s="277"/>
      <c r="WVY1" s="277"/>
      <c r="WVZ1" s="277"/>
      <c r="WWA1" s="277"/>
      <c r="WWB1" s="277"/>
      <c r="WWC1" s="277"/>
      <c r="WWD1" s="277"/>
      <c r="WWE1" s="277"/>
      <c r="WWF1" s="277"/>
      <c r="WWG1" s="277"/>
      <c r="WWH1" s="277"/>
      <c r="WWI1" s="277"/>
      <c r="WWJ1" s="277"/>
      <c r="WWK1" s="277"/>
      <c r="WWL1" s="277"/>
      <c r="WWM1" s="277"/>
      <c r="WWN1" s="277"/>
      <c r="WWO1" s="277"/>
      <c r="WWP1" s="277"/>
      <c r="WWQ1" s="277"/>
      <c r="WWR1" s="277"/>
      <c r="WWS1" s="277"/>
      <c r="WWT1" s="277"/>
      <c r="WWU1" s="277"/>
      <c r="WWV1" s="277"/>
      <c r="WWW1" s="277"/>
      <c r="WWX1" s="277"/>
      <c r="WWY1" s="277"/>
      <c r="WWZ1" s="277"/>
      <c r="WXA1" s="277"/>
      <c r="WXB1" s="277"/>
      <c r="WXC1" s="277"/>
      <c r="WXD1" s="277"/>
      <c r="WXE1" s="277"/>
      <c r="WXF1" s="277"/>
      <c r="WXG1" s="277"/>
      <c r="WXH1" s="277"/>
      <c r="WXI1" s="277"/>
      <c r="WXJ1" s="277"/>
      <c r="WXK1" s="277"/>
      <c r="WXL1" s="277"/>
      <c r="WXM1" s="277"/>
      <c r="WXN1" s="277"/>
      <c r="WXO1" s="277"/>
      <c r="WXP1" s="277"/>
      <c r="WXQ1" s="277"/>
      <c r="WXR1" s="277"/>
      <c r="WXS1" s="277"/>
      <c r="WXT1" s="277"/>
      <c r="WXU1" s="277"/>
      <c r="WXV1" s="277"/>
      <c r="WXW1" s="277"/>
      <c r="WXX1" s="277"/>
      <c r="WXY1" s="277"/>
      <c r="WXZ1" s="277"/>
      <c r="WYA1" s="277"/>
      <c r="WYB1" s="277"/>
      <c r="WYC1" s="277"/>
      <c r="WYD1" s="277"/>
      <c r="WYE1" s="277"/>
      <c r="WYF1" s="277"/>
      <c r="WYG1" s="277"/>
      <c r="WYH1" s="277"/>
      <c r="WYI1" s="277"/>
      <c r="WYJ1" s="277"/>
      <c r="WYK1" s="277"/>
      <c r="WYL1" s="277"/>
      <c r="WYM1" s="277"/>
      <c r="WYN1" s="277"/>
      <c r="WYO1" s="277"/>
      <c r="WYP1" s="277"/>
      <c r="WYQ1" s="277"/>
      <c r="WYR1" s="277"/>
      <c r="WYS1" s="277"/>
      <c r="WYT1" s="277"/>
      <c r="WYU1" s="277"/>
      <c r="WYV1" s="277"/>
      <c r="WYW1" s="277"/>
      <c r="WYX1" s="277"/>
      <c r="WYY1" s="277"/>
      <c r="WYZ1" s="277"/>
      <c r="WZA1" s="277"/>
      <c r="WZB1" s="277"/>
      <c r="WZC1" s="277"/>
      <c r="WZD1" s="277"/>
      <c r="WZE1" s="277"/>
      <c r="WZF1" s="277"/>
      <c r="WZG1" s="277"/>
      <c r="WZH1" s="277"/>
      <c r="WZI1" s="277"/>
      <c r="WZJ1" s="277"/>
      <c r="WZK1" s="277"/>
      <c r="WZL1" s="277"/>
      <c r="WZM1" s="277"/>
      <c r="WZN1" s="277"/>
      <c r="WZO1" s="277"/>
      <c r="WZP1" s="277"/>
      <c r="WZQ1" s="277"/>
      <c r="WZR1" s="277"/>
      <c r="WZS1" s="277"/>
      <c r="WZT1" s="277"/>
      <c r="WZU1" s="277"/>
      <c r="WZV1" s="277"/>
      <c r="WZW1" s="277"/>
      <c r="WZX1" s="277"/>
      <c r="WZY1" s="277"/>
      <c r="WZZ1" s="277"/>
      <c r="XAA1" s="277"/>
      <c r="XAB1" s="277"/>
      <c r="XAC1" s="277"/>
      <c r="XAD1" s="277"/>
      <c r="XAE1" s="277"/>
      <c r="XAF1" s="277"/>
      <c r="XAG1" s="277"/>
      <c r="XAH1" s="277"/>
      <c r="XAI1" s="277"/>
      <c r="XAJ1" s="277"/>
      <c r="XAK1" s="277"/>
      <c r="XAL1" s="277"/>
      <c r="XAM1" s="277"/>
      <c r="XAN1" s="277"/>
      <c r="XAO1" s="277"/>
      <c r="XAP1" s="277"/>
      <c r="XAQ1" s="277"/>
      <c r="XAR1" s="277"/>
      <c r="XAS1" s="277"/>
      <c r="XAT1" s="277"/>
      <c r="XAU1" s="277"/>
      <c r="XAV1" s="277"/>
      <c r="XAW1" s="277"/>
      <c r="XAX1" s="277"/>
      <c r="XAY1" s="277"/>
      <c r="XAZ1" s="277"/>
      <c r="XBA1" s="277"/>
      <c r="XBB1" s="277"/>
      <c r="XBC1" s="277"/>
      <c r="XBD1" s="277"/>
      <c r="XBE1" s="277"/>
      <c r="XBF1" s="277"/>
      <c r="XBG1" s="277"/>
      <c r="XBH1" s="277"/>
      <c r="XBI1" s="277"/>
      <c r="XBJ1" s="277"/>
      <c r="XBK1" s="277"/>
      <c r="XBL1" s="277"/>
      <c r="XBM1" s="277"/>
      <c r="XBN1" s="277"/>
      <c r="XBO1" s="277"/>
      <c r="XBP1" s="277"/>
      <c r="XBQ1" s="277"/>
      <c r="XBR1" s="277"/>
      <c r="XBS1" s="277"/>
      <c r="XBT1" s="277"/>
      <c r="XBU1" s="277"/>
      <c r="XBV1" s="277"/>
      <c r="XBW1" s="277"/>
      <c r="XBX1" s="277"/>
      <c r="XBY1" s="277"/>
      <c r="XBZ1" s="277"/>
      <c r="XCA1" s="277"/>
      <c r="XCB1" s="277"/>
      <c r="XCC1" s="277"/>
      <c r="XCD1" s="277"/>
      <c r="XCE1" s="277"/>
      <c r="XCF1" s="277"/>
      <c r="XCG1" s="277"/>
      <c r="XCH1" s="277"/>
      <c r="XCI1" s="277"/>
      <c r="XCJ1" s="277"/>
      <c r="XCK1" s="277"/>
      <c r="XCL1" s="277"/>
      <c r="XCM1" s="277"/>
      <c r="XCN1" s="277"/>
      <c r="XCO1" s="277"/>
      <c r="XCP1" s="277"/>
      <c r="XCQ1" s="277"/>
      <c r="XCR1" s="277"/>
      <c r="XCS1" s="277"/>
      <c r="XCT1" s="277"/>
      <c r="XCU1" s="277"/>
      <c r="XCV1" s="277"/>
      <c r="XCW1" s="277"/>
      <c r="XCX1" s="277"/>
      <c r="XCY1" s="277"/>
      <c r="XCZ1" s="277"/>
      <c r="XDA1" s="277"/>
      <c r="XDB1" s="277"/>
      <c r="XDC1" s="277"/>
      <c r="XDD1" s="277"/>
      <c r="XDE1" s="277"/>
      <c r="XDF1" s="277"/>
      <c r="XDG1" s="277"/>
      <c r="XDH1" s="277"/>
      <c r="XDI1" s="277"/>
      <c r="XDJ1" s="277"/>
      <c r="XDK1" s="277"/>
      <c r="XDL1" s="277"/>
      <c r="XDM1" s="277"/>
      <c r="XDN1" s="277"/>
      <c r="XDO1" s="277"/>
      <c r="XDP1" s="277"/>
      <c r="XDQ1" s="277"/>
      <c r="XDR1" s="277"/>
      <c r="XDS1" s="277"/>
      <c r="XDT1" s="277"/>
      <c r="XDU1" s="277"/>
      <c r="XDV1" s="277"/>
      <c r="XDW1" s="277"/>
      <c r="XDX1" s="277"/>
      <c r="XDY1" s="277"/>
      <c r="XDZ1" s="277"/>
      <c r="XEA1" s="277"/>
      <c r="XEB1" s="277"/>
      <c r="XEC1" s="277"/>
      <c r="XED1" s="277"/>
      <c r="XEE1" s="277"/>
      <c r="XEF1" s="277"/>
      <c r="XEG1" s="277"/>
      <c r="XEH1" s="277"/>
      <c r="XEI1" s="277"/>
      <c r="XEJ1" s="277"/>
      <c r="XEK1" s="277"/>
      <c r="XEL1" s="277"/>
      <c r="XEM1" s="277"/>
      <c r="XEN1" s="277"/>
      <c r="XEO1" s="277"/>
      <c r="XEP1" s="277"/>
      <c r="XEQ1" s="277"/>
      <c r="XER1" s="277"/>
      <c r="XES1" s="277"/>
      <c r="XET1" s="277"/>
      <c r="XEU1" s="277"/>
      <c r="XEV1" s="277"/>
      <c r="XEW1" s="277"/>
      <c r="XEX1" s="277"/>
      <c r="XEY1" s="277"/>
      <c r="XEZ1" s="277"/>
      <c r="XFA1" s="277"/>
      <c r="XFB1" s="277"/>
      <c r="XFC1" s="277"/>
      <c r="XFD1" s="277"/>
    </row>
    <row r="2" spans="1:16384" ht="12.75" customHeight="1" thickBot="1" x14ac:dyDescent="0.25">
      <c r="A2" s="278"/>
      <c r="B2" s="278"/>
      <c r="C2" s="278"/>
      <c r="D2" s="278"/>
      <c r="E2" s="278"/>
      <c r="F2" s="278"/>
      <c r="G2" s="278"/>
      <c r="H2" s="278"/>
      <c r="I2" s="63"/>
      <c r="J2" s="63"/>
    </row>
    <row r="3" spans="1:16384" ht="13.9" customHeight="1" thickBot="1" x14ac:dyDescent="0.25">
      <c r="A3" s="157" t="s">
        <v>58</v>
      </c>
      <c r="B3" s="165"/>
      <c r="C3" s="156"/>
      <c r="D3" s="285" t="str">
        <f>'PROJECT WORKSHEET'!B7</f>
        <v>AQRS SITE NAME:</v>
      </c>
      <c r="E3" s="286"/>
      <c r="F3" s="269" t="str">
        <f>IF(ISBLANK('PROJECT WORKSHEET'!D7),"",('PROJECT WORKSHEET'!D7))</f>
        <v/>
      </c>
      <c r="G3" s="270"/>
      <c r="H3" s="271"/>
      <c r="I3" s="63"/>
      <c r="J3" s="63"/>
    </row>
    <row r="4" spans="1:16384" ht="12.75" customHeight="1" thickBot="1" x14ac:dyDescent="0.25">
      <c r="A4" s="157" t="str">
        <f>UPPER(B3&amp;" "&amp;"Name:")</f>
        <v xml:space="preserve"> NAME:</v>
      </c>
      <c r="B4" s="165"/>
      <c r="C4" s="156"/>
      <c r="D4" s="285" t="str">
        <f>'PROJECT WORKSHEET'!B8</f>
        <v>AQRS SITE ADDRESS:</v>
      </c>
      <c r="E4" s="286"/>
      <c r="F4" s="269" t="str">
        <f>IF(ISBLANK('PROJECT WORKSHEET'!D8),"",('PROJECT WORKSHEET'!D8))</f>
        <v/>
      </c>
      <c r="G4" s="270"/>
      <c r="H4" s="271"/>
      <c r="I4" s="63"/>
      <c r="J4" s="63"/>
    </row>
    <row r="5" spans="1:16384" ht="12.75" customHeight="1" thickBot="1" x14ac:dyDescent="0.25">
      <c r="A5" s="157" t="str">
        <f>UPPER(B3&amp;" "&amp;"License Number:")</f>
        <v xml:space="preserve"> LICENSE NUMBER:</v>
      </c>
      <c r="B5" s="166"/>
      <c r="C5" s="156"/>
      <c r="D5" s="285" t="str">
        <f>'PROJECT WORKSHEET'!B9</f>
        <v>AQRS SITE BOROUGH:</v>
      </c>
      <c r="E5" s="286"/>
      <c r="F5" s="269" t="str">
        <f>IF(ISBLANK('PROJECT WORKSHEET'!D9),"",('PROJECT WORKSHEET'!D9))</f>
        <v/>
      </c>
      <c r="G5" s="270"/>
      <c r="H5" s="271"/>
      <c r="I5" s="63"/>
      <c r="J5" s="63"/>
    </row>
    <row r="6" spans="1:16384" ht="12.75" customHeight="1" thickBot="1" x14ac:dyDescent="0.25">
      <c r="A6" s="157" t="str">
        <f>UPPER(B3&amp;" "&amp;"Organization:")</f>
        <v xml:space="preserve"> ORGANIZATION:</v>
      </c>
      <c r="B6" s="166"/>
      <c r="C6" s="156"/>
      <c r="D6" s="285" t="str">
        <f>'PROJECT WORKSHEET'!B10</f>
        <v>AQRS SITE TAX BLOCK(S):</v>
      </c>
      <c r="E6" s="286"/>
      <c r="F6" s="269" t="str">
        <f>IF(ISBLANK('PROJECT WORKSHEET'!D10),"",('PROJECT WORKSHEET'!D10))</f>
        <v/>
      </c>
      <c r="G6" s="270"/>
      <c r="H6" s="271"/>
      <c r="I6" s="63"/>
      <c r="J6" s="63"/>
    </row>
    <row r="7" spans="1:16384" ht="13.5" thickBot="1" x14ac:dyDescent="0.25">
      <c r="A7" s="157" t="str">
        <f>UPPER(B3&amp;" "&amp;"Business Address:")</f>
        <v xml:space="preserve"> BUSINESS ADDRESS:</v>
      </c>
      <c r="B7" s="166"/>
      <c r="C7" s="65"/>
      <c r="D7" s="263" t="str">
        <f>'PROJECT WORKSHEET'!B11</f>
        <v>AQRS SITE TAX LOT(S):</v>
      </c>
      <c r="E7" s="264"/>
      <c r="F7" s="269" t="str">
        <f>IF(ISBLANK('PROJECT WORKSHEET'!D11),"",('PROJECT WORKSHEET'!D11))</f>
        <v/>
      </c>
      <c r="G7" s="270"/>
      <c r="H7" s="271"/>
    </row>
    <row r="8" spans="1:16384" ht="13.5" thickBot="1" x14ac:dyDescent="0.25">
      <c r="A8" s="158" t="str">
        <f>UPPER(B3&amp;" "&amp;"Phone Number:")</f>
        <v xml:space="preserve"> PHONE NUMBER:</v>
      </c>
      <c r="B8" s="167"/>
      <c r="C8" s="65"/>
      <c r="D8" s="263" t="str">
        <f>'PROJECT WORKSHEET'!B12</f>
        <v>AQRS ZONING LOT TAX LOT(S):</v>
      </c>
      <c r="E8" s="264"/>
      <c r="F8" s="269" t="str">
        <f>IF(ISBLANK('PROJECT WORKSHEET'!D12),"",('PROJECT WORKSHEET'!D12))</f>
        <v/>
      </c>
      <c r="G8" s="270"/>
      <c r="H8" s="271"/>
    </row>
    <row r="9" spans="1:16384" x14ac:dyDescent="0.2">
      <c r="A9" s="281"/>
      <c r="B9" s="281"/>
      <c r="C9" s="281"/>
      <c r="D9" s="281"/>
      <c r="E9" s="281"/>
      <c r="F9" s="281"/>
      <c r="G9" s="281"/>
      <c r="H9" s="281"/>
    </row>
    <row r="10" spans="1:16384" x14ac:dyDescent="0.2">
      <c r="A10" s="274"/>
      <c r="B10" s="274"/>
      <c r="C10" s="274"/>
      <c r="D10" s="274"/>
      <c r="E10" s="274"/>
      <c r="F10" s="274"/>
      <c r="G10" s="274"/>
      <c r="H10" s="274"/>
    </row>
    <row r="11" spans="1:16384" ht="46.15" customHeight="1" x14ac:dyDescent="0.2">
      <c r="A11" s="268" t="str">
        <f>"In connection with the pending request for a Restrictive Declaration ('Declaration') pursuant to Affordable Qualifying Residential Site (AQRS) administered by the New York City Department of Housing Preservation and Development ('HPD'), I, "&amp; B4 &amp;", certify, under penalty of perjury, that the following statements are true and correct to the best of my knowledge:"</f>
        <v>In connection with the pending request for a Restrictive Declaration ('Declaration') pursuant to Affordable Qualifying Residential Site (AQRS) administered by the New York City Department of Housing Preservation and Development ('HPD'), I, , certify, under penalty of perjury, that the following statements are true and correct to the best of my knowledge:</v>
      </c>
      <c r="B11" s="268"/>
      <c r="C11" s="268"/>
      <c r="D11" s="268"/>
      <c r="E11" s="268"/>
      <c r="F11" s="268"/>
      <c r="G11" s="268"/>
      <c r="H11" s="268"/>
    </row>
    <row r="12" spans="1:16384" ht="21.75" customHeight="1" x14ac:dyDescent="0.2">
      <c r="A12" s="268" t="str">
        <f>"1.  I am a "&amp;B3&amp;" licensed to practice and in good standing with the State of New York Department of Education."</f>
        <v>1.  I am a  licensed to practice and in good standing with the State of New York Department of Education.</v>
      </c>
      <c r="B12" s="268"/>
      <c r="C12" s="268"/>
      <c r="D12" s="268"/>
      <c r="E12" s="268"/>
      <c r="F12" s="268"/>
      <c r="G12" s="268"/>
      <c r="H12" s="268"/>
    </row>
    <row r="13" spans="1:16384" ht="15" x14ac:dyDescent="0.2">
      <c r="A13" s="289"/>
      <c r="B13" s="289"/>
      <c r="C13" s="289"/>
      <c r="D13" s="289"/>
      <c r="E13" s="289"/>
      <c r="F13" s="289"/>
      <c r="G13" s="289"/>
      <c r="H13" s="289"/>
    </row>
    <row r="14" spans="1:16384" ht="14.25" x14ac:dyDescent="0.2">
      <c r="A14" s="268" t="str">
        <f>IF(LEN(F3)=0,"2. I am the "&amp;B3&amp;" for the project described above at "&amp;F4&amp;" ('the Project').","2.  I am the "&amp;B3&amp;" for the development described above as "&amp;F3&amp;" at "&amp;F4&amp;" ('the Project').")</f>
        <v>2. I am the  for the project described above at  ('the Project').</v>
      </c>
      <c r="B14" s="268"/>
      <c r="C14" s="268"/>
      <c r="D14" s="268"/>
      <c r="E14" s="268"/>
      <c r="F14" s="268"/>
      <c r="G14" s="268"/>
      <c r="H14" s="268"/>
    </row>
    <row r="15" spans="1:16384" ht="84" customHeight="1" x14ac:dyDescent="0.2">
      <c r="A15" s="268" t="s">
        <v>62</v>
      </c>
      <c r="B15" s="268"/>
      <c r="C15" s="268"/>
      <c r="D15" s="268"/>
      <c r="E15" s="268"/>
      <c r="F15" s="268"/>
      <c r="G15" s="268"/>
      <c r="H15" s="268"/>
    </row>
    <row r="16" spans="1:16384" customFormat="1" ht="35.65" customHeight="1" x14ac:dyDescent="0.2">
      <c r="A16" s="265" t="str">
        <f>"4. The AQRS Zoning Lot consists of Block "&amp;'PROJECT WORKSHEET'!D10&amp;", Lot(s) "&amp;'PROJECT WORKSHEET'!D12&amp;" and the AQRS Zoning Lot will contain "&amp;TEXT('PROJECT WORKSHEET'!J10,"#,##0.00")&amp;" square feet of Floor Area."</f>
        <v>4. The AQRS Zoning Lot consists of Block , Lot(s)  and the AQRS Zoning Lot will contain 0.00 square feet of Floor Area.</v>
      </c>
      <c r="B16" s="265"/>
      <c r="C16" s="265"/>
      <c r="D16" s="265"/>
      <c r="E16" s="265"/>
      <c r="F16" s="265"/>
      <c r="G16" s="265"/>
      <c r="H16" s="265"/>
    </row>
    <row r="17" spans="1:8" ht="35.65" customHeight="1" x14ac:dyDescent="0.2">
      <c r="A17" s="265" t="str">
        <f>"5. The AQRS Zoning Lot is permitted to contain no more than "&amp;TEXT('PROJECT WORKSHEET'!J9,"#,##0.00")&amp;" square feet of Residential Floor Area."</f>
        <v>5. The AQRS Zoning Lot is permitted to contain no more than 0.00 square feet of Residential Floor Area.</v>
      </c>
      <c r="B17" s="265"/>
      <c r="C17" s="265"/>
      <c r="D17" s="265"/>
      <c r="E17" s="265"/>
      <c r="F17" s="265"/>
      <c r="G17" s="265"/>
      <c r="H17" s="265"/>
    </row>
    <row r="18" spans="1:8" ht="35.65" customHeight="1" x14ac:dyDescent="0.2">
      <c r="A18" s="265" t="str">
        <f>"6. The Project contains "&amp;TEXT('PROJECT WORKSHEET'!J11,"#,##0.00")&amp;" square feet of new Residential Floor Area."</f>
        <v>6. The Project contains 0.00 square feet of new Residential Floor Area.</v>
      </c>
      <c r="B18" s="265"/>
      <c r="C18" s="265"/>
      <c r="D18" s="265"/>
      <c r="E18" s="265"/>
      <c r="F18" s="265"/>
      <c r="G18" s="265"/>
      <c r="H18" s="265"/>
    </row>
    <row r="19" spans="1:8" ht="35.65" customHeight="1" x14ac:dyDescent="0.2">
      <c r="A19" s="265" t="str">
        <f>"7 . The Project contains "&amp;TEXT('PROJECT WORKSHEET'!J12,"#,##0.00")&amp;" square feet of Floor Area within dwelling units designated as Affordable Housing Units."</f>
        <v>7 . The Project contains 0.00 square feet of Floor Area within dwelling units designated as Affordable Housing Units.</v>
      </c>
      <c r="B19" s="265"/>
      <c r="C19" s="265"/>
      <c r="D19" s="265"/>
      <c r="E19" s="265"/>
      <c r="F19" s="265"/>
      <c r="G19" s="265"/>
      <c r="H19" s="265"/>
    </row>
    <row r="20" spans="1:8" ht="35.65" customHeight="1" x14ac:dyDescent="0.2">
      <c r="A20" s="265" t="str">
        <f>"8. The Project contains "&amp;TEXT('PROJECT WORKSHEET'!J13,"#,##0.00")&amp;" square feet of Floor Area within dwelling units not designated as Affordable Housing Units."</f>
        <v>8. The Project contains 0.00 square feet of Floor Area within dwelling units not designated as Affordable Housing Units.</v>
      </c>
      <c r="B20" s="265"/>
      <c r="C20" s="265"/>
      <c r="D20" s="265"/>
      <c r="E20" s="265"/>
      <c r="F20" s="265"/>
      <c r="G20" s="265"/>
      <c r="H20" s="265"/>
    </row>
    <row r="21" spans="1:8" ht="35.65" customHeight="1" x14ac:dyDescent="0.2">
      <c r="A21" s="265" t="str">
        <f>"9. The Project contains "&amp;TEXT('PROJECT WORKSHEET'!J14,"#,##0.00")&amp;" square feet of total Floor Area attributed to common areas for which a user fee is charged to residents of Affordable Housing Units for their use (including, but not limited to, health clubs, pools, and partyrooms)."</f>
        <v>9. The Project contains 0.00 square feet of total Floor Area attributed to common areas for which a user fee is charged to residents of Affordable Housing Units for their use (including, but not limited to, health clubs, pools, and partyrooms).</v>
      </c>
      <c r="B21" s="265"/>
      <c r="C21" s="265"/>
      <c r="D21" s="265"/>
      <c r="E21" s="265"/>
      <c r="F21" s="265"/>
      <c r="G21" s="265"/>
      <c r="H21" s="265"/>
    </row>
    <row r="22" spans="1:8" ht="35.65" customHeight="1" x14ac:dyDescent="0.2">
      <c r="A22" s="265" t="str">
        <f>"10. The Project contains "&amp;TEXT('PROJECT WORKSHEET'!J15,"#,##0.00")&amp;" square feet of Affordable Floor Area, calculated as follows:"</f>
        <v>10. The Project contains 0.00 square feet of Affordable Floor Area, calculated as follows:</v>
      </c>
      <c r="B22" s="265"/>
      <c r="C22" s="265"/>
      <c r="D22" s="265"/>
      <c r="E22" s="265"/>
      <c r="F22" s="265"/>
      <c r="G22" s="265"/>
      <c r="H22" s="265"/>
    </row>
    <row r="23" spans="1:8" ht="12.75" customHeight="1" x14ac:dyDescent="0.2">
      <c r="A23" s="287" t="s">
        <v>63</v>
      </c>
      <c r="B23" s="287"/>
      <c r="C23" s="287"/>
      <c r="D23" s="287"/>
      <c r="E23" s="287"/>
      <c r="F23" s="287"/>
      <c r="G23" s="287"/>
      <c r="H23" s="287"/>
    </row>
    <row r="24" spans="1:8" x14ac:dyDescent="0.2">
      <c r="A24" s="288"/>
      <c r="B24" s="288"/>
      <c r="C24" s="288"/>
      <c r="D24" s="288"/>
      <c r="E24" s="288"/>
      <c r="F24" s="288"/>
      <c r="G24" s="288"/>
      <c r="H24" s="288"/>
    </row>
    <row r="25" spans="1:8" ht="14.25" x14ac:dyDescent="0.2">
      <c r="A25" s="275" t="s">
        <v>64</v>
      </c>
      <c r="B25" s="275"/>
      <c r="C25" s="275"/>
      <c r="D25" s="275"/>
      <c r="E25" s="275"/>
      <c r="F25" s="275"/>
      <c r="G25" s="275"/>
      <c r="H25" s="275"/>
    </row>
    <row r="26" spans="1:8" ht="30" customHeight="1" x14ac:dyDescent="0.2">
      <c r="A26" s="276" t="s">
        <v>116</v>
      </c>
      <c r="B26" s="276"/>
      <c r="C26" s="276"/>
      <c r="D26" s="276"/>
      <c r="E26" s="276"/>
      <c r="F26" s="276"/>
      <c r="G26" s="276"/>
      <c r="H26" s="276"/>
    </row>
    <row r="27" spans="1:8" ht="14.25" x14ac:dyDescent="0.2">
      <c r="A27" s="273" t="s">
        <v>117</v>
      </c>
      <c r="B27" s="273"/>
      <c r="C27" s="273"/>
      <c r="D27" s="273"/>
      <c r="E27" s="273"/>
      <c r="F27" s="273"/>
      <c r="G27" s="273"/>
      <c r="H27" s="273"/>
    </row>
    <row r="28" spans="1:8" ht="70.900000000000006" customHeight="1" x14ac:dyDescent="0.2">
      <c r="A28" s="273" t="s">
        <v>118</v>
      </c>
      <c r="B28" s="273"/>
      <c r="C28" s="273"/>
      <c r="D28" s="273"/>
      <c r="E28" s="273"/>
      <c r="F28" s="273"/>
      <c r="G28" s="273"/>
      <c r="H28" s="273"/>
    </row>
    <row r="29" spans="1:8" ht="14.25" x14ac:dyDescent="0.2">
      <c r="A29" s="279" t="s">
        <v>65</v>
      </c>
      <c r="B29" s="279"/>
      <c r="C29" s="279"/>
      <c r="D29" s="279"/>
      <c r="E29" s="279"/>
      <c r="F29" s="279"/>
      <c r="G29" s="279"/>
      <c r="H29" s="279"/>
    </row>
    <row r="30" spans="1:8" ht="16.5" customHeight="1" x14ac:dyDescent="0.2">
      <c r="A30" s="272" t="s">
        <v>97</v>
      </c>
      <c r="B30" s="272"/>
      <c r="C30" s="272"/>
      <c r="D30" s="272"/>
      <c r="E30" s="272"/>
      <c r="F30" s="272"/>
      <c r="G30" s="272"/>
      <c r="H30" s="272"/>
    </row>
    <row r="31" spans="1:8" ht="28.5" customHeight="1" x14ac:dyDescent="0.2">
      <c r="A31" s="272" t="s">
        <v>98</v>
      </c>
      <c r="B31" s="272"/>
      <c r="C31" s="272"/>
      <c r="D31" s="272"/>
      <c r="E31" s="272"/>
      <c r="F31" s="272"/>
      <c r="G31" s="272"/>
      <c r="H31" s="272"/>
    </row>
    <row r="32" spans="1:8" ht="28.5" customHeight="1" x14ac:dyDescent="0.2">
      <c r="A32" s="272" t="s">
        <v>99</v>
      </c>
      <c r="B32" s="272"/>
      <c r="C32" s="272"/>
      <c r="D32" s="272"/>
      <c r="E32" s="272"/>
      <c r="F32" s="272"/>
      <c r="G32" s="272"/>
      <c r="H32" s="272"/>
    </row>
    <row r="33" spans="1:8" ht="30" customHeight="1" x14ac:dyDescent="0.2">
      <c r="A33" s="272" t="s">
        <v>100</v>
      </c>
      <c r="B33" s="272"/>
      <c r="C33" s="272"/>
      <c r="D33" s="272"/>
      <c r="E33" s="272"/>
      <c r="F33" s="272"/>
      <c r="G33" s="272"/>
      <c r="H33" s="272"/>
    </row>
    <row r="34" spans="1:8" ht="18" customHeight="1" x14ac:dyDescent="0.2">
      <c r="A34" s="272" t="s">
        <v>66</v>
      </c>
      <c r="B34" s="272"/>
      <c r="C34" s="272"/>
      <c r="D34" s="272"/>
      <c r="E34" s="272"/>
      <c r="F34" s="272"/>
      <c r="G34" s="272"/>
      <c r="H34" s="272"/>
    </row>
    <row r="35" spans="1:8" ht="18" customHeight="1" x14ac:dyDescent="0.2">
      <c r="A35" s="280"/>
      <c r="B35" s="280"/>
      <c r="C35" s="280"/>
      <c r="D35" s="280"/>
      <c r="E35" s="280"/>
      <c r="F35" s="280"/>
      <c r="G35" s="280"/>
      <c r="H35" s="280"/>
    </row>
    <row r="36" spans="1:8" ht="28.9" customHeight="1" x14ac:dyDescent="0.2">
      <c r="A36" s="265" t="s">
        <v>129</v>
      </c>
      <c r="B36" s="265"/>
      <c r="C36" s="265"/>
      <c r="D36" s="265"/>
      <c r="E36" s="265"/>
      <c r="F36" s="265"/>
      <c r="G36" s="265"/>
      <c r="H36" s="265"/>
    </row>
    <row r="37" spans="1:8" ht="15" x14ac:dyDescent="0.2">
      <c r="A37" s="280"/>
      <c r="B37" s="280"/>
      <c r="C37" s="280"/>
      <c r="D37" s="280"/>
      <c r="E37" s="280"/>
      <c r="F37" s="280"/>
      <c r="G37" s="280"/>
      <c r="H37" s="280"/>
    </row>
    <row r="38" spans="1:8" ht="27" customHeight="1" x14ac:dyDescent="0.2">
      <c r="A38" s="265" t="str">
        <f>"12. The Affordable Housing Units in the Project have a bedroom mix in accordance with Zoning Resolution "&amp;IF('PROJECT WORKSHEET'!R14="Pass","§ 27-16(c)(1)(ii)","§ 27-16(c)(1)(i)")&amp;" as indicated on Exhibit A."</f>
        <v>12. The Affordable Housing Units in the Project have a bedroom mix in accordance with Zoning Resolution § 27-16(c)(1)(i) as indicated on Exhibit A.</v>
      </c>
      <c r="B38" s="265"/>
      <c r="C38" s="265"/>
      <c r="D38" s="265"/>
      <c r="E38" s="265"/>
      <c r="F38" s="265"/>
      <c r="G38" s="265"/>
      <c r="H38" s="265"/>
    </row>
    <row r="39" spans="1:8" ht="15" x14ac:dyDescent="0.2">
      <c r="A39" s="280"/>
      <c r="B39" s="280"/>
      <c r="C39" s="280"/>
      <c r="D39" s="280"/>
      <c r="E39" s="280"/>
      <c r="F39" s="280"/>
      <c r="G39" s="280"/>
      <c r="H39" s="280"/>
    </row>
    <row r="40" spans="1:8" ht="44.65" customHeight="1" x14ac:dyDescent="0.2">
      <c r="A40" s="265" t="s">
        <v>130</v>
      </c>
      <c r="B40" s="265"/>
      <c r="C40" s="265"/>
      <c r="D40" s="265"/>
      <c r="E40" s="265"/>
      <c r="F40" s="265"/>
      <c r="G40" s="265"/>
      <c r="H40" s="265"/>
    </row>
    <row r="41" spans="1:8" ht="37.5" customHeight="1" x14ac:dyDescent="0.2">
      <c r="A41" s="265" t="s">
        <v>131</v>
      </c>
      <c r="B41" s="265"/>
      <c r="C41" s="265"/>
      <c r="D41" s="265"/>
      <c r="E41" s="265"/>
      <c r="F41" s="265"/>
      <c r="G41" s="265"/>
      <c r="H41" s="265"/>
    </row>
    <row r="42" spans="1:8" ht="42.75" customHeight="1" x14ac:dyDescent="0.2">
      <c r="A42" s="268" t="s">
        <v>132</v>
      </c>
      <c r="B42" s="268"/>
      <c r="C42" s="268"/>
      <c r="D42" s="268"/>
      <c r="E42" s="268"/>
      <c r="F42" s="268"/>
      <c r="G42" s="268"/>
      <c r="H42" s="268"/>
    </row>
    <row r="43" spans="1:8" ht="47.65" customHeight="1" x14ac:dyDescent="0.2">
      <c r="A43" s="268" t="s">
        <v>119</v>
      </c>
      <c r="B43" s="268"/>
      <c r="C43" s="268"/>
      <c r="D43" s="268"/>
      <c r="E43" s="268"/>
      <c r="F43" s="268"/>
      <c r="G43" s="268"/>
      <c r="H43" s="268"/>
    </row>
    <row r="44" spans="1:8" ht="74.25" customHeight="1" x14ac:dyDescent="0.2">
      <c r="A44" s="268" t="s">
        <v>67</v>
      </c>
      <c r="B44" s="268"/>
      <c r="C44" s="268"/>
      <c r="D44" s="268"/>
      <c r="E44" s="268"/>
      <c r="F44" s="268"/>
      <c r="G44" s="268"/>
      <c r="H44" s="268"/>
    </row>
    <row r="45" spans="1:8" ht="59.65" customHeight="1" x14ac:dyDescent="0.2">
      <c r="A45" s="268" t="s">
        <v>68</v>
      </c>
      <c r="B45" s="268"/>
      <c r="C45" s="268"/>
      <c r="D45" s="268"/>
      <c r="E45" s="268"/>
      <c r="F45" s="268"/>
      <c r="G45" s="268"/>
      <c r="H45" s="268"/>
    </row>
    <row r="46" spans="1:8" ht="29.25" customHeight="1" x14ac:dyDescent="0.2">
      <c r="A46" s="262"/>
      <c r="B46" s="262"/>
      <c r="C46" s="262"/>
      <c r="D46" s="262"/>
      <c r="E46" s="262"/>
      <c r="F46" s="262"/>
      <c r="G46" s="262"/>
      <c r="H46" s="262"/>
    </row>
    <row r="47" spans="1:8" x14ac:dyDescent="0.2">
      <c r="A47" s="155"/>
      <c r="B47" s="155"/>
      <c r="C47" s="155"/>
      <c r="D47" s="155"/>
      <c r="E47" s="155"/>
      <c r="F47" s="155"/>
      <c r="G47" s="155"/>
      <c r="H47" s="155"/>
    </row>
    <row r="48" spans="1:8" ht="15" thickBot="1" x14ac:dyDescent="0.25">
      <c r="A48" s="149"/>
      <c r="B48" s="64"/>
      <c r="C48" s="64"/>
      <c r="D48" s="64"/>
      <c r="E48" s="267"/>
      <c r="F48" s="267"/>
      <c r="G48" s="267"/>
      <c r="H48" s="267"/>
    </row>
    <row r="49" spans="1:8" ht="14.25" x14ac:dyDescent="0.2">
      <c r="A49" s="148" t="s">
        <v>69</v>
      </c>
      <c r="B49" s="68"/>
      <c r="C49" s="68"/>
      <c r="D49" s="68"/>
      <c r="E49" s="266" t="str">
        <f>PROPER(B3)&amp;" Signature"</f>
        <v xml:space="preserve"> Signature</v>
      </c>
      <c r="F49" s="266"/>
      <c r="G49" s="266"/>
      <c r="H49" s="266"/>
    </row>
    <row r="50" spans="1:8" x14ac:dyDescent="0.2">
      <c r="A50" s="274"/>
      <c r="B50" s="274"/>
      <c r="C50" s="274"/>
      <c r="D50" s="274"/>
      <c r="E50" s="274"/>
      <c r="F50" s="274"/>
      <c r="G50" s="274"/>
      <c r="H50" s="274"/>
    </row>
    <row r="51" spans="1:8" x14ac:dyDescent="0.2">
      <c r="A51" s="155"/>
      <c r="B51" s="155"/>
      <c r="C51" s="155"/>
      <c r="D51" s="155"/>
      <c r="E51" s="155"/>
      <c r="F51" s="155"/>
      <c r="G51" s="155"/>
      <c r="H51" s="155"/>
    </row>
    <row r="52" spans="1:8" x14ac:dyDescent="0.2">
      <c r="A52" s="155"/>
      <c r="B52" s="155"/>
      <c r="C52" s="155"/>
      <c r="D52" s="155"/>
      <c r="E52" s="155"/>
      <c r="F52" s="155"/>
      <c r="G52" s="155"/>
      <c r="H52" s="155"/>
    </row>
    <row r="53" spans="1:8" x14ac:dyDescent="0.2">
      <c r="A53" s="155"/>
      <c r="B53" s="155"/>
      <c r="C53" s="155"/>
      <c r="D53" s="155"/>
      <c r="E53" s="155"/>
      <c r="F53" s="155"/>
      <c r="G53" s="155"/>
      <c r="H53" s="155"/>
    </row>
    <row r="54" spans="1:8" x14ac:dyDescent="0.2">
      <c r="A54" s="155"/>
      <c r="B54" s="155"/>
      <c r="C54" s="155"/>
      <c r="D54" s="155"/>
      <c r="E54" s="155"/>
      <c r="F54" s="155"/>
      <c r="G54" s="155"/>
      <c r="H54" s="155"/>
    </row>
    <row r="55" spans="1:8" x14ac:dyDescent="0.2">
      <c r="A55" s="155"/>
      <c r="B55" s="155"/>
      <c r="C55" s="155"/>
      <c r="D55" s="155"/>
      <c r="E55" s="155"/>
      <c r="F55" s="155"/>
      <c r="G55" s="155"/>
      <c r="H55" s="155"/>
    </row>
    <row r="56" spans="1:8" ht="13.5" thickBot="1" x14ac:dyDescent="0.25">
      <c r="A56" s="155"/>
      <c r="B56" s="155"/>
      <c r="C56" s="155"/>
      <c r="D56" s="155"/>
      <c r="E56" s="267"/>
      <c r="F56" s="267"/>
      <c r="G56" s="267"/>
      <c r="H56" s="267"/>
    </row>
    <row r="57" spans="1:8" ht="14.25" x14ac:dyDescent="0.2">
      <c r="A57" s="155"/>
      <c r="B57" s="155"/>
      <c r="C57" s="155"/>
      <c r="D57" s="155"/>
      <c r="E57" s="266" t="str">
        <f>PROPER(B3)&amp;" Seal"</f>
        <v xml:space="preserve"> Seal</v>
      </c>
      <c r="F57" s="266"/>
      <c r="G57" s="266"/>
      <c r="H57" s="266"/>
    </row>
    <row r="58" spans="1:8" x14ac:dyDescent="0.2">
      <c r="A58" s="274"/>
      <c r="B58" s="274"/>
      <c r="C58" s="274"/>
      <c r="D58" s="274"/>
      <c r="E58" s="274"/>
      <c r="F58" s="274"/>
      <c r="G58" s="274"/>
      <c r="H58" s="274"/>
    </row>
    <row r="59" spans="1:8" x14ac:dyDescent="0.2">
      <c r="A59" s="274"/>
      <c r="B59" s="274"/>
      <c r="C59" s="274"/>
      <c r="D59" s="274"/>
      <c r="E59" s="274"/>
      <c r="F59" s="274"/>
      <c r="G59" s="274"/>
      <c r="H59" s="274"/>
    </row>
  </sheetData>
  <sheetProtection algorithmName="SHA-512" hashValue="PVM0+VDTgRp4eZ/zQ3sXJhgpTVQj/N0XgeQ8QmIE+Uu+l9Rf90AFEhxdp61geCC7vgKMaBh9EjiFzMlidzx7jQ==" saltValue="axOSMeslx8L6fI0OpaQDzQ==" spinCount="100000" sheet="1" objects="1" scenarios="1"/>
  <mergeCells count="2105">
    <mergeCell ref="A17:H17"/>
    <mergeCell ref="A58:H58"/>
    <mergeCell ref="A59:H59"/>
    <mergeCell ref="XEG1:XEN1"/>
    <mergeCell ref="XEO1:XEV1"/>
    <mergeCell ref="XEW1:XFD1"/>
    <mergeCell ref="A23:H23"/>
    <mergeCell ref="A37:H37"/>
    <mergeCell ref="A35:H35"/>
    <mergeCell ref="A24:H24"/>
    <mergeCell ref="A13:H13"/>
    <mergeCell ref="A10:H10"/>
    <mergeCell ref="XCS1:XCZ1"/>
    <mergeCell ref="XDA1:XDH1"/>
    <mergeCell ref="XDI1:XDP1"/>
    <mergeCell ref="XDQ1:XDX1"/>
    <mergeCell ref="XDY1:XEF1"/>
    <mergeCell ref="XBE1:XBL1"/>
    <mergeCell ref="XBM1:XBT1"/>
    <mergeCell ref="XBU1:XCB1"/>
    <mergeCell ref="XCC1:XCJ1"/>
    <mergeCell ref="XCK1:XCR1"/>
    <mergeCell ref="WZQ1:WZX1"/>
    <mergeCell ref="WZY1:XAF1"/>
    <mergeCell ref="XAG1:XAN1"/>
    <mergeCell ref="XAO1:XAV1"/>
    <mergeCell ref="XAW1:XBD1"/>
    <mergeCell ref="WYC1:WYJ1"/>
    <mergeCell ref="WYK1:WYR1"/>
    <mergeCell ref="WYS1:WYZ1"/>
    <mergeCell ref="WZA1:WZH1"/>
    <mergeCell ref="WZI1:WZP1"/>
    <mergeCell ref="WWO1:WWV1"/>
    <mergeCell ref="WWW1:WXD1"/>
    <mergeCell ref="WXE1:WXL1"/>
    <mergeCell ref="WXM1:WXT1"/>
    <mergeCell ref="WXU1:WYB1"/>
    <mergeCell ref="WVA1:WVH1"/>
    <mergeCell ref="WVI1:WVP1"/>
    <mergeCell ref="WVQ1:WVX1"/>
    <mergeCell ref="WVY1:WWF1"/>
    <mergeCell ref="WWG1:WWN1"/>
    <mergeCell ref="WTM1:WTT1"/>
    <mergeCell ref="WTU1:WUB1"/>
    <mergeCell ref="WUC1:WUJ1"/>
    <mergeCell ref="WUK1:WUR1"/>
    <mergeCell ref="WUS1:WUZ1"/>
    <mergeCell ref="WRY1:WSF1"/>
    <mergeCell ref="WSG1:WSN1"/>
    <mergeCell ref="WSO1:WSV1"/>
    <mergeCell ref="WSW1:WTD1"/>
    <mergeCell ref="WTE1:WTL1"/>
    <mergeCell ref="WQK1:WQR1"/>
    <mergeCell ref="WQS1:WQZ1"/>
    <mergeCell ref="WRA1:WRH1"/>
    <mergeCell ref="WRI1:WRP1"/>
    <mergeCell ref="WRQ1:WRX1"/>
    <mergeCell ref="WOW1:WPD1"/>
    <mergeCell ref="WPE1:WPL1"/>
    <mergeCell ref="WPM1:WPT1"/>
    <mergeCell ref="WPU1:WQB1"/>
    <mergeCell ref="WQC1:WQJ1"/>
    <mergeCell ref="WNI1:WNP1"/>
    <mergeCell ref="WNQ1:WNX1"/>
    <mergeCell ref="WNY1:WOF1"/>
    <mergeCell ref="WOG1:WON1"/>
    <mergeCell ref="WOO1:WOV1"/>
    <mergeCell ref="WLU1:WMB1"/>
    <mergeCell ref="WMC1:WMJ1"/>
    <mergeCell ref="WMK1:WMR1"/>
    <mergeCell ref="WMS1:WMZ1"/>
    <mergeCell ref="WNA1:WNH1"/>
    <mergeCell ref="WKG1:WKN1"/>
    <mergeCell ref="WKO1:WKV1"/>
    <mergeCell ref="WKW1:WLD1"/>
    <mergeCell ref="WLE1:WLL1"/>
    <mergeCell ref="WLM1:WLT1"/>
    <mergeCell ref="WIS1:WIZ1"/>
    <mergeCell ref="WJA1:WJH1"/>
    <mergeCell ref="WJI1:WJP1"/>
    <mergeCell ref="WJQ1:WJX1"/>
    <mergeCell ref="WJY1:WKF1"/>
    <mergeCell ref="WHE1:WHL1"/>
    <mergeCell ref="WHM1:WHT1"/>
    <mergeCell ref="WHU1:WIB1"/>
    <mergeCell ref="WIC1:WIJ1"/>
    <mergeCell ref="WIK1:WIR1"/>
    <mergeCell ref="WFQ1:WFX1"/>
    <mergeCell ref="WFY1:WGF1"/>
    <mergeCell ref="WGG1:WGN1"/>
    <mergeCell ref="WGO1:WGV1"/>
    <mergeCell ref="WGW1:WHD1"/>
    <mergeCell ref="WEC1:WEJ1"/>
    <mergeCell ref="WEK1:WER1"/>
    <mergeCell ref="WES1:WEZ1"/>
    <mergeCell ref="WFA1:WFH1"/>
    <mergeCell ref="WFI1:WFP1"/>
    <mergeCell ref="WCO1:WCV1"/>
    <mergeCell ref="WCW1:WDD1"/>
    <mergeCell ref="WDE1:WDL1"/>
    <mergeCell ref="WDM1:WDT1"/>
    <mergeCell ref="WDU1:WEB1"/>
    <mergeCell ref="WBA1:WBH1"/>
    <mergeCell ref="WBI1:WBP1"/>
    <mergeCell ref="WBQ1:WBX1"/>
    <mergeCell ref="WBY1:WCF1"/>
    <mergeCell ref="WCG1:WCN1"/>
    <mergeCell ref="VZM1:VZT1"/>
    <mergeCell ref="VZU1:WAB1"/>
    <mergeCell ref="WAC1:WAJ1"/>
    <mergeCell ref="WAK1:WAR1"/>
    <mergeCell ref="WAS1:WAZ1"/>
    <mergeCell ref="VXY1:VYF1"/>
    <mergeCell ref="VYG1:VYN1"/>
    <mergeCell ref="VYO1:VYV1"/>
    <mergeCell ref="VYW1:VZD1"/>
    <mergeCell ref="VZE1:VZL1"/>
    <mergeCell ref="VWK1:VWR1"/>
    <mergeCell ref="VWS1:VWZ1"/>
    <mergeCell ref="VXA1:VXH1"/>
    <mergeCell ref="VXI1:VXP1"/>
    <mergeCell ref="VXQ1:VXX1"/>
    <mergeCell ref="VUW1:VVD1"/>
    <mergeCell ref="VVE1:VVL1"/>
    <mergeCell ref="VVM1:VVT1"/>
    <mergeCell ref="VVU1:VWB1"/>
    <mergeCell ref="VWC1:VWJ1"/>
    <mergeCell ref="VTI1:VTP1"/>
    <mergeCell ref="VTQ1:VTX1"/>
    <mergeCell ref="VTY1:VUF1"/>
    <mergeCell ref="VUG1:VUN1"/>
    <mergeCell ref="VUO1:VUV1"/>
    <mergeCell ref="VRU1:VSB1"/>
    <mergeCell ref="VSC1:VSJ1"/>
    <mergeCell ref="VSK1:VSR1"/>
    <mergeCell ref="VSS1:VSZ1"/>
    <mergeCell ref="VTA1:VTH1"/>
    <mergeCell ref="VQG1:VQN1"/>
    <mergeCell ref="VQO1:VQV1"/>
    <mergeCell ref="VQW1:VRD1"/>
    <mergeCell ref="VRE1:VRL1"/>
    <mergeCell ref="VRM1:VRT1"/>
    <mergeCell ref="VOS1:VOZ1"/>
    <mergeCell ref="VPA1:VPH1"/>
    <mergeCell ref="VPI1:VPP1"/>
    <mergeCell ref="VPQ1:VPX1"/>
    <mergeCell ref="VPY1:VQF1"/>
    <mergeCell ref="VNE1:VNL1"/>
    <mergeCell ref="VNM1:VNT1"/>
    <mergeCell ref="VNU1:VOB1"/>
    <mergeCell ref="VOC1:VOJ1"/>
    <mergeCell ref="VOK1:VOR1"/>
    <mergeCell ref="VLQ1:VLX1"/>
    <mergeCell ref="VLY1:VMF1"/>
    <mergeCell ref="VMG1:VMN1"/>
    <mergeCell ref="VMO1:VMV1"/>
    <mergeCell ref="VMW1:VND1"/>
    <mergeCell ref="VKC1:VKJ1"/>
    <mergeCell ref="VKK1:VKR1"/>
    <mergeCell ref="VKS1:VKZ1"/>
    <mergeCell ref="VLA1:VLH1"/>
    <mergeCell ref="VLI1:VLP1"/>
    <mergeCell ref="VIO1:VIV1"/>
    <mergeCell ref="VIW1:VJD1"/>
    <mergeCell ref="VJE1:VJL1"/>
    <mergeCell ref="VJM1:VJT1"/>
    <mergeCell ref="VJU1:VKB1"/>
    <mergeCell ref="VHA1:VHH1"/>
    <mergeCell ref="VHI1:VHP1"/>
    <mergeCell ref="VHQ1:VHX1"/>
    <mergeCell ref="VHY1:VIF1"/>
    <mergeCell ref="VIG1:VIN1"/>
    <mergeCell ref="VFM1:VFT1"/>
    <mergeCell ref="VFU1:VGB1"/>
    <mergeCell ref="VGC1:VGJ1"/>
    <mergeCell ref="VGK1:VGR1"/>
    <mergeCell ref="VGS1:VGZ1"/>
    <mergeCell ref="VDY1:VEF1"/>
    <mergeCell ref="VEG1:VEN1"/>
    <mergeCell ref="VEO1:VEV1"/>
    <mergeCell ref="VEW1:VFD1"/>
    <mergeCell ref="VFE1:VFL1"/>
    <mergeCell ref="VCK1:VCR1"/>
    <mergeCell ref="VCS1:VCZ1"/>
    <mergeCell ref="VDA1:VDH1"/>
    <mergeCell ref="VDI1:VDP1"/>
    <mergeCell ref="VDQ1:VDX1"/>
    <mergeCell ref="VAW1:VBD1"/>
    <mergeCell ref="VBE1:VBL1"/>
    <mergeCell ref="VBM1:VBT1"/>
    <mergeCell ref="VBU1:VCB1"/>
    <mergeCell ref="VCC1:VCJ1"/>
    <mergeCell ref="UZI1:UZP1"/>
    <mergeCell ref="UZQ1:UZX1"/>
    <mergeCell ref="UZY1:VAF1"/>
    <mergeCell ref="VAG1:VAN1"/>
    <mergeCell ref="VAO1:VAV1"/>
    <mergeCell ref="UXU1:UYB1"/>
    <mergeCell ref="UYC1:UYJ1"/>
    <mergeCell ref="UYK1:UYR1"/>
    <mergeCell ref="UYS1:UYZ1"/>
    <mergeCell ref="UZA1:UZH1"/>
    <mergeCell ref="UWG1:UWN1"/>
    <mergeCell ref="UWO1:UWV1"/>
    <mergeCell ref="UWW1:UXD1"/>
    <mergeCell ref="UXE1:UXL1"/>
    <mergeCell ref="UXM1:UXT1"/>
    <mergeCell ref="UUS1:UUZ1"/>
    <mergeCell ref="UVA1:UVH1"/>
    <mergeCell ref="UVI1:UVP1"/>
    <mergeCell ref="UVQ1:UVX1"/>
    <mergeCell ref="UVY1:UWF1"/>
    <mergeCell ref="UTE1:UTL1"/>
    <mergeCell ref="UTM1:UTT1"/>
    <mergeCell ref="UTU1:UUB1"/>
    <mergeCell ref="UUC1:UUJ1"/>
    <mergeCell ref="UUK1:UUR1"/>
    <mergeCell ref="URQ1:URX1"/>
    <mergeCell ref="URY1:USF1"/>
    <mergeCell ref="USG1:USN1"/>
    <mergeCell ref="USO1:USV1"/>
    <mergeCell ref="USW1:UTD1"/>
    <mergeCell ref="UQC1:UQJ1"/>
    <mergeCell ref="UQK1:UQR1"/>
    <mergeCell ref="UQS1:UQZ1"/>
    <mergeCell ref="URA1:URH1"/>
    <mergeCell ref="URI1:URP1"/>
    <mergeCell ref="UOO1:UOV1"/>
    <mergeCell ref="UOW1:UPD1"/>
    <mergeCell ref="UPE1:UPL1"/>
    <mergeCell ref="UPM1:UPT1"/>
    <mergeCell ref="UPU1:UQB1"/>
    <mergeCell ref="UNA1:UNH1"/>
    <mergeCell ref="UNI1:UNP1"/>
    <mergeCell ref="UNQ1:UNX1"/>
    <mergeCell ref="UNY1:UOF1"/>
    <mergeCell ref="UOG1:UON1"/>
    <mergeCell ref="ULM1:ULT1"/>
    <mergeCell ref="ULU1:UMB1"/>
    <mergeCell ref="UMC1:UMJ1"/>
    <mergeCell ref="UMK1:UMR1"/>
    <mergeCell ref="UMS1:UMZ1"/>
    <mergeCell ref="UJY1:UKF1"/>
    <mergeCell ref="UKG1:UKN1"/>
    <mergeCell ref="UKO1:UKV1"/>
    <mergeCell ref="UKW1:ULD1"/>
    <mergeCell ref="ULE1:ULL1"/>
    <mergeCell ref="UIK1:UIR1"/>
    <mergeCell ref="UIS1:UIZ1"/>
    <mergeCell ref="UJA1:UJH1"/>
    <mergeCell ref="UJI1:UJP1"/>
    <mergeCell ref="UJQ1:UJX1"/>
    <mergeCell ref="UGW1:UHD1"/>
    <mergeCell ref="UHE1:UHL1"/>
    <mergeCell ref="UHM1:UHT1"/>
    <mergeCell ref="UHU1:UIB1"/>
    <mergeCell ref="UIC1:UIJ1"/>
    <mergeCell ref="UFI1:UFP1"/>
    <mergeCell ref="UFQ1:UFX1"/>
    <mergeCell ref="UFY1:UGF1"/>
    <mergeCell ref="UGG1:UGN1"/>
    <mergeCell ref="UGO1:UGV1"/>
    <mergeCell ref="UDU1:UEB1"/>
    <mergeCell ref="UEC1:UEJ1"/>
    <mergeCell ref="UEK1:UER1"/>
    <mergeCell ref="UES1:UEZ1"/>
    <mergeCell ref="UFA1:UFH1"/>
    <mergeCell ref="UCG1:UCN1"/>
    <mergeCell ref="UCO1:UCV1"/>
    <mergeCell ref="UCW1:UDD1"/>
    <mergeCell ref="UDE1:UDL1"/>
    <mergeCell ref="UDM1:UDT1"/>
    <mergeCell ref="UAS1:UAZ1"/>
    <mergeCell ref="UBA1:UBH1"/>
    <mergeCell ref="UBI1:UBP1"/>
    <mergeCell ref="UBQ1:UBX1"/>
    <mergeCell ref="UBY1:UCF1"/>
    <mergeCell ref="TZE1:TZL1"/>
    <mergeCell ref="TZM1:TZT1"/>
    <mergeCell ref="TZU1:UAB1"/>
    <mergeCell ref="UAC1:UAJ1"/>
    <mergeCell ref="UAK1:UAR1"/>
    <mergeCell ref="TXQ1:TXX1"/>
    <mergeCell ref="TXY1:TYF1"/>
    <mergeCell ref="TYG1:TYN1"/>
    <mergeCell ref="TYO1:TYV1"/>
    <mergeCell ref="TYW1:TZD1"/>
    <mergeCell ref="TWC1:TWJ1"/>
    <mergeCell ref="TWK1:TWR1"/>
    <mergeCell ref="TWS1:TWZ1"/>
    <mergeCell ref="TXA1:TXH1"/>
    <mergeCell ref="TXI1:TXP1"/>
    <mergeCell ref="TUO1:TUV1"/>
    <mergeCell ref="TUW1:TVD1"/>
    <mergeCell ref="TVE1:TVL1"/>
    <mergeCell ref="TVM1:TVT1"/>
    <mergeCell ref="TVU1:TWB1"/>
    <mergeCell ref="TTA1:TTH1"/>
    <mergeCell ref="TTI1:TTP1"/>
    <mergeCell ref="TTQ1:TTX1"/>
    <mergeCell ref="TTY1:TUF1"/>
    <mergeCell ref="TUG1:TUN1"/>
    <mergeCell ref="TRM1:TRT1"/>
    <mergeCell ref="TRU1:TSB1"/>
    <mergeCell ref="TSC1:TSJ1"/>
    <mergeCell ref="TSK1:TSR1"/>
    <mergeCell ref="TSS1:TSZ1"/>
    <mergeCell ref="TPY1:TQF1"/>
    <mergeCell ref="TQG1:TQN1"/>
    <mergeCell ref="TQO1:TQV1"/>
    <mergeCell ref="TQW1:TRD1"/>
    <mergeCell ref="TRE1:TRL1"/>
    <mergeCell ref="TOK1:TOR1"/>
    <mergeCell ref="TOS1:TOZ1"/>
    <mergeCell ref="TPA1:TPH1"/>
    <mergeCell ref="TPI1:TPP1"/>
    <mergeCell ref="TPQ1:TPX1"/>
    <mergeCell ref="TMW1:TND1"/>
    <mergeCell ref="TNE1:TNL1"/>
    <mergeCell ref="TNM1:TNT1"/>
    <mergeCell ref="TNU1:TOB1"/>
    <mergeCell ref="TOC1:TOJ1"/>
    <mergeCell ref="TLI1:TLP1"/>
    <mergeCell ref="TLQ1:TLX1"/>
    <mergeCell ref="TLY1:TMF1"/>
    <mergeCell ref="TMG1:TMN1"/>
    <mergeCell ref="TMO1:TMV1"/>
    <mergeCell ref="TJU1:TKB1"/>
    <mergeCell ref="TKC1:TKJ1"/>
    <mergeCell ref="TKK1:TKR1"/>
    <mergeCell ref="TKS1:TKZ1"/>
    <mergeCell ref="TLA1:TLH1"/>
    <mergeCell ref="TIG1:TIN1"/>
    <mergeCell ref="TIO1:TIV1"/>
    <mergeCell ref="TIW1:TJD1"/>
    <mergeCell ref="TJE1:TJL1"/>
    <mergeCell ref="TJM1:TJT1"/>
    <mergeCell ref="TGS1:TGZ1"/>
    <mergeCell ref="THA1:THH1"/>
    <mergeCell ref="THI1:THP1"/>
    <mergeCell ref="THQ1:THX1"/>
    <mergeCell ref="THY1:TIF1"/>
    <mergeCell ref="TFE1:TFL1"/>
    <mergeCell ref="TFM1:TFT1"/>
    <mergeCell ref="TFU1:TGB1"/>
    <mergeCell ref="TGC1:TGJ1"/>
    <mergeCell ref="TGK1:TGR1"/>
    <mergeCell ref="TDQ1:TDX1"/>
    <mergeCell ref="TDY1:TEF1"/>
    <mergeCell ref="TEG1:TEN1"/>
    <mergeCell ref="TEO1:TEV1"/>
    <mergeCell ref="TEW1:TFD1"/>
    <mergeCell ref="TCC1:TCJ1"/>
    <mergeCell ref="TCK1:TCR1"/>
    <mergeCell ref="TCS1:TCZ1"/>
    <mergeCell ref="TDA1:TDH1"/>
    <mergeCell ref="TDI1:TDP1"/>
    <mergeCell ref="TAO1:TAV1"/>
    <mergeCell ref="TAW1:TBD1"/>
    <mergeCell ref="TBE1:TBL1"/>
    <mergeCell ref="TBM1:TBT1"/>
    <mergeCell ref="TBU1:TCB1"/>
    <mergeCell ref="SZA1:SZH1"/>
    <mergeCell ref="SZI1:SZP1"/>
    <mergeCell ref="SZQ1:SZX1"/>
    <mergeCell ref="SZY1:TAF1"/>
    <mergeCell ref="TAG1:TAN1"/>
    <mergeCell ref="SXM1:SXT1"/>
    <mergeCell ref="SXU1:SYB1"/>
    <mergeCell ref="SYC1:SYJ1"/>
    <mergeCell ref="SYK1:SYR1"/>
    <mergeCell ref="SYS1:SYZ1"/>
    <mergeCell ref="SVY1:SWF1"/>
    <mergeCell ref="SWG1:SWN1"/>
    <mergeCell ref="SWO1:SWV1"/>
    <mergeCell ref="SWW1:SXD1"/>
    <mergeCell ref="SXE1:SXL1"/>
    <mergeCell ref="SUK1:SUR1"/>
    <mergeCell ref="SUS1:SUZ1"/>
    <mergeCell ref="SVA1:SVH1"/>
    <mergeCell ref="SVI1:SVP1"/>
    <mergeCell ref="SVQ1:SVX1"/>
    <mergeCell ref="SSW1:STD1"/>
    <mergeCell ref="STE1:STL1"/>
    <mergeCell ref="STM1:STT1"/>
    <mergeCell ref="STU1:SUB1"/>
    <mergeCell ref="SUC1:SUJ1"/>
    <mergeCell ref="SRI1:SRP1"/>
    <mergeCell ref="SRQ1:SRX1"/>
    <mergeCell ref="SRY1:SSF1"/>
    <mergeCell ref="SSG1:SSN1"/>
    <mergeCell ref="SSO1:SSV1"/>
    <mergeCell ref="SPU1:SQB1"/>
    <mergeCell ref="SQC1:SQJ1"/>
    <mergeCell ref="SQK1:SQR1"/>
    <mergeCell ref="SQS1:SQZ1"/>
    <mergeCell ref="SRA1:SRH1"/>
    <mergeCell ref="SOG1:SON1"/>
    <mergeCell ref="SOO1:SOV1"/>
    <mergeCell ref="SOW1:SPD1"/>
    <mergeCell ref="SPE1:SPL1"/>
    <mergeCell ref="SPM1:SPT1"/>
    <mergeCell ref="SMS1:SMZ1"/>
    <mergeCell ref="SNA1:SNH1"/>
    <mergeCell ref="SNI1:SNP1"/>
    <mergeCell ref="SNQ1:SNX1"/>
    <mergeCell ref="SNY1:SOF1"/>
    <mergeCell ref="SLE1:SLL1"/>
    <mergeCell ref="SLM1:SLT1"/>
    <mergeCell ref="SLU1:SMB1"/>
    <mergeCell ref="SMC1:SMJ1"/>
    <mergeCell ref="SMK1:SMR1"/>
    <mergeCell ref="SJQ1:SJX1"/>
    <mergeCell ref="SJY1:SKF1"/>
    <mergeCell ref="SKG1:SKN1"/>
    <mergeCell ref="SKO1:SKV1"/>
    <mergeCell ref="SKW1:SLD1"/>
    <mergeCell ref="SIC1:SIJ1"/>
    <mergeCell ref="SIK1:SIR1"/>
    <mergeCell ref="SIS1:SIZ1"/>
    <mergeCell ref="SJA1:SJH1"/>
    <mergeCell ref="SJI1:SJP1"/>
    <mergeCell ref="SGO1:SGV1"/>
    <mergeCell ref="SGW1:SHD1"/>
    <mergeCell ref="SHE1:SHL1"/>
    <mergeCell ref="SHM1:SHT1"/>
    <mergeCell ref="SHU1:SIB1"/>
    <mergeCell ref="SFA1:SFH1"/>
    <mergeCell ref="SFI1:SFP1"/>
    <mergeCell ref="SFQ1:SFX1"/>
    <mergeCell ref="SFY1:SGF1"/>
    <mergeCell ref="SGG1:SGN1"/>
    <mergeCell ref="SDM1:SDT1"/>
    <mergeCell ref="SDU1:SEB1"/>
    <mergeCell ref="SEC1:SEJ1"/>
    <mergeCell ref="SEK1:SER1"/>
    <mergeCell ref="SES1:SEZ1"/>
    <mergeCell ref="SBY1:SCF1"/>
    <mergeCell ref="SCG1:SCN1"/>
    <mergeCell ref="SCO1:SCV1"/>
    <mergeCell ref="SCW1:SDD1"/>
    <mergeCell ref="SDE1:SDL1"/>
    <mergeCell ref="SAK1:SAR1"/>
    <mergeCell ref="SAS1:SAZ1"/>
    <mergeCell ref="SBA1:SBH1"/>
    <mergeCell ref="SBI1:SBP1"/>
    <mergeCell ref="SBQ1:SBX1"/>
    <mergeCell ref="RYW1:RZD1"/>
    <mergeCell ref="RZE1:RZL1"/>
    <mergeCell ref="RZM1:RZT1"/>
    <mergeCell ref="RZU1:SAB1"/>
    <mergeCell ref="SAC1:SAJ1"/>
    <mergeCell ref="RXI1:RXP1"/>
    <mergeCell ref="RXQ1:RXX1"/>
    <mergeCell ref="RXY1:RYF1"/>
    <mergeCell ref="RYG1:RYN1"/>
    <mergeCell ref="RYO1:RYV1"/>
    <mergeCell ref="RVU1:RWB1"/>
    <mergeCell ref="RWC1:RWJ1"/>
    <mergeCell ref="RWK1:RWR1"/>
    <mergeCell ref="RWS1:RWZ1"/>
    <mergeCell ref="RXA1:RXH1"/>
    <mergeCell ref="RUG1:RUN1"/>
    <mergeCell ref="RUO1:RUV1"/>
    <mergeCell ref="RUW1:RVD1"/>
    <mergeCell ref="RVE1:RVL1"/>
    <mergeCell ref="RVM1:RVT1"/>
    <mergeCell ref="RSS1:RSZ1"/>
    <mergeCell ref="RTA1:RTH1"/>
    <mergeCell ref="RTI1:RTP1"/>
    <mergeCell ref="RTQ1:RTX1"/>
    <mergeCell ref="RTY1:RUF1"/>
    <mergeCell ref="RRE1:RRL1"/>
    <mergeCell ref="RRM1:RRT1"/>
    <mergeCell ref="RRU1:RSB1"/>
    <mergeCell ref="RSC1:RSJ1"/>
    <mergeCell ref="RSK1:RSR1"/>
    <mergeCell ref="RPQ1:RPX1"/>
    <mergeCell ref="RPY1:RQF1"/>
    <mergeCell ref="RQG1:RQN1"/>
    <mergeCell ref="RQO1:RQV1"/>
    <mergeCell ref="RQW1:RRD1"/>
    <mergeCell ref="ROC1:ROJ1"/>
    <mergeCell ref="ROK1:ROR1"/>
    <mergeCell ref="ROS1:ROZ1"/>
    <mergeCell ref="RPA1:RPH1"/>
    <mergeCell ref="RPI1:RPP1"/>
    <mergeCell ref="RMO1:RMV1"/>
    <mergeCell ref="RMW1:RND1"/>
    <mergeCell ref="RNE1:RNL1"/>
    <mergeCell ref="RNM1:RNT1"/>
    <mergeCell ref="RNU1:ROB1"/>
    <mergeCell ref="RLA1:RLH1"/>
    <mergeCell ref="RLI1:RLP1"/>
    <mergeCell ref="RLQ1:RLX1"/>
    <mergeCell ref="RLY1:RMF1"/>
    <mergeCell ref="RMG1:RMN1"/>
    <mergeCell ref="RJM1:RJT1"/>
    <mergeCell ref="RJU1:RKB1"/>
    <mergeCell ref="RKC1:RKJ1"/>
    <mergeCell ref="RKK1:RKR1"/>
    <mergeCell ref="RKS1:RKZ1"/>
    <mergeCell ref="RHY1:RIF1"/>
    <mergeCell ref="RIG1:RIN1"/>
    <mergeCell ref="RIO1:RIV1"/>
    <mergeCell ref="RIW1:RJD1"/>
    <mergeCell ref="RJE1:RJL1"/>
    <mergeCell ref="RGK1:RGR1"/>
    <mergeCell ref="RGS1:RGZ1"/>
    <mergeCell ref="RHA1:RHH1"/>
    <mergeCell ref="RHI1:RHP1"/>
    <mergeCell ref="RHQ1:RHX1"/>
    <mergeCell ref="REW1:RFD1"/>
    <mergeCell ref="RFE1:RFL1"/>
    <mergeCell ref="RFM1:RFT1"/>
    <mergeCell ref="RFU1:RGB1"/>
    <mergeCell ref="RGC1:RGJ1"/>
    <mergeCell ref="RDI1:RDP1"/>
    <mergeCell ref="RDQ1:RDX1"/>
    <mergeCell ref="RDY1:REF1"/>
    <mergeCell ref="REG1:REN1"/>
    <mergeCell ref="REO1:REV1"/>
    <mergeCell ref="RBU1:RCB1"/>
    <mergeCell ref="RCC1:RCJ1"/>
    <mergeCell ref="RCK1:RCR1"/>
    <mergeCell ref="RCS1:RCZ1"/>
    <mergeCell ref="RDA1:RDH1"/>
    <mergeCell ref="RAG1:RAN1"/>
    <mergeCell ref="RAO1:RAV1"/>
    <mergeCell ref="RAW1:RBD1"/>
    <mergeCell ref="RBE1:RBL1"/>
    <mergeCell ref="RBM1:RBT1"/>
    <mergeCell ref="QYS1:QYZ1"/>
    <mergeCell ref="QZA1:QZH1"/>
    <mergeCell ref="QZI1:QZP1"/>
    <mergeCell ref="QZQ1:QZX1"/>
    <mergeCell ref="QZY1:RAF1"/>
    <mergeCell ref="QXE1:QXL1"/>
    <mergeCell ref="QXM1:QXT1"/>
    <mergeCell ref="QXU1:QYB1"/>
    <mergeCell ref="QYC1:QYJ1"/>
    <mergeCell ref="QYK1:QYR1"/>
    <mergeCell ref="QVQ1:QVX1"/>
    <mergeCell ref="QVY1:QWF1"/>
    <mergeCell ref="QWG1:QWN1"/>
    <mergeCell ref="QWO1:QWV1"/>
    <mergeCell ref="QWW1:QXD1"/>
    <mergeCell ref="QUC1:QUJ1"/>
    <mergeCell ref="QUK1:QUR1"/>
    <mergeCell ref="QUS1:QUZ1"/>
    <mergeCell ref="QVA1:QVH1"/>
    <mergeCell ref="QVI1:QVP1"/>
    <mergeCell ref="QSO1:QSV1"/>
    <mergeCell ref="QSW1:QTD1"/>
    <mergeCell ref="QTE1:QTL1"/>
    <mergeCell ref="QTM1:QTT1"/>
    <mergeCell ref="QTU1:QUB1"/>
    <mergeCell ref="QRA1:QRH1"/>
    <mergeCell ref="QRI1:QRP1"/>
    <mergeCell ref="QRQ1:QRX1"/>
    <mergeCell ref="QRY1:QSF1"/>
    <mergeCell ref="QSG1:QSN1"/>
    <mergeCell ref="QPM1:QPT1"/>
    <mergeCell ref="QPU1:QQB1"/>
    <mergeCell ref="QQC1:QQJ1"/>
    <mergeCell ref="QQK1:QQR1"/>
    <mergeCell ref="QQS1:QQZ1"/>
    <mergeCell ref="QNY1:QOF1"/>
    <mergeCell ref="QOG1:QON1"/>
    <mergeCell ref="QOO1:QOV1"/>
    <mergeCell ref="QOW1:QPD1"/>
    <mergeCell ref="QPE1:QPL1"/>
    <mergeCell ref="QMK1:QMR1"/>
    <mergeCell ref="QMS1:QMZ1"/>
    <mergeCell ref="QNA1:QNH1"/>
    <mergeCell ref="QNI1:QNP1"/>
    <mergeCell ref="QNQ1:QNX1"/>
    <mergeCell ref="QKW1:QLD1"/>
    <mergeCell ref="QLE1:QLL1"/>
    <mergeCell ref="QLM1:QLT1"/>
    <mergeCell ref="QLU1:QMB1"/>
    <mergeCell ref="QMC1:QMJ1"/>
    <mergeCell ref="QJI1:QJP1"/>
    <mergeCell ref="QJQ1:QJX1"/>
    <mergeCell ref="QJY1:QKF1"/>
    <mergeCell ref="QKG1:QKN1"/>
    <mergeCell ref="QKO1:QKV1"/>
    <mergeCell ref="QHU1:QIB1"/>
    <mergeCell ref="QIC1:QIJ1"/>
    <mergeCell ref="QIK1:QIR1"/>
    <mergeCell ref="QIS1:QIZ1"/>
    <mergeCell ref="QJA1:QJH1"/>
    <mergeCell ref="QGG1:QGN1"/>
    <mergeCell ref="QGO1:QGV1"/>
    <mergeCell ref="QGW1:QHD1"/>
    <mergeCell ref="QHE1:QHL1"/>
    <mergeCell ref="QHM1:QHT1"/>
    <mergeCell ref="QES1:QEZ1"/>
    <mergeCell ref="QFA1:QFH1"/>
    <mergeCell ref="QFI1:QFP1"/>
    <mergeCell ref="QFQ1:QFX1"/>
    <mergeCell ref="QFY1:QGF1"/>
    <mergeCell ref="QDE1:QDL1"/>
    <mergeCell ref="QDM1:QDT1"/>
    <mergeCell ref="QDU1:QEB1"/>
    <mergeCell ref="QEC1:QEJ1"/>
    <mergeCell ref="QEK1:QER1"/>
    <mergeCell ref="QBQ1:QBX1"/>
    <mergeCell ref="QBY1:QCF1"/>
    <mergeCell ref="QCG1:QCN1"/>
    <mergeCell ref="QCO1:QCV1"/>
    <mergeCell ref="QCW1:QDD1"/>
    <mergeCell ref="QAC1:QAJ1"/>
    <mergeCell ref="QAK1:QAR1"/>
    <mergeCell ref="QAS1:QAZ1"/>
    <mergeCell ref="QBA1:QBH1"/>
    <mergeCell ref="QBI1:QBP1"/>
    <mergeCell ref="PYO1:PYV1"/>
    <mergeCell ref="PYW1:PZD1"/>
    <mergeCell ref="PZE1:PZL1"/>
    <mergeCell ref="PZM1:PZT1"/>
    <mergeCell ref="PZU1:QAB1"/>
    <mergeCell ref="PXA1:PXH1"/>
    <mergeCell ref="PXI1:PXP1"/>
    <mergeCell ref="PXQ1:PXX1"/>
    <mergeCell ref="PXY1:PYF1"/>
    <mergeCell ref="PYG1:PYN1"/>
    <mergeCell ref="PVM1:PVT1"/>
    <mergeCell ref="PVU1:PWB1"/>
    <mergeCell ref="PWC1:PWJ1"/>
    <mergeCell ref="PWK1:PWR1"/>
    <mergeCell ref="PWS1:PWZ1"/>
    <mergeCell ref="PTY1:PUF1"/>
    <mergeCell ref="PUG1:PUN1"/>
    <mergeCell ref="PUO1:PUV1"/>
    <mergeCell ref="PUW1:PVD1"/>
    <mergeCell ref="PVE1:PVL1"/>
    <mergeCell ref="PSK1:PSR1"/>
    <mergeCell ref="PSS1:PSZ1"/>
    <mergeCell ref="PTA1:PTH1"/>
    <mergeCell ref="PTI1:PTP1"/>
    <mergeCell ref="PTQ1:PTX1"/>
    <mergeCell ref="PQW1:PRD1"/>
    <mergeCell ref="PRE1:PRL1"/>
    <mergeCell ref="PRM1:PRT1"/>
    <mergeCell ref="PRU1:PSB1"/>
    <mergeCell ref="PSC1:PSJ1"/>
    <mergeCell ref="PPI1:PPP1"/>
    <mergeCell ref="PPQ1:PPX1"/>
    <mergeCell ref="PPY1:PQF1"/>
    <mergeCell ref="PQG1:PQN1"/>
    <mergeCell ref="PQO1:PQV1"/>
    <mergeCell ref="PNU1:POB1"/>
    <mergeCell ref="POC1:POJ1"/>
    <mergeCell ref="POK1:POR1"/>
    <mergeCell ref="POS1:POZ1"/>
    <mergeCell ref="PPA1:PPH1"/>
    <mergeCell ref="PMG1:PMN1"/>
    <mergeCell ref="PMO1:PMV1"/>
    <mergeCell ref="PMW1:PND1"/>
    <mergeCell ref="PNE1:PNL1"/>
    <mergeCell ref="PNM1:PNT1"/>
    <mergeCell ref="PKS1:PKZ1"/>
    <mergeCell ref="PLA1:PLH1"/>
    <mergeCell ref="PLI1:PLP1"/>
    <mergeCell ref="PLQ1:PLX1"/>
    <mergeCell ref="PLY1:PMF1"/>
    <mergeCell ref="PJE1:PJL1"/>
    <mergeCell ref="PJM1:PJT1"/>
    <mergeCell ref="PJU1:PKB1"/>
    <mergeCell ref="PKC1:PKJ1"/>
    <mergeCell ref="PKK1:PKR1"/>
    <mergeCell ref="PHQ1:PHX1"/>
    <mergeCell ref="PHY1:PIF1"/>
    <mergeCell ref="PIG1:PIN1"/>
    <mergeCell ref="PIO1:PIV1"/>
    <mergeCell ref="PIW1:PJD1"/>
    <mergeCell ref="PGC1:PGJ1"/>
    <mergeCell ref="PGK1:PGR1"/>
    <mergeCell ref="PGS1:PGZ1"/>
    <mergeCell ref="PHA1:PHH1"/>
    <mergeCell ref="PHI1:PHP1"/>
    <mergeCell ref="PEO1:PEV1"/>
    <mergeCell ref="PEW1:PFD1"/>
    <mergeCell ref="PFE1:PFL1"/>
    <mergeCell ref="PFM1:PFT1"/>
    <mergeCell ref="PFU1:PGB1"/>
    <mergeCell ref="PDA1:PDH1"/>
    <mergeCell ref="PDI1:PDP1"/>
    <mergeCell ref="PDQ1:PDX1"/>
    <mergeCell ref="PDY1:PEF1"/>
    <mergeCell ref="PEG1:PEN1"/>
    <mergeCell ref="PBM1:PBT1"/>
    <mergeCell ref="PBU1:PCB1"/>
    <mergeCell ref="PCC1:PCJ1"/>
    <mergeCell ref="PCK1:PCR1"/>
    <mergeCell ref="PCS1:PCZ1"/>
    <mergeCell ref="OZY1:PAF1"/>
    <mergeCell ref="PAG1:PAN1"/>
    <mergeCell ref="PAO1:PAV1"/>
    <mergeCell ref="PAW1:PBD1"/>
    <mergeCell ref="PBE1:PBL1"/>
    <mergeCell ref="OYK1:OYR1"/>
    <mergeCell ref="OYS1:OYZ1"/>
    <mergeCell ref="OZA1:OZH1"/>
    <mergeCell ref="OZI1:OZP1"/>
    <mergeCell ref="OZQ1:OZX1"/>
    <mergeCell ref="OWW1:OXD1"/>
    <mergeCell ref="OXE1:OXL1"/>
    <mergeCell ref="OXM1:OXT1"/>
    <mergeCell ref="OXU1:OYB1"/>
    <mergeCell ref="OYC1:OYJ1"/>
    <mergeCell ref="OVI1:OVP1"/>
    <mergeCell ref="OVQ1:OVX1"/>
    <mergeCell ref="OVY1:OWF1"/>
    <mergeCell ref="OWG1:OWN1"/>
    <mergeCell ref="OWO1:OWV1"/>
    <mergeCell ref="OTU1:OUB1"/>
    <mergeCell ref="OUC1:OUJ1"/>
    <mergeCell ref="OUK1:OUR1"/>
    <mergeCell ref="OUS1:OUZ1"/>
    <mergeCell ref="OVA1:OVH1"/>
    <mergeCell ref="OSG1:OSN1"/>
    <mergeCell ref="OSO1:OSV1"/>
    <mergeCell ref="OSW1:OTD1"/>
    <mergeCell ref="OTE1:OTL1"/>
    <mergeCell ref="OTM1:OTT1"/>
    <mergeCell ref="OQS1:OQZ1"/>
    <mergeCell ref="ORA1:ORH1"/>
    <mergeCell ref="ORI1:ORP1"/>
    <mergeCell ref="ORQ1:ORX1"/>
    <mergeCell ref="ORY1:OSF1"/>
    <mergeCell ref="OPE1:OPL1"/>
    <mergeCell ref="OPM1:OPT1"/>
    <mergeCell ref="OPU1:OQB1"/>
    <mergeCell ref="OQC1:OQJ1"/>
    <mergeCell ref="OQK1:OQR1"/>
    <mergeCell ref="ONQ1:ONX1"/>
    <mergeCell ref="ONY1:OOF1"/>
    <mergeCell ref="OOG1:OON1"/>
    <mergeCell ref="OOO1:OOV1"/>
    <mergeCell ref="OOW1:OPD1"/>
    <mergeCell ref="OMC1:OMJ1"/>
    <mergeCell ref="OMK1:OMR1"/>
    <mergeCell ref="OMS1:OMZ1"/>
    <mergeCell ref="ONA1:ONH1"/>
    <mergeCell ref="ONI1:ONP1"/>
    <mergeCell ref="OKO1:OKV1"/>
    <mergeCell ref="OKW1:OLD1"/>
    <mergeCell ref="OLE1:OLL1"/>
    <mergeCell ref="OLM1:OLT1"/>
    <mergeCell ref="OLU1:OMB1"/>
    <mergeCell ref="OJA1:OJH1"/>
    <mergeCell ref="OJI1:OJP1"/>
    <mergeCell ref="OJQ1:OJX1"/>
    <mergeCell ref="OJY1:OKF1"/>
    <mergeCell ref="OKG1:OKN1"/>
    <mergeCell ref="OHM1:OHT1"/>
    <mergeCell ref="OHU1:OIB1"/>
    <mergeCell ref="OIC1:OIJ1"/>
    <mergeCell ref="OIK1:OIR1"/>
    <mergeCell ref="OIS1:OIZ1"/>
    <mergeCell ref="OFY1:OGF1"/>
    <mergeCell ref="OGG1:OGN1"/>
    <mergeCell ref="OGO1:OGV1"/>
    <mergeCell ref="OGW1:OHD1"/>
    <mergeCell ref="OHE1:OHL1"/>
    <mergeCell ref="OEK1:OER1"/>
    <mergeCell ref="OES1:OEZ1"/>
    <mergeCell ref="OFA1:OFH1"/>
    <mergeCell ref="OFI1:OFP1"/>
    <mergeCell ref="OFQ1:OFX1"/>
    <mergeCell ref="OCW1:ODD1"/>
    <mergeCell ref="ODE1:ODL1"/>
    <mergeCell ref="ODM1:ODT1"/>
    <mergeCell ref="ODU1:OEB1"/>
    <mergeCell ref="OEC1:OEJ1"/>
    <mergeCell ref="OBI1:OBP1"/>
    <mergeCell ref="OBQ1:OBX1"/>
    <mergeCell ref="OBY1:OCF1"/>
    <mergeCell ref="OCG1:OCN1"/>
    <mergeCell ref="OCO1:OCV1"/>
    <mergeCell ref="NZU1:OAB1"/>
    <mergeCell ref="OAC1:OAJ1"/>
    <mergeCell ref="OAK1:OAR1"/>
    <mergeCell ref="OAS1:OAZ1"/>
    <mergeCell ref="OBA1:OBH1"/>
    <mergeCell ref="NYG1:NYN1"/>
    <mergeCell ref="NYO1:NYV1"/>
    <mergeCell ref="NYW1:NZD1"/>
    <mergeCell ref="NZE1:NZL1"/>
    <mergeCell ref="NZM1:NZT1"/>
    <mergeCell ref="NWS1:NWZ1"/>
    <mergeCell ref="NXA1:NXH1"/>
    <mergeCell ref="NXI1:NXP1"/>
    <mergeCell ref="NXQ1:NXX1"/>
    <mergeCell ref="NXY1:NYF1"/>
    <mergeCell ref="NVE1:NVL1"/>
    <mergeCell ref="NVM1:NVT1"/>
    <mergeCell ref="NVU1:NWB1"/>
    <mergeCell ref="NWC1:NWJ1"/>
    <mergeCell ref="NWK1:NWR1"/>
    <mergeCell ref="NTQ1:NTX1"/>
    <mergeCell ref="NTY1:NUF1"/>
    <mergeCell ref="NUG1:NUN1"/>
    <mergeCell ref="NUO1:NUV1"/>
    <mergeCell ref="NUW1:NVD1"/>
    <mergeCell ref="NSC1:NSJ1"/>
    <mergeCell ref="NSK1:NSR1"/>
    <mergeCell ref="NSS1:NSZ1"/>
    <mergeCell ref="NTA1:NTH1"/>
    <mergeCell ref="NTI1:NTP1"/>
    <mergeCell ref="NQO1:NQV1"/>
    <mergeCell ref="NQW1:NRD1"/>
    <mergeCell ref="NRE1:NRL1"/>
    <mergeCell ref="NRM1:NRT1"/>
    <mergeCell ref="NRU1:NSB1"/>
    <mergeCell ref="NPA1:NPH1"/>
    <mergeCell ref="NPI1:NPP1"/>
    <mergeCell ref="NPQ1:NPX1"/>
    <mergeCell ref="NPY1:NQF1"/>
    <mergeCell ref="NQG1:NQN1"/>
    <mergeCell ref="NNM1:NNT1"/>
    <mergeCell ref="NNU1:NOB1"/>
    <mergeCell ref="NOC1:NOJ1"/>
    <mergeCell ref="NOK1:NOR1"/>
    <mergeCell ref="NOS1:NOZ1"/>
    <mergeCell ref="NLY1:NMF1"/>
    <mergeCell ref="NMG1:NMN1"/>
    <mergeCell ref="NMO1:NMV1"/>
    <mergeCell ref="NMW1:NND1"/>
    <mergeCell ref="NNE1:NNL1"/>
    <mergeCell ref="NKK1:NKR1"/>
    <mergeCell ref="NKS1:NKZ1"/>
    <mergeCell ref="NLA1:NLH1"/>
    <mergeCell ref="NLI1:NLP1"/>
    <mergeCell ref="NLQ1:NLX1"/>
    <mergeCell ref="NIW1:NJD1"/>
    <mergeCell ref="NJE1:NJL1"/>
    <mergeCell ref="NJM1:NJT1"/>
    <mergeCell ref="NJU1:NKB1"/>
    <mergeCell ref="NKC1:NKJ1"/>
    <mergeCell ref="NHI1:NHP1"/>
    <mergeCell ref="NHQ1:NHX1"/>
    <mergeCell ref="NHY1:NIF1"/>
    <mergeCell ref="NIG1:NIN1"/>
    <mergeCell ref="NIO1:NIV1"/>
    <mergeCell ref="NFU1:NGB1"/>
    <mergeCell ref="NGC1:NGJ1"/>
    <mergeCell ref="NGK1:NGR1"/>
    <mergeCell ref="NGS1:NGZ1"/>
    <mergeCell ref="NHA1:NHH1"/>
    <mergeCell ref="NEG1:NEN1"/>
    <mergeCell ref="NEO1:NEV1"/>
    <mergeCell ref="NEW1:NFD1"/>
    <mergeCell ref="NFE1:NFL1"/>
    <mergeCell ref="NFM1:NFT1"/>
    <mergeCell ref="NCS1:NCZ1"/>
    <mergeCell ref="NDA1:NDH1"/>
    <mergeCell ref="NDI1:NDP1"/>
    <mergeCell ref="NDQ1:NDX1"/>
    <mergeCell ref="NDY1:NEF1"/>
    <mergeCell ref="NBE1:NBL1"/>
    <mergeCell ref="NBM1:NBT1"/>
    <mergeCell ref="NBU1:NCB1"/>
    <mergeCell ref="NCC1:NCJ1"/>
    <mergeCell ref="NCK1:NCR1"/>
    <mergeCell ref="MZQ1:MZX1"/>
    <mergeCell ref="MZY1:NAF1"/>
    <mergeCell ref="NAG1:NAN1"/>
    <mergeCell ref="NAO1:NAV1"/>
    <mergeCell ref="NAW1:NBD1"/>
    <mergeCell ref="MYC1:MYJ1"/>
    <mergeCell ref="MYK1:MYR1"/>
    <mergeCell ref="MYS1:MYZ1"/>
    <mergeCell ref="MZA1:MZH1"/>
    <mergeCell ref="MZI1:MZP1"/>
    <mergeCell ref="MWO1:MWV1"/>
    <mergeCell ref="MWW1:MXD1"/>
    <mergeCell ref="MXE1:MXL1"/>
    <mergeCell ref="MXM1:MXT1"/>
    <mergeCell ref="MXU1:MYB1"/>
    <mergeCell ref="MVA1:MVH1"/>
    <mergeCell ref="MVI1:MVP1"/>
    <mergeCell ref="MVQ1:MVX1"/>
    <mergeCell ref="MVY1:MWF1"/>
    <mergeCell ref="MWG1:MWN1"/>
    <mergeCell ref="MTM1:MTT1"/>
    <mergeCell ref="MTU1:MUB1"/>
    <mergeCell ref="MUC1:MUJ1"/>
    <mergeCell ref="MUK1:MUR1"/>
    <mergeCell ref="MUS1:MUZ1"/>
    <mergeCell ref="MRY1:MSF1"/>
    <mergeCell ref="MSG1:MSN1"/>
    <mergeCell ref="MSO1:MSV1"/>
    <mergeCell ref="MSW1:MTD1"/>
    <mergeCell ref="MTE1:MTL1"/>
    <mergeCell ref="MQK1:MQR1"/>
    <mergeCell ref="MQS1:MQZ1"/>
    <mergeCell ref="MRA1:MRH1"/>
    <mergeCell ref="MRI1:MRP1"/>
    <mergeCell ref="MRQ1:MRX1"/>
    <mergeCell ref="MOW1:MPD1"/>
    <mergeCell ref="MPE1:MPL1"/>
    <mergeCell ref="MPM1:MPT1"/>
    <mergeCell ref="MPU1:MQB1"/>
    <mergeCell ref="MQC1:MQJ1"/>
    <mergeCell ref="MNI1:MNP1"/>
    <mergeCell ref="MNQ1:MNX1"/>
    <mergeCell ref="MNY1:MOF1"/>
    <mergeCell ref="MOG1:MON1"/>
    <mergeCell ref="MOO1:MOV1"/>
    <mergeCell ref="MLU1:MMB1"/>
    <mergeCell ref="MMC1:MMJ1"/>
    <mergeCell ref="MMK1:MMR1"/>
    <mergeCell ref="MMS1:MMZ1"/>
    <mergeCell ref="MNA1:MNH1"/>
    <mergeCell ref="MKG1:MKN1"/>
    <mergeCell ref="MKO1:MKV1"/>
    <mergeCell ref="MKW1:MLD1"/>
    <mergeCell ref="MLE1:MLL1"/>
    <mergeCell ref="MLM1:MLT1"/>
    <mergeCell ref="MIS1:MIZ1"/>
    <mergeCell ref="MJA1:MJH1"/>
    <mergeCell ref="MJI1:MJP1"/>
    <mergeCell ref="MJQ1:MJX1"/>
    <mergeCell ref="MJY1:MKF1"/>
    <mergeCell ref="MHE1:MHL1"/>
    <mergeCell ref="MHM1:MHT1"/>
    <mergeCell ref="MHU1:MIB1"/>
    <mergeCell ref="MIC1:MIJ1"/>
    <mergeCell ref="MIK1:MIR1"/>
    <mergeCell ref="MFQ1:MFX1"/>
    <mergeCell ref="MFY1:MGF1"/>
    <mergeCell ref="MGG1:MGN1"/>
    <mergeCell ref="MGO1:MGV1"/>
    <mergeCell ref="MGW1:MHD1"/>
    <mergeCell ref="MEC1:MEJ1"/>
    <mergeCell ref="MEK1:MER1"/>
    <mergeCell ref="MES1:MEZ1"/>
    <mergeCell ref="MFA1:MFH1"/>
    <mergeCell ref="MFI1:MFP1"/>
    <mergeCell ref="MCO1:MCV1"/>
    <mergeCell ref="MCW1:MDD1"/>
    <mergeCell ref="MDE1:MDL1"/>
    <mergeCell ref="MDM1:MDT1"/>
    <mergeCell ref="MDU1:MEB1"/>
    <mergeCell ref="MBA1:MBH1"/>
    <mergeCell ref="MBI1:MBP1"/>
    <mergeCell ref="MBQ1:MBX1"/>
    <mergeCell ref="MBY1:MCF1"/>
    <mergeCell ref="MCG1:MCN1"/>
    <mergeCell ref="LZM1:LZT1"/>
    <mergeCell ref="LZU1:MAB1"/>
    <mergeCell ref="MAC1:MAJ1"/>
    <mergeCell ref="MAK1:MAR1"/>
    <mergeCell ref="MAS1:MAZ1"/>
    <mergeCell ref="LXY1:LYF1"/>
    <mergeCell ref="LYG1:LYN1"/>
    <mergeCell ref="LYO1:LYV1"/>
    <mergeCell ref="LYW1:LZD1"/>
    <mergeCell ref="LZE1:LZL1"/>
    <mergeCell ref="LWK1:LWR1"/>
    <mergeCell ref="LWS1:LWZ1"/>
    <mergeCell ref="LXA1:LXH1"/>
    <mergeCell ref="LXI1:LXP1"/>
    <mergeCell ref="LXQ1:LXX1"/>
    <mergeCell ref="LUW1:LVD1"/>
    <mergeCell ref="LVE1:LVL1"/>
    <mergeCell ref="LVM1:LVT1"/>
    <mergeCell ref="LVU1:LWB1"/>
    <mergeCell ref="LWC1:LWJ1"/>
    <mergeCell ref="LTI1:LTP1"/>
    <mergeCell ref="LTQ1:LTX1"/>
    <mergeCell ref="LTY1:LUF1"/>
    <mergeCell ref="LUG1:LUN1"/>
    <mergeCell ref="LUO1:LUV1"/>
    <mergeCell ref="LRU1:LSB1"/>
    <mergeCell ref="LSC1:LSJ1"/>
    <mergeCell ref="LSK1:LSR1"/>
    <mergeCell ref="LSS1:LSZ1"/>
    <mergeCell ref="LTA1:LTH1"/>
    <mergeCell ref="LQG1:LQN1"/>
    <mergeCell ref="LQO1:LQV1"/>
    <mergeCell ref="LQW1:LRD1"/>
    <mergeCell ref="LRE1:LRL1"/>
    <mergeCell ref="LRM1:LRT1"/>
    <mergeCell ref="LOS1:LOZ1"/>
    <mergeCell ref="LPA1:LPH1"/>
    <mergeCell ref="LPI1:LPP1"/>
    <mergeCell ref="LPQ1:LPX1"/>
    <mergeCell ref="LPY1:LQF1"/>
    <mergeCell ref="LNE1:LNL1"/>
    <mergeCell ref="LNM1:LNT1"/>
    <mergeCell ref="LNU1:LOB1"/>
    <mergeCell ref="LOC1:LOJ1"/>
    <mergeCell ref="LOK1:LOR1"/>
    <mergeCell ref="LLQ1:LLX1"/>
    <mergeCell ref="LLY1:LMF1"/>
    <mergeCell ref="LMG1:LMN1"/>
    <mergeCell ref="LMO1:LMV1"/>
    <mergeCell ref="LMW1:LND1"/>
    <mergeCell ref="LKC1:LKJ1"/>
    <mergeCell ref="LKK1:LKR1"/>
    <mergeCell ref="LKS1:LKZ1"/>
    <mergeCell ref="LLA1:LLH1"/>
    <mergeCell ref="LLI1:LLP1"/>
    <mergeCell ref="LIO1:LIV1"/>
    <mergeCell ref="LIW1:LJD1"/>
    <mergeCell ref="LJE1:LJL1"/>
    <mergeCell ref="LJM1:LJT1"/>
    <mergeCell ref="LJU1:LKB1"/>
    <mergeCell ref="LHA1:LHH1"/>
    <mergeCell ref="LHI1:LHP1"/>
    <mergeCell ref="LHQ1:LHX1"/>
    <mergeCell ref="LHY1:LIF1"/>
    <mergeCell ref="LIG1:LIN1"/>
    <mergeCell ref="LFM1:LFT1"/>
    <mergeCell ref="LFU1:LGB1"/>
    <mergeCell ref="LGC1:LGJ1"/>
    <mergeCell ref="LGK1:LGR1"/>
    <mergeCell ref="LGS1:LGZ1"/>
    <mergeCell ref="LDY1:LEF1"/>
    <mergeCell ref="LEG1:LEN1"/>
    <mergeCell ref="LEO1:LEV1"/>
    <mergeCell ref="LEW1:LFD1"/>
    <mergeCell ref="LFE1:LFL1"/>
    <mergeCell ref="LCK1:LCR1"/>
    <mergeCell ref="LCS1:LCZ1"/>
    <mergeCell ref="LDA1:LDH1"/>
    <mergeCell ref="LDI1:LDP1"/>
    <mergeCell ref="LDQ1:LDX1"/>
    <mergeCell ref="LAW1:LBD1"/>
    <mergeCell ref="LBE1:LBL1"/>
    <mergeCell ref="LBM1:LBT1"/>
    <mergeCell ref="LBU1:LCB1"/>
    <mergeCell ref="LCC1:LCJ1"/>
    <mergeCell ref="KZI1:KZP1"/>
    <mergeCell ref="KZQ1:KZX1"/>
    <mergeCell ref="KZY1:LAF1"/>
    <mergeCell ref="LAG1:LAN1"/>
    <mergeCell ref="LAO1:LAV1"/>
    <mergeCell ref="KXU1:KYB1"/>
    <mergeCell ref="KYC1:KYJ1"/>
    <mergeCell ref="KYK1:KYR1"/>
    <mergeCell ref="KYS1:KYZ1"/>
    <mergeCell ref="KZA1:KZH1"/>
    <mergeCell ref="KWG1:KWN1"/>
    <mergeCell ref="KWO1:KWV1"/>
    <mergeCell ref="KWW1:KXD1"/>
    <mergeCell ref="KXE1:KXL1"/>
    <mergeCell ref="KXM1:KXT1"/>
    <mergeCell ref="KUS1:KUZ1"/>
    <mergeCell ref="KVA1:KVH1"/>
    <mergeCell ref="KVI1:KVP1"/>
    <mergeCell ref="KVQ1:KVX1"/>
    <mergeCell ref="KVY1:KWF1"/>
    <mergeCell ref="KTE1:KTL1"/>
    <mergeCell ref="KTM1:KTT1"/>
    <mergeCell ref="KTU1:KUB1"/>
    <mergeCell ref="KUC1:KUJ1"/>
    <mergeCell ref="KUK1:KUR1"/>
    <mergeCell ref="KRQ1:KRX1"/>
    <mergeCell ref="KRY1:KSF1"/>
    <mergeCell ref="KSG1:KSN1"/>
    <mergeCell ref="KSO1:KSV1"/>
    <mergeCell ref="KSW1:KTD1"/>
    <mergeCell ref="KQC1:KQJ1"/>
    <mergeCell ref="KQK1:KQR1"/>
    <mergeCell ref="KQS1:KQZ1"/>
    <mergeCell ref="KRA1:KRH1"/>
    <mergeCell ref="KRI1:KRP1"/>
    <mergeCell ref="KOO1:KOV1"/>
    <mergeCell ref="KOW1:KPD1"/>
    <mergeCell ref="KPE1:KPL1"/>
    <mergeCell ref="KPM1:KPT1"/>
    <mergeCell ref="KPU1:KQB1"/>
    <mergeCell ref="KNA1:KNH1"/>
    <mergeCell ref="KNI1:KNP1"/>
    <mergeCell ref="KNQ1:KNX1"/>
    <mergeCell ref="KNY1:KOF1"/>
    <mergeCell ref="KOG1:KON1"/>
    <mergeCell ref="KLM1:KLT1"/>
    <mergeCell ref="KLU1:KMB1"/>
    <mergeCell ref="KMC1:KMJ1"/>
    <mergeCell ref="KMK1:KMR1"/>
    <mergeCell ref="KMS1:KMZ1"/>
    <mergeCell ref="KJY1:KKF1"/>
    <mergeCell ref="KKG1:KKN1"/>
    <mergeCell ref="KKO1:KKV1"/>
    <mergeCell ref="KKW1:KLD1"/>
    <mergeCell ref="KLE1:KLL1"/>
    <mergeCell ref="KIK1:KIR1"/>
    <mergeCell ref="KIS1:KIZ1"/>
    <mergeCell ref="KJA1:KJH1"/>
    <mergeCell ref="KJI1:KJP1"/>
    <mergeCell ref="KJQ1:KJX1"/>
    <mergeCell ref="KGW1:KHD1"/>
    <mergeCell ref="KHE1:KHL1"/>
    <mergeCell ref="KHM1:KHT1"/>
    <mergeCell ref="KHU1:KIB1"/>
    <mergeCell ref="KIC1:KIJ1"/>
    <mergeCell ref="KFI1:KFP1"/>
    <mergeCell ref="KFQ1:KFX1"/>
    <mergeCell ref="KFY1:KGF1"/>
    <mergeCell ref="KGG1:KGN1"/>
    <mergeCell ref="KGO1:KGV1"/>
    <mergeCell ref="KDU1:KEB1"/>
    <mergeCell ref="KEC1:KEJ1"/>
    <mergeCell ref="KEK1:KER1"/>
    <mergeCell ref="KES1:KEZ1"/>
    <mergeCell ref="KFA1:KFH1"/>
    <mergeCell ref="KCG1:KCN1"/>
    <mergeCell ref="KCO1:KCV1"/>
    <mergeCell ref="KCW1:KDD1"/>
    <mergeCell ref="KDE1:KDL1"/>
    <mergeCell ref="KDM1:KDT1"/>
    <mergeCell ref="KAS1:KAZ1"/>
    <mergeCell ref="KBA1:KBH1"/>
    <mergeCell ref="KBI1:KBP1"/>
    <mergeCell ref="KBQ1:KBX1"/>
    <mergeCell ref="KBY1:KCF1"/>
    <mergeCell ref="JZE1:JZL1"/>
    <mergeCell ref="JZM1:JZT1"/>
    <mergeCell ref="JZU1:KAB1"/>
    <mergeCell ref="KAC1:KAJ1"/>
    <mergeCell ref="KAK1:KAR1"/>
    <mergeCell ref="JXQ1:JXX1"/>
    <mergeCell ref="JXY1:JYF1"/>
    <mergeCell ref="JYG1:JYN1"/>
    <mergeCell ref="JYO1:JYV1"/>
    <mergeCell ref="JYW1:JZD1"/>
    <mergeCell ref="JWC1:JWJ1"/>
    <mergeCell ref="JWK1:JWR1"/>
    <mergeCell ref="JWS1:JWZ1"/>
    <mergeCell ref="JXA1:JXH1"/>
    <mergeCell ref="JXI1:JXP1"/>
    <mergeCell ref="JUO1:JUV1"/>
    <mergeCell ref="JUW1:JVD1"/>
    <mergeCell ref="JVE1:JVL1"/>
    <mergeCell ref="JVM1:JVT1"/>
    <mergeCell ref="JVU1:JWB1"/>
    <mergeCell ref="JTA1:JTH1"/>
    <mergeCell ref="JTI1:JTP1"/>
    <mergeCell ref="JTQ1:JTX1"/>
    <mergeCell ref="JTY1:JUF1"/>
    <mergeCell ref="JUG1:JUN1"/>
    <mergeCell ref="JRM1:JRT1"/>
    <mergeCell ref="JRU1:JSB1"/>
    <mergeCell ref="JSC1:JSJ1"/>
    <mergeCell ref="JSK1:JSR1"/>
    <mergeCell ref="JSS1:JSZ1"/>
    <mergeCell ref="JPY1:JQF1"/>
    <mergeCell ref="JQG1:JQN1"/>
    <mergeCell ref="JQO1:JQV1"/>
    <mergeCell ref="JQW1:JRD1"/>
    <mergeCell ref="JRE1:JRL1"/>
    <mergeCell ref="JOK1:JOR1"/>
    <mergeCell ref="JOS1:JOZ1"/>
    <mergeCell ref="JPA1:JPH1"/>
    <mergeCell ref="JPI1:JPP1"/>
    <mergeCell ref="JPQ1:JPX1"/>
    <mergeCell ref="JMW1:JND1"/>
    <mergeCell ref="JNE1:JNL1"/>
    <mergeCell ref="JNM1:JNT1"/>
    <mergeCell ref="JNU1:JOB1"/>
    <mergeCell ref="JOC1:JOJ1"/>
    <mergeCell ref="JLI1:JLP1"/>
    <mergeCell ref="JLQ1:JLX1"/>
    <mergeCell ref="JLY1:JMF1"/>
    <mergeCell ref="JMG1:JMN1"/>
    <mergeCell ref="JMO1:JMV1"/>
    <mergeCell ref="JJU1:JKB1"/>
    <mergeCell ref="JKC1:JKJ1"/>
    <mergeCell ref="JKK1:JKR1"/>
    <mergeCell ref="JKS1:JKZ1"/>
    <mergeCell ref="JLA1:JLH1"/>
    <mergeCell ref="JIG1:JIN1"/>
    <mergeCell ref="JIO1:JIV1"/>
    <mergeCell ref="JIW1:JJD1"/>
    <mergeCell ref="JJE1:JJL1"/>
    <mergeCell ref="JJM1:JJT1"/>
    <mergeCell ref="JGS1:JGZ1"/>
    <mergeCell ref="JHA1:JHH1"/>
    <mergeCell ref="JHI1:JHP1"/>
    <mergeCell ref="JHQ1:JHX1"/>
    <mergeCell ref="JHY1:JIF1"/>
    <mergeCell ref="JFE1:JFL1"/>
    <mergeCell ref="JFM1:JFT1"/>
    <mergeCell ref="JFU1:JGB1"/>
    <mergeCell ref="JGC1:JGJ1"/>
    <mergeCell ref="JGK1:JGR1"/>
    <mergeCell ref="JDQ1:JDX1"/>
    <mergeCell ref="JDY1:JEF1"/>
    <mergeCell ref="JEG1:JEN1"/>
    <mergeCell ref="JEO1:JEV1"/>
    <mergeCell ref="JEW1:JFD1"/>
    <mergeCell ref="JCC1:JCJ1"/>
    <mergeCell ref="JCK1:JCR1"/>
    <mergeCell ref="JCS1:JCZ1"/>
    <mergeCell ref="JDA1:JDH1"/>
    <mergeCell ref="JDI1:JDP1"/>
    <mergeCell ref="JAO1:JAV1"/>
    <mergeCell ref="JAW1:JBD1"/>
    <mergeCell ref="JBE1:JBL1"/>
    <mergeCell ref="JBM1:JBT1"/>
    <mergeCell ref="JBU1:JCB1"/>
    <mergeCell ref="IZA1:IZH1"/>
    <mergeCell ref="IZI1:IZP1"/>
    <mergeCell ref="IZQ1:IZX1"/>
    <mergeCell ref="IZY1:JAF1"/>
    <mergeCell ref="JAG1:JAN1"/>
    <mergeCell ref="IXM1:IXT1"/>
    <mergeCell ref="IXU1:IYB1"/>
    <mergeCell ref="IYC1:IYJ1"/>
    <mergeCell ref="IYK1:IYR1"/>
    <mergeCell ref="IYS1:IYZ1"/>
    <mergeCell ref="IVY1:IWF1"/>
    <mergeCell ref="IWG1:IWN1"/>
    <mergeCell ref="IWO1:IWV1"/>
    <mergeCell ref="IWW1:IXD1"/>
    <mergeCell ref="IXE1:IXL1"/>
    <mergeCell ref="IUK1:IUR1"/>
    <mergeCell ref="IUS1:IUZ1"/>
    <mergeCell ref="IVA1:IVH1"/>
    <mergeCell ref="IVI1:IVP1"/>
    <mergeCell ref="IVQ1:IVX1"/>
    <mergeCell ref="ISW1:ITD1"/>
    <mergeCell ref="ITE1:ITL1"/>
    <mergeCell ref="ITM1:ITT1"/>
    <mergeCell ref="ITU1:IUB1"/>
    <mergeCell ref="IUC1:IUJ1"/>
    <mergeCell ref="IRI1:IRP1"/>
    <mergeCell ref="IRQ1:IRX1"/>
    <mergeCell ref="IRY1:ISF1"/>
    <mergeCell ref="ISG1:ISN1"/>
    <mergeCell ref="ISO1:ISV1"/>
    <mergeCell ref="IPU1:IQB1"/>
    <mergeCell ref="IQC1:IQJ1"/>
    <mergeCell ref="IQK1:IQR1"/>
    <mergeCell ref="IQS1:IQZ1"/>
    <mergeCell ref="IRA1:IRH1"/>
    <mergeCell ref="IOG1:ION1"/>
    <mergeCell ref="IOO1:IOV1"/>
    <mergeCell ref="IOW1:IPD1"/>
    <mergeCell ref="IPE1:IPL1"/>
    <mergeCell ref="IPM1:IPT1"/>
    <mergeCell ref="IMS1:IMZ1"/>
    <mergeCell ref="INA1:INH1"/>
    <mergeCell ref="INI1:INP1"/>
    <mergeCell ref="INQ1:INX1"/>
    <mergeCell ref="INY1:IOF1"/>
    <mergeCell ref="ILE1:ILL1"/>
    <mergeCell ref="ILM1:ILT1"/>
    <mergeCell ref="ILU1:IMB1"/>
    <mergeCell ref="IMC1:IMJ1"/>
    <mergeCell ref="IMK1:IMR1"/>
    <mergeCell ref="IJQ1:IJX1"/>
    <mergeCell ref="IJY1:IKF1"/>
    <mergeCell ref="IKG1:IKN1"/>
    <mergeCell ref="IKO1:IKV1"/>
    <mergeCell ref="IKW1:ILD1"/>
    <mergeCell ref="IIC1:IIJ1"/>
    <mergeCell ref="IIK1:IIR1"/>
    <mergeCell ref="IIS1:IIZ1"/>
    <mergeCell ref="IJA1:IJH1"/>
    <mergeCell ref="IJI1:IJP1"/>
    <mergeCell ref="IGO1:IGV1"/>
    <mergeCell ref="IGW1:IHD1"/>
    <mergeCell ref="IHE1:IHL1"/>
    <mergeCell ref="IHM1:IHT1"/>
    <mergeCell ref="IHU1:IIB1"/>
    <mergeCell ref="IFA1:IFH1"/>
    <mergeCell ref="IFI1:IFP1"/>
    <mergeCell ref="IFQ1:IFX1"/>
    <mergeCell ref="IFY1:IGF1"/>
    <mergeCell ref="IGG1:IGN1"/>
    <mergeCell ref="IDM1:IDT1"/>
    <mergeCell ref="IDU1:IEB1"/>
    <mergeCell ref="IEC1:IEJ1"/>
    <mergeCell ref="IEK1:IER1"/>
    <mergeCell ref="IES1:IEZ1"/>
    <mergeCell ref="IBY1:ICF1"/>
    <mergeCell ref="ICG1:ICN1"/>
    <mergeCell ref="ICO1:ICV1"/>
    <mergeCell ref="ICW1:IDD1"/>
    <mergeCell ref="IDE1:IDL1"/>
    <mergeCell ref="IAK1:IAR1"/>
    <mergeCell ref="IAS1:IAZ1"/>
    <mergeCell ref="IBA1:IBH1"/>
    <mergeCell ref="IBI1:IBP1"/>
    <mergeCell ref="IBQ1:IBX1"/>
    <mergeCell ref="HYW1:HZD1"/>
    <mergeCell ref="HZE1:HZL1"/>
    <mergeCell ref="HZM1:HZT1"/>
    <mergeCell ref="HZU1:IAB1"/>
    <mergeCell ref="IAC1:IAJ1"/>
    <mergeCell ref="HXI1:HXP1"/>
    <mergeCell ref="HXQ1:HXX1"/>
    <mergeCell ref="HXY1:HYF1"/>
    <mergeCell ref="HYG1:HYN1"/>
    <mergeCell ref="HYO1:HYV1"/>
    <mergeCell ref="HVU1:HWB1"/>
    <mergeCell ref="HWC1:HWJ1"/>
    <mergeCell ref="HWK1:HWR1"/>
    <mergeCell ref="HWS1:HWZ1"/>
    <mergeCell ref="HXA1:HXH1"/>
    <mergeCell ref="HUG1:HUN1"/>
    <mergeCell ref="HUO1:HUV1"/>
    <mergeCell ref="HUW1:HVD1"/>
    <mergeCell ref="HVE1:HVL1"/>
    <mergeCell ref="HVM1:HVT1"/>
    <mergeCell ref="HSS1:HSZ1"/>
    <mergeCell ref="HTA1:HTH1"/>
    <mergeCell ref="HTI1:HTP1"/>
    <mergeCell ref="HTQ1:HTX1"/>
    <mergeCell ref="HTY1:HUF1"/>
    <mergeCell ref="HRE1:HRL1"/>
    <mergeCell ref="HRM1:HRT1"/>
    <mergeCell ref="HRU1:HSB1"/>
    <mergeCell ref="HSC1:HSJ1"/>
    <mergeCell ref="HSK1:HSR1"/>
    <mergeCell ref="HPQ1:HPX1"/>
    <mergeCell ref="HPY1:HQF1"/>
    <mergeCell ref="HQG1:HQN1"/>
    <mergeCell ref="HQO1:HQV1"/>
    <mergeCell ref="HQW1:HRD1"/>
    <mergeCell ref="HOC1:HOJ1"/>
    <mergeCell ref="HOK1:HOR1"/>
    <mergeCell ref="HOS1:HOZ1"/>
    <mergeCell ref="HPA1:HPH1"/>
    <mergeCell ref="HPI1:HPP1"/>
    <mergeCell ref="HMO1:HMV1"/>
    <mergeCell ref="HMW1:HND1"/>
    <mergeCell ref="HNE1:HNL1"/>
    <mergeCell ref="HNM1:HNT1"/>
    <mergeCell ref="HNU1:HOB1"/>
    <mergeCell ref="HLA1:HLH1"/>
    <mergeCell ref="HLI1:HLP1"/>
    <mergeCell ref="HLQ1:HLX1"/>
    <mergeCell ref="HLY1:HMF1"/>
    <mergeCell ref="HMG1:HMN1"/>
    <mergeCell ref="HJM1:HJT1"/>
    <mergeCell ref="HJU1:HKB1"/>
    <mergeCell ref="HKC1:HKJ1"/>
    <mergeCell ref="HKK1:HKR1"/>
    <mergeCell ref="HKS1:HKZ1"/>
    <mergeCell ref="HHY1:HIF1"/>
    <mergeCell ref="HIG1:HIN1"/>
    <mergeCell ref="HIO1:HIV1"/>
    <mergeCell ref="HIW1:HJD1"/>
    <mergeCell ref="HJE1:HJL1"/>
    <mergeCell ref="HGK1:HGR1"/>
    <mergeCell ref="HGS1:HGZ1"/>
    <mergeCell ref="HHA1:HHH1"/>
    <mergeCell ref="HHI1:HHP1"/>
    <mergeCell ref="HHQ1:HHX1"/>
    <mergeCell ref="HEW1:HFD1"/>
    <mergeCell ref="HFE1:HFL1"/>
    <mergeCell ref="HFM1:HFT1"/>
    <mergeCell ref="HFU1:HGB1"/>
    <mergeCell ref="HGC1:HGJ1"/>
    <mergeCell ref="HDI1:HDP1"/>
    <mergeCell ref="HDQ1:HDX1"/>
    <mergeCell ref="HDY1:HEF1"/>
    <mergeCell ref="HEG1:HEN1"/>
    <mergeCell ref="HEO1:HEV1"/>
    <mergeCell ref="HBU1:HCB1"/>
    <mergeCell ref="HCC1:HCJ1"/>
    <mergeCell ref="HCK1:HCR1"/>
    <mergeCell ref="HCS1:HCZ1"/>
    <mergeCell ref="HDA1:HDH1"/>
    <mergeCell ref="HAG1:HAN1"/>
    <mergeCell ref="HAO1:HAV1"/>
    <mergeCell ref="HAW1:HBD1"/>
    <mergeCell ref="HBE1:HBL1"/>
    <mergeCell ref="HBM1:HBT1"/>
    <mergeCell ref="GYS1:GYZ1"/>
    <mergeCell ref="GZA1:GZH1"/>
    <mergeCell ref="GZI1:GZP1"/>
    <mergeCell ref="GZQ1:GZX1"/>
    <mergeCell ref="GZY1:HAF1"/>
    <mergeCell ref="GXE1:GXL1"/>
    <mergeCell ref="GXM1:GXT1"/>
    <mergeCell ref="GXU1:GYB1"/>
    <mergeCell ref="GYC1:GYJ1"/>
    <mergeCell ref="GYK1:GYR1"/>
    <mergeCell ref="GVQ1:GVX1"/>
    <mergeCell ref="GVY1:GWF1"/>
    <mergeCell ref="GWG1:GWN1"/>
    <mergeCell ref="GWO1:GWV1"/>
    <mergeCell ref="GWW1:GXD1"/>
    <mergeCell ref="GUC1:GUJ1"/>
    <mergeCell ref="GUK1:GUR1"/>
    <mergeCell ref="GUS1:GUZ1"/>
    <mergeCell ref="GVA1:GVH1"/>
    <mergeCell ref="GVI1:GVP1"/>
    <mergeCell ref="GSO1:GSV1"/>
    <mergeCell ref="GSW1:GTD1"/>
    <mergeCell ref="GTE1:GTL1"/>
    <mergeCell ref="GTM1:GTT1"/>
    <mergeCell ref="GTU1:GUB1"/>
    <mergeCell ref="GRA1:GRH1"/>
    <mergeCell ref="GRI1:GRP1"/>
    <mergeCell ref="GRQ1:GRX1"/>
    <mergeCell ref="GRY1:GSF1"/>
    <mergeCell ref="GSG1:GSN1"/>
    <mergeCell ref="GPM1:GPT1"/>
    <mergeCell ref="GPU1:GQB1"/>
    <mergeCell ref="GQC1:GQJ1"/>
    <mergeCell ref="GQK1:GQR1"/>
    <mergeCell ref="GQS1:GQZ1"/>
    <mergeCell ref="GNY1:GOF1"/>
    <mergeCell ref="GOG1:GON1"/>
    <mergeCell ref="GOO1:GOV1"/>
    <mergeCell ref="GOW1:GPD1"/>
    <mergeCell ref="GPE1:GPL1"/>
    <mergeCell ref="GMK1:GMR1"/>
    <mergeCell ref="GMS1:GMZ1"/>
    <mergeCell ref="GNA1:GNH1"/>
    <mergeCell ref="GNI1:GNP1"/>
    <mergeCell ref="GNQ1:GNX1"/>
    <mergeCell ref="GKW1:GLD1"/>
    <mergeCell ref="GLE1:GLL1"/>
    <mergeCell ref="GLM1:GLT1"/>
    <mergeCell ref="GLU1:GMB1"/>
    <mergeCell ref="GMC1:GMJ1"/>
    <mergeCell ref="GJI1:GJP1"/>
    <mergeCell ref="GJQ1:GJX1"/>
    <mergeCell ref="GJY1:GKF1"/>
    <mergeCell ref="GKG1:GKN1"/>
    <mergeCell ref="GKO1:GKV1"/>
    <mergeCell ref="GHU1:GIB1"/>
    <mergeCell ref="GIC1:GIJ1"/>
    <mergeCell ref="GIK1:GIR1"/>
    <mergeCell ref="GIS1:GIZ1"/>
    <mergeCell ref="GJA1:GJH1"/>
    <mergeCell ref="GGG1:GGN1"/>
    <mergeCell ref="GGO1:GGV1"/>
    <mergeCell ref="GGW1:GHD1"/>
    <mergeCell ref="GHE1:GHL1"/>
    <mergeCell ref="GHM1:GHT1"/>
    <mergeCell ref="GES1:GEZ1"/>
    <mergeCell ref="GFA1:GFH1"/>
    <mergeCell ref="GFI1:GFP1"/>
    <mergeCell ref="GFQ1:GFX1"/>
    <mergeCell ref="GFY1:GGF1"/>
    <mergeCell ref="GDE1:GDL1"/>
    <mergeCell ref="GDM1:GDT1"/>
    <mergeCell ref="GDU1:GEB1"/>
    <mergeCell ref="GEC1:GEJ1"/>
    <mergeCell ref="GEK1:GER1"/>
    <mergeCell ref="GBQ1:GBX1"/>
    <mergeCell ref="GBY1:GCF1"/>
    <mergeCell ref="GCG1:GCN1"/>
    <mergeCell ref="GCO1:GCV1"/>
    <mergeCell ref="GCW1:GDD1"/>
    <mergeCell ref="GAC1:GAJ1"/>
    <mergeCell ref="GAK1:GAR1"/>
    <mergeCell ref="GAS1:GAZ1"/>
    <mergeCell ref="GBA1:GBH1"/>
    <mergeCell ref="GBI1:GBP1"/>
    <mergeCell ref="FYO1:FYV1"/>
    <mergeCell ref="FYW1:FZD1"/>
    <mergeCell ref="FZE1:FZL1"/>
    <mergeCell ref="FZM1:FZT1"/>
    <mergeCell ref="FZU1:GAB1"/>
    <mergeCell ref="FXA1:FXH1"/>
    <mergeCell ref="FXI1:FXP1"/>
    <mergeCell ref="FXQ1:FXX1"/>
    <mergeCell ref="FXY1:FYF1"/>
    <mergeCell ref="FYG1:FYN1"/>
    <mergeCell ref="FVM1:FVT1"/>
    <mergeCell ref="FVU1:FWB1"/>
    <mergeCell ref="FWC1:FWJ1"/>
    <mergeCell ref="FWK1:FWR1"/>
    <mergeCell ref="FWS1:FWZ1"/>
    <mergeCell ref="FTY1:FUF1"/>
    <mergeCell ref="FUG1:FUN1"/>
    <mergeCell ref="FUO1:FUV1"/>
    <mergeCell ref="FUW1:FVD1"/>
    <mergeCell ref="FVE1:FVL1"/>
    <mergeCell ref="FSK1:FSR1"/>
    <mergeCell ref="FSS1:FSZ1"/>
    <mergeCell ref="FTA1:FTH1"/>
    <mergeCell ref="FTI1:FTP1"/>
    <mergeCell ref="FTQ1:FTX1"/>
    <mergeCell ref="FQW1:FRD1"/>
    <mergeCell ref="FRE1:FRL1"/>
    <mergeCell ref="FRM1:FRT1"/>
    <mergeCell ref="FRU1:FSB1"/>
    <mergeCell ref="FSC1:FSJ1"/>
    <mergeCell ref="FPI1:FPP1"/>
    <mergeCell ref="FPQ1:FPX1"/>
    <mergeCell ref="FPY1:FQF1"/>
    <mergeCell ref="FQG1:FQN1"/>
    <mergeCell ref="FQO1:FQV1"/>
    <mergeCell ref="FNU1:FOB1"/>
    <mergeCell ref="FOC1:FOJ1"/>
    <mergeCell ref="FOK1:FOR1"/>
    <mergeCell ref="FOS1:FOZ1"/>
    <mergeCell ref="FPA1:FPH1"/>
    <mergeCell ref="FMG1:FMN1"/>
    <mergeCell ref="FMO1:FMV1"/>
    <mergeCell ref="FMW1:FND1"/>
    <mergeCell ref="FNE1:FNL1"/>
    <mergeCell ref="FNM1:FNT1"/>
    <mergeCell ref="FKS1:FKZ1"/>
    <mergeCell ref="FLA1:FLH1"/>
    <mergeCell ref="FLI1:FLP1"/>
    <mergeCell ref="FLQ1:FLX1"/>
    <mergeCell ref="FLY1:FMF1"/>
    <mergeCell ref="FJE1:FJL1"/>
    <mergeCell ref="FJM1:FJT1"/>
    <mergeCell ref="FJU1:FKB1"/>
    <mergeCell ref="FKC1:FKJ1"/>
    <mergeCell ref="FKK1:FKR1"/>
    <mergeCell ref="FHQ1:FHX1"/>
    <mergeCell ref="FHY1:FIF1"/>
    <mergeCell ref="FIG1:FIN1"/>
    <mergeCell ref="FIO1:FIV1"/>
    <mergeCell ref="FIW1:FJD1"/>
    <mergeCell ref="FGC1:FGJ1"/>
    <mergeCell ref="FGK1:FGR1"/>
    <mergeCell ref="FGS1:FGZ1"/>
    <mergeCell ref="FHA1:FHH1"/>
    <mergeCell ref="FHI1:FHP1"/>
    <mergeCell ref="FEO1:FEV1"/>
    <mergeCell ref="FEW1:FFD1"/>
    <mergeCell ref="FFE1:FFL1"/>
    <mergeCell ref="FFM1:FFT1"/>
    <mergeCell ref="FFU1:FGB1"/>
    <mergeCell ref="FDA1:FDH1"/>
    <mergeCell ref="FDI1:FDP1"/>
    <mergeCell ref="FDQ1:FDX1"/>
    <mergeCell ref="FDY1:FEF1"/>
    <mergeCell ref="FEG1:FEN1"/>
    <mergeCell ref="FBM1:FBT1"/>
    <mergeCell ref="FBU1:FCB1"/>
    <mergeCell ref="FCC1:FCJ1"/>
    <mergeCell ref="FCK1:FCR1"/>
    <mergeCell ref="FCS1:FCZ1"/>
    <mergeCell ref="EZY1:FAF1"/>
    <mergeCell ref="FAG1:FAN1"/>
    <mergeCell ref="FAO1:FAV1"/>
    <mergeCell ref="FAW1:FBD1"/>
    <mergeCell ref="FBE1:FBL1"/>
    <mergeCell ref="EYK1:EYR1"/>
    <mergeCell ref="EYS1:EYZ1"/>
    <mergeCell ref="EZA1:EZH1"/>
    <mergeCell ref="EZI1:EZP1"/>
    <mergeCell ref="EZQ1:EZX1"/>
    <mergeCell ref="EWW1:EXD1"/>
    <mergeCell ref="EXE1:EXL1"/>
    <mergeCell ref="EXM1:EXT1"/>
    <mergeCell ref="EXU1:EYB1"/>
    <mergeCell ref="EYC1:EYJ1"/>
    <mergeCell ref="EVI1:EVP1"/>
    <mergeCell ref="EVQ1:EVX1"/>
    <mergeCell ref="EVY1:EWF1"/>
    <mergeCell ref="EWG1:EWN1"/>
    <mergeCell ref="EWO1:EWV1"/>
    <mergeCell ref="ETU1:EUB1"/>
    <mergeCell ref="EUC1:EUJ1"/>
    <mergeCell ref="EUK1:EUR1"/>
    <mergeCell ref="EUS1:EUZ1"/>
    <mergeCell ref="EVA1:EVH1"/>
    <mergeCell ref="ESG1:ESN1"/>
    <mergeCell ref="ESO1:ESV1"/>
    <mergeCell ref="ESW1:ETD1"/>
    <mergeCell ref="ETE1:ETL1"/>
    <mergeCell ref="ETM1:ETT1"/>
    <mergeCell ref="EQS1:EQZ1"/>
    <mergeCell ref="ERA1:ERH1"/>
    <mergeCell ref="ERI1:ERP1"/>
    <mergeCell ref="ERQ1:ERX1"/>
    <mergeCell ref="ERY1:ESF1"/>
    <mergeCell ref="EPE1:EPL1"/>
    <mergeCell ref="EPM1:EPT1"/>
    <mergeCell ref="EPU1:EQB1"/>
    <mergeCell ref="EQC1:EQJ1"/>
    <mergeCell ref="EQK1:EQR1"/>
    <mergeCell ref="ENQ1:ENX1"/>
    <mergeCell ref="ENY1:EOF1"/>
    <mergeCell ref="EOG1:EON1"/>
    <mergeCell ref="EOO1:EOV1"/>
    <mergeCell ref="EOW1:EPD1"/>
    <mergeCell ref="EMC1:EMJ1"/>
    <mergeCell ref="EMK1:EMR1"/>
    <mergeCell ref="EMS1:EMZ1"/>
    <mergeCell ref="ENA1:ENH1"/>
    <mergeCell ref="ENI1:ENP1"/>
    <mergeCell ref="EKO1:EKV1"/>
    <mergeCell ref="EKW1:ELD1"/>
    <mergeCell ref="ELE1:ELL1"/>
    <mergeCell ref="ELM1:ELT1"/>
    <mergeCell ref="ELU1:EMB1"/>
    <mergeCell ref="EJA1:EJH1"/>
    <mergeCell ref="EJI1:EJP1"/>
    <mergeCell ref="EJQ1:EJX1"/>
    <mergeCell ref="EJY1:EKF1"/>
    <mergeCell ref="EKG1:EKN1"/>
    <mergeCell ref="EHM1:EHT1"/>
    <mergeCell ref="EHU1:EIB1"/>
    <mergeCell ref="EIC1:EIJ1"/>
    <mergeCell ref="EIK1:EIR1"/>
    <mergeCell ref="EIS1:EIZ1"/>
    <mergeCell ref="EFY1:EGF1"/>
    <mergeCell ref="EGG1:EGN1"/>
    <mergeCell ref="EGO1:EGV1"/>
    <mergeCell ref="EGW1:EHD1"/>
    <mergeCell ref="EHE1:EHL1"/>
    <mergeCell ref="EEK1:EER1"/>
    <mergeCell ref="EES1:EEZ1"/>
    <mergeCell ref="EFA1:EFH1"/>
    <mergeCell ref="EFI1:EFP1"/>
    <mergeCell ref="EFQ1:EFX1"/>
    <mergeCell ref="ECW1:EDD1"/>
    <mergeCell ref="EDE1:EDL1"/>
    <mergeCell ref="EDM1:EDT1"/>
    <mergeCell ref="EDU1:EEB1"/>
    <mergeCell ref="EEC1:EEJ1"/>
    <mergeCell ref="EBI1:EBP1"/>
    <mergeCell ref="EBQ1:EBX1"/>
    <mergeCell ref="EBY1:ECF1"/>
    <mergeCell ref="ECG1:ECN1"/>
    <mergeCell ref="ECO1:ECV1"/>
    <mergeCell ref="DZU1:EAB1"/>
    <mergeCell ref="EAC1:EAJ1"/>
    <mergeCell ref="EAK1:EAR1"/>
    <mergeCell ref="EAS1:EAZ1"/>
    <mergeCell ref="EBA1:EBH1"/>
    <mergeCell ref="DYG1:DYN1"/>
    <mergeCell ref="DYO1:DYV1"/>
    <mergeCell ref="DYW1:DZD1"/>
    <mergeCell ref="DZE1:DZL1"/>
    <mergeCell ref="DZM1:DZT1"/>
    <mergeCell ref="DWS1:DWZ1"/>
    <mergeCell ref="DXA1:DXH1"/>
    <mergeCell ref="DXI1:DXP1"/>
    <mergeCell ref="DXQ1:DXX1"/>
    <mergeCell ref="DXY1:DYF1"/>
    <mergeCell ref="DVE1:DVL1"/>
    <mergeCell ref="DVM1:DVT1"/>
    <mergeCell ref="DVU1:DWB1"/>
    <mergeCell ref="DWC1:DWJ1"/>
    <mergeCell ref="DWK1:DWR1"/>
    <mergeCell ref="DTQ1:DTX1"/>
    <mergeCell ref="DTY1:DUF1"/>
    <mergeCell ref="DUG1:DUN1"/>
    <mergeCell ref="DUO1:DUV1"/>
    <mergeCell ref="DUW1:DVD1"/>
    <mergeCell ref="DSC1:DSJ1"/>
    <mergeCell ref="DSK1:DSR1"/>
    <mergeCell ref="DSS1:DSZ1"/>
    <mergeCell ref="DTA1:DTH1"/>
    <mergeCell ref="DTI1:DTP1"/>
    <mergeCell ref="DQO1:DQV1"/>
    <mergeCell ref="DQW1:DRD1"/>
    <mergeCell ref="DRE1:DRL1"/>
    <mergeCell ref="DRM1:DRT1"/>
    <mergeCell ref="DRU1:DSB1"/>
    <mergeCell ref="DPA1:DPH1"/>
    <mergeCell ref="DPI1:DPP1"/>
    <mergeCell ref="DPQ1:DPX1"/>
    <mergeCell ref="DPY1:DQF1"/>
    <mergeCell ref="DQG1:DQN1"/>
    <mergeCell ref="DNM1:DNT1"/>
    <mergeCell ref="DNU1:DOB1"/>
    <mergeCell ref="DOC1:DOJ1"/>
    <mergeCell ref="DOK1:DOR1"/>
    <mergeCell ref="DOS1:DOZ1"/>
    <mergeCell ref="DLY1:DMF1"/>
    <mergeCell ref="DMG1:DMN1"/>
    <mergeCell ref="DMO1:DMV1"/>
    <mergeCell ref="DMW1:DND1"/>
    <mergeCell ref="DNE1:DNL1"/>
    <mergeCell ref="DKK1:DKR1"/>
    <mergeCell ref="DKS1:DKZ1"/>
    <mergeCell ref="DLA1:DLH1"/>
    <mergeCell ref="DLI1:DLP1"/>
    <mergeCell ref="DLQ1:DLX1"/>
    <mergeCell ref="DIW1:DJD1"/>
    <mergeCell ref="DJE1:DJL1"/>
    <mergeCell ref="DJM1:DJT1"/>
    <mergeCell ref="DJU1:DKB1"/>
    <mergeCell ref="DKC1:DKJ1"/>
    <mergeCell ref="DHI1:DHP1"/>
    <mergeCell ref="DHQ1:DHX1"/>
    <mergeCell ref="DHY1:DIF1"/>
    <mergeCell ref="DIG1:DIN1"/>
    <mergeCell ref="DIO1:DIV1"/>
    <mergeCell ref="DFU1:DGB1"/>
    <mergeCell ref="DGC1:DGJ1"/>
    <mergeCell ref="DGK1:DGR1"/>
    <mergeCell ref="DGS1:DGZ1"/>
    <mergeCell ref="DHA1:DHH1"/>
    <mergeCell ref="DEG1:DEN1"/>
    <mergeCell ref="DEO1:DEV1"/>
    <mergeCell ref="DEW1:DFD1"/>
    <mergeCell ref="DFE1:DFL1"/>
    <mergeCell ref="DFM1:DFT1"/>
    <mergeCell ref="DCS1:DCZ1"/>
    <mergeCell ref="DDA1:DDH1"/>
    <mergeCell ref="DDI1:DDP1"/>
    <mergeCell ref="DDQ1:DDX1"/>
    <mergeCell ref="DDY1:DEF1"/>
    <mergeCell ref="DBE1:DBL1"/>
    <mergeCell ref="DBM1:DBT1"/>
    <mergeCell ref="DBU1:DCB1"/>
    <mergeCell ref="DCC1:DCJ1"/>
    <mergeCell ref="DCK1:DCR1"/>
    <mergeCell ref="CZQ1:CZX1"/>
    <mergeCell ref="CZY1:DAF1"/>
    <mergeCell ref="DAG1:DAN1"/>
    <mergeCell ref="DAO1:DAV1"/>
    <mergeCell ref="DAW1:DBD1"/>
    <mergeCell ref="CYC1:CYJ1"/>
    <mergeCell ref="CYK1:CYR1"/>
    <mergeCell ref="CYS1:CYZ1"/>
    <mergeCell ref="CZA1:CZH1"/>
    <mergeCell ref="CZI1:CZP1"/>
    <mergeCell ref="CWO1:CWV1"/>
    <mergeCell ref="CWW1:CXD1"/>
    <mergeCell ref="CXE1:CXL1"/>
    <mergeCell ref="CXM1:CXT1"/>
    <mergeCell ref="CXU1:CYB1"/>
    <mergeCell ref="CVA1:CVH1"/>
    <mergeCell ref="CVI1:CVP1"/>
    <mergeCell ref="CVQ1:CVX1"/>
    <mergeCell ref="CVY1:CWF1"/>
    <mergeCell ref="CWG1:CWN1"/>
    <mergeCell ref="CTM1:CTT1"/>
    <mergeCell ref="CTU1:CUB1"/>
    <mergeCell ref="CUC1:CUJ1"/>
    <mergeCell ref="CUK1:CUR1"/>
    <mergeCell ref="CUS1:CUZ1"/>
    <mergeCell ref="CRY1:CSF1"/>
    <mergeCell ref="CSG1:CSN1"/>
    <mergeCell ref="CSO1:CSV1"/>
    <mergeCell ref="CSW1:CTD1"/>
    <mergeCell ref="CTE1:CTL1"/>
    <mergeCell ref="CQK1:CQR1"/>
    <mergeCell ref="CQS1:CQZ1"/>
    <mergeCell ref="CRA1:CRH1"/>
    <mergeCell ref="CRI1:CRP1"/>
    <mergeCell ref="CRQ1:CRX1"/>
    <mergeCell ref="COW1:CPD1"/>
    <mergeCell ref="CPE1:CPL1"/>
    <mergeCell ref="CPM1:CPT1"/>
    <mergeCell ref="CPU1:CQB1"/>
    <mergeCell ref="CQC1:CQJ1"/>
    <mergeCell ref="CNI1:CNP1"/>
    <mergeCell ref="CNQ1:CNX1"/>
    <mergeCell ref="CNY1:COF1"/>
    <mergeCell ref="COG1:CON1"/>
    <mergeCell ref="COO1:COV1"/>
    <mergeCell ref="CLU1:CMB1"/>
    <mergeCell ref="CMC1:CMJ1"/>
    <mergeCell ref="CMK1:CMR1"/>
    <mergeCell ref="CMS1:CMZ1"/>
    <mergeCell ref="CNA1:CNH1"/>
    <mergeCell ref="CKG1:CKN1"/>
    <mergeCell ref="CKO1:CKV1"/>
    <mergeCell ref="CKW1:CLD1"/>
    <mergeCell ref="CLE1:CLL1"/>
    <mergeCell ref="CLM1:CLT1"/>
    <mergeCell ref="CIS1:CIZ1"/>
    <mergeCell ref="CJA1:CJH1"/>
    <mergeCell ref="CJI1:CJP1"/>
    <mergeCell ref="CJQ1:CJX1"/>
    <mergeCell ref="CJY1:CKF1"/>
    <mergeCell ref="CHE1:CHL1"/>
    <mergeCell ref="CHM1:CHT1"/>
    <mergeCell ref="CHU1:CIB1"/>
    <mergeCell ref="CIC1:CIJ1"/>
    <mergeCell ref="CIK1:CIR1"/>
    <mergeCell ref="CFQ1:CFX1"/>
    <mergeCell ref="CFY1:CGF1"/>
    <mergeCell ref="CGG1:CGN1"/>
    <mergeCell ref="CGO1:CGV1"/>
    <mergeCell ref="CGW1:CHD1"/>
    <mergeCell ref="CEC1:CEJ1"/>
    <mergeCell ref="CEK1:CER1"/>
    <mergeCell ref="CES1:CEZ1"/>
    <mergeCell ref="CFA1:CFH1"/>
    <mergeCell ref="CFI1:CFP1"/>
    <mergeCell ref="CCO1:CCV1"/>
    <mergeCell ref="CCW1:CDD1"/>
    <mergeCell ref="CDE1:CDL1"/>
    <mergeCell ref="CDM1:CDT1"/>
    <mergeCell ref="CDU1:CEB1"/>
    <mergeCell ref="CBA1:CBH1"/>
    <mergeCell ref="CBI1:CBP1"/>
    <mergeCell ref="CBQ1:CBX1"/>
    <mergeCell ref="CBY1:CCF1"/>
    <mergeCell ref="CCG1:CCN1"/>
    <mergeCell ref="BZM1:BZT1"/>
    <mergeCell ref="BZU1:CAB1"/>
    <mergeCell ref="CAC1:CAJ1"/>
    <mergeCell ref="CAK1:CAR1"/>
    <mergeCell ref="CAS1:CAZ1"/>
    <mergeCell ref="BXY1:BYF1"/>
    <mergeCell ref="BYG1:BYN1"/>
    <mergeCell ref="BYO1:BYV1"/>
    <mergeCell ref="BYW1:BZD1"/>
    <mergeCell ref="BZE1:BZL1"/>
    <mergeCell ref="BWK1:BWR1"/>
    <mergeCell ref="BWS1:BWZ1"/>
    <mergeCell ref="BXA1:BXH1"/>
    <mergeCell ref="BXI1:BXP1"/>
    <mergeCell ref="BXQ1:BXX1"/>
    <mergeCell ref="BUW1:BVD1"/>
    <mergeCell ref="BVE1:BVL1"/>
    <mergeCell ref="BVM1:BVT1"/>
    <mergeCell ref="BVU1:BWB1"/>
    <mergeCell ref="BWC1:BWJ1"/>
    <mergeCell ref="BTI1:BTP1"/>
    <mergeCell ref="BTQ1:BTX1"/>
    <mergeCell ref="BTY1:BUF1"/>
    <mergeCell ref="BUG1:BUN1"/>
    <mergeCell ref="BUO1:BUV1"/>
    <mergeCell ref="BRU1:BSB1"/>
    <mergeCell ref="BSC1:BSJ1"/>
    <mergeCell ref="BSK1:BSR1"/>
    <mergeCell ref="BSS1:BSZ1"/>
    <mergeCell ref="BTA1:BTH1"/>
    <mergeCell ref="BQG1:BQN1"/>
    <mergeCell ref="BQO1:BQV1"/>
    <mergeCell ref="BQW1:BRD1"/>
    <mergeCell ref="BRE1:BRL1"/>
    <mergeCell ref="BRM1:BRT1"/>
    <mergeCell ref="BOS1:BOZ1"/>
    <mergeCell ref="BPA1:BPH1"/>
    <mergeCell ref="BPI1:BPP1"/>
    <mergeCell ref="BPQ1:BPX1"/>
    <mergeCell ref="BPY1:BQF1"/>
    <mergeCell ref="BNE1:BNL1"/>
    <mergeCell ref="BNM1:BNT1"/>
    <mergeCell ref="BNU1:BOB1"/>
    <mergeCell ref="BOC1:BOJ1"/>
    <mergeCell ref="BOK1:BOR1"/>
    <mergeCell ref="BLQ1:BLX1"/>
    <mergeCell ref="BLY1:BMF1"/>
    <mergeCell ref="BMG1:BMN1"/>
    <mergeCell ref="BMO1:BMV1"/>
    <mergeCell ref="BMW1:BND1"/>
    <mergeCell ref="BKC1:BKJ1"/>
    <mergeCell ref="BKK1:BKR1"/>
    <mergeCell ref="BKS1:BKZ1"/>
    <mergeCell ref="BLA1:BLH1"/>
    <mergeCell ref="BLI1:BLP1"/>
    <mergeCell ref="BIO1:BIV1"/>
    <mergeCell ref="BIW1:BJD1"/>
    <mergeCell ref="BJE1:BJL1"/>
    <mergeCell ref="BJM1:BJT1"/>
    <mergeCell ref="BJU1:BKB1"/>
    <mergeCell ref="BHA1:BHH1"/>
    <mergeCell ref="BHI1:BHP1"/>
    <mergeCell ref="BHQ1:BHX1"/>
    <mergeCell ref="BHY1:BIF1"/>
    <mergeCell ref="BIG1:BIN1"/>
    <mergeCell ref="BFM1:BFT1"/>
    <mergeCell ref="BFU1:BGB1"/>
    <mergeCell ref="BGC1:BGJ1"/>
    <mergeCell ref="BGK1:BGR1"/>
    <mergeCell ref="BGS1:BGZ1"/>
    <mergeCell ref="BDY1:BEF1"/>
    <mergeCell ref="BEG1:BEN1"/>
    <mergeCell ref="BEO1:BEV1"/>
    <mergeCell ref="BEW1:BFD1"/>
    <mergeCell ref="BFE1:BFL1"/>
    <mergeCell ref="BCK1:BCR1"/>
    <mergeCell ref="BCS1:BCZ1"/>
    <mergeCell ref="BDA1:BDH1"/>
    <mergeCell ref="BDI1:BDP1"/>
    <mergeCell ref="BDQ1:BDX1"/>
    <mergeCell ref="BAW1:BBD1"/>
    <mergeCell ref="BBE1:BBL1"/>
    <mergeCell ref="BBM1:BBT1"/>
    <mergeCell ref="BBU1:BCB1"/>
    <mergeCell ref="BCC1:BCJ1"/>
    <mergeCell ref="AZI1:AZP1"/>
    <mergeCell ref="AZQ1:AZX1"/>
    <mergeCell ref="AZY1:BAF1"/>
    <mergeCell ref="BAG1:BAN1"/>
    <mergeCell ref="BAO1:BAV1"/>
    <mergeCell ref="AXU1:AYB1"/>
    <mergeCell ref="AYC1:AYJ1"/>
    <mergeCell ref="AYK1:AYR1"/>
    <mergeCell ref="AYS1:AYZ1"/>
    <mergeCell ref="AZA1:AZH1"/>
    <mergeCell ref="AWG1:AWN1"/>
    <mergeCell ref="AWO1:AWV1"/>
    <mergeCell ref="AWW1:AXD1"/>
    <mergeCell ref="AXE1:AXL1"/>
    <mergeCell ref="AXM1:AXT1"/>
    <mergeCell ref="AUS1:AUZ1"/>
    <mergeCell ref="AVA1:AVH1"/>
    <mergeCell ref="AVI1:AVP1"/>
    <mergeCell ref="AVQ1:AVX1"/>
    <mergeCell ref="AVY1:AWF1"/>
    <mergeCell ref="ATE1:ATL1"/>
    <mergeCell ref="ATM1:ATT1"/>
    <mergeCell ref="ATU1:AUB1"/>
    <mergeCell ref="AUC1:AUJ1"/>
    <mergeCell ref="AUK1:AUR1"/>
    <mergeCell ref="ARQ1:ARX1"/>
    <mergeCell ref="ARY1:ASF1"/>
    <mergeCell ref="ASG1:ASN1"/>
    <mergeCell ref="ASO1:ASV1"/>
    <mergeCell ref="ASW1:ATD1"/>
    <mergeCell ref="AQC1:AQJ1"/>
    <mergeCell ref="AQK1:AQR1"/>
    <mergeCell ref="AQS1:AQZ1"/>
    <mergeCell ref="ARA1:ARH1"/>
    <mergeCell ref="ARI1:ARP1"/>
    <mergeCell ref="AOO1:AOV1"/>
    <mergeCell ref="AOW1:APD1"/>
    <mergeCell ref="APE1:APL1"/>
    <mergeCell ref="APM1:APT1"/>
    <mergeCell ref="APU1:AQB1"/>
    <mergeCell ref="ANA1:ANH1"/>
    <mergeCell ref="ANI1:ANP1"/>
    <mergeCell ref="ANQ1:ANX1"/>
    <mergeCell ref="ANY1:AOF1"/>
    <mergeCell ref="AOG1:AON1"/>
    <mergeCell ref="ALM1:ALT1"/>
    <mergeCell ref="ALU1:AMB1"/>
    <mergeCell ref="AMC1:AMJ1"/>
    <mergeCell ref="AMK1:AMR1"/>
    <mergeCell ref="AMS1:AMZ1"/>
    <mergeCell ref="AJY1:AKF1"/>
    <mergeCell ref="AKG1:AKN1"/>
    <mergeCell ref="AKO1:AKV1"/>
    <mergeCell ref="AKW1:ALD1"/>
    <mergeCell ref="ALE1:ALL1"/>
    <mergeCell ref="AIK1:AIR1"/>
    <mergeCell ref="AIS1:AIZ1"/>
    <mergeCell ref="AJA1:AJH1"/>
    <mergeCell ref="AJI1:AJP1"/>
    <mergeCell ref="AJQ1:AJX1"/>
    <mergeCell ref="AGW1:AHD1"/>
    <mergeCell ref="AHE1:AHL1"/>
    <mergeCell ref="AHM1:AHT1"/>
    <mergeCell ref="AHU1:AIB1"/>
    <mergeCell ref="AIC1:AIJ1"/>
    <mergeCell ref="AFI1:AFP1"/>
    <mergeCell ref="AFQ1:AFX1"/>
    <mergeCell ref="AFY1:AGF1"/>
    <mergeCell ref="AGG1:AGN1"/>
    <mergeCell ref="AGO1:AGV1"/>
    <mergeCell ref="ADU1:AEB1"/>
    <mergeCell ref="AEC1:AEJ1"/>
    <mergeCell ref="AEK1:AER1"/>
    <mergeCell ref="AES1:AEZ1"/>
    <mergeCell ref="AFA1:AFH1"/>
    <mergeCell ref="ACG1:ACN1"/>
    <mergeCell ref="ACO1:ACV1"/>
    <mergeCell ref="ACW1:ADD1"/>
    <mergeCell ref="ADE1:ADL1"/>
    <mergeCell ref="ADM1:ADT1"/>
    <mergeCell ref="AAS1:AAZ1"/>
    <mergeCell ref="ABA1:ABH1"/>
    <mergeCell ref="ABI1:ABP1"/>
    <mergeCell ref="ABQ1:ABX1"/>
    <mergeCell ref="ABY1:ACF1"/>
    <mergeCell ref="ZE1:ZL1"/>
    <mergeCell ref="ZM1:ZT1"/>
    <mergeCell ref="ZU1:AAB1"/>
    <mergeCell ref="AAC1:AAJ1"/>
    <mergeCell ref="AAK1:AAR1"/>
    <mergeCell ref="XQ1:XX1"/>
    <mergeCell ref="XY1:YF1"/>
    <mergeCell ref="YG1:YN1"/>
    <mergeCell ref="YO1:YV1"/>
    <mergeCell ref="YW1:ZD1"/>
    <mergeCell ref="WC1:WJ1"/>
    <mergeCell ref="WK1:WR1"/>
    <mergeCell ref="WS1:WZ1"/>
    <mergeCell ref="XA1:XH1"/>
    <mergeCell ref="XI1:XP1"/>
    <mergeCell ref="UO1:UV1"/>
    <mergeCell ref="UW1:VD1"/>
    <mergeCell ref="VE1:VL1"/>
    <mergeCell ref="VM1:VT1"/>
    <mergeCell ref="VU1:WB1"/>
    <mergeCell ref="TA1:TH1"/>
    <mergeCell ref="TI1:TP1"/>
    <mergeCell ref="TQ1:TX1"/>
    <mergeCell ref="TY1:UF1"/>
    <mergeCell ref="UG1:UN1"/>
    <mergeCell ref="RM1:RT1"/>
    <mergeCell ref="RU1:SB1"/>
    <mergeCell ref="SC1:SJ1"/>
    <mergeCell ref="SK1:SR1"/>
    <mergeCell ref="SS1:SZ1"/>
    <mergeCell ref="PY1:QF1"/>
    <mergeCell ref="QG1:QN1"/>
    <mergeCell ref="QO1:QV1"/>
    <mergeCell ref="QW1:RD1"/>
    <mergeCell ref="RE1:RL1"/>
    <mergeCell ref="OK1:OR1"/>
    <mergeCell ref="OS1:OZ1"/>
    <mergeCell ref="PA1:PH1"/>
    <mergeCell ref="PI1:PP1"/>
    <mergeCell ref="PQ1:PX1"/>
    <mergeCell ref="MW1:ND1"/>
    <mergeCell ref="NE1:NL1"/>
    <mergeCell ref="NM1:NT1"/>
    <mergeCell ref="NU1:OB1"/>
    <mergeCell ref="OC1:OJ1"/>
    <mergeCell ref="D7:E7"/>
    <mergeCell ref="FE1:FL1"/>
    <mergeCell ref="MO1:MV1"/>
    <mergeCell ref="JU1:KB1"/>
    <mergeCell ref="KC1:KJ1"/>
    <mergeCell ref="KK1:KR1"/>
    <mergeCell ref="KS1:KZ1"/>
    <mergeCell ref="LA1:LH1"/>
    <mergeCell ref="IG1:IN1"/>
    <mergeCell ref="IO1:IV1"/>
    <mergeCell ref="IW1:JD1"/>
    <mergeCell ref="JE1:JL1"/>
    <mergeCell ref="JM1:JT1"/>
    <mergeCell ref="GS1:GZ1"/>
    <mergeCell ref="HA1:HH1"/>
    <mergeCell ref="HI1:HP1"/>
    <mergeCell ref="HQ1:HX1"/>
    <mergeCell ref="HY1:IF1"/>
    <mergeCell ref="CC1:CJ1"/>
    <mergeCell ref="CK1:CR1"/>
    <mergeCell ref="CS1:CZ1"/>
    <mergeCell ref="DA1:DH1"/>
    <mergeCell ref="DI1:DP1"/>
    <mergeCell ref="FM1:FT1"/>
    <mergeCell ref="FU1:GB1"/>
    <mergeCell ref="GC1:GJ1"/>
    <mergeCell ref="LI1:LP1"/>
    <mergeCell ref="LQ1:LX1"/>
    <mergeCell ref="LY1:MF1"/>
    <mergeCell ref="A31:H31"/>
    <mergeCell ref="A32:H32"/>
    <mergeCell ref="A22:H22"/>
    <mergeCell ref="A25:H25"/>
    <mergeCell ref="A26:H26"/>
    <mergeCell ref="A41:H41"/>
    <mergeCell ref="A42:H42"/>
    <mergeCell ref="GK1:GR1"/>
    <mergeCell ref="DQ1:DX1"/>
    <mergeCell ref="DY1:EF1"/>
    <mergeCell ref="EG1:EN1"/>
    <mergeCell ref="EO1:EV1"/>
    <mergeCell ref="EW1:FD1"/>
    <mergeCell ref="A2:H2"/>
    <mergeCell ref="A29:H29"/>
    <mergeCell ref="MG1:MN1"/>
    <mergeCell ref="A39:H39"/>
    <mergeCell ref="A9:H9"/>
    <mergeCell ref="F8:H8"/>
    <mergeCell ref="AO1:AV1"/>
    <mergeCell ref="AW1:BD1"/>
    <mergeCell ref="BE1:BL1"/>
    <mergeCell ref="BM1:BT1"/>
    <mergeCell ref="BU1:CB1"/>
    <mergeCell ref="A1:H1"/>
    <mergeCell ref="Q1:X1"/>
    <mergeCell ref="Y1:AF1"/>
    <mergeCell ref="AG1:AN1"/>
    <mergeCell ref="D3:E3"/>
    <mergeCell ref="D4:E4"/>
    <mergeCell ref="D5:E5"/>
    <mergeCell ref="D6:E6"/>
    <mergeCell ref="A46:H46"/>
    <mergeCell ref="D8:E8"/>
    <mergeCell ref="A20:H20"/>
    <mergeCell ref="A21:H21"/>
    <mergeCell ref="E49:H49"/>
    <mergeCell ref="E48:H48"/>
    <mergeCell ref="A16:H16"/>
    <mergeCell ref="A18:H18"/>
    <mergeCell ref="A19:H19"/>
    <mergeCell ref="A11:H11"/>
    <mergeCell ref="A15:H15"/>
    <mergeCell ref="A14:H14"/>
    <mergeCell ref="A12:H12"/>
    <mergeCell ref="F3:H3"/>
    <mergeCell ref="F4:H4"/>
    <mergeCell ref="E57:H57"/>
    <mergeCell ref="E56:H56"/>
    <mergeCell ref="F5:H5"/>
    <mergeCell ref="F6:H6"/>
    <mergeCell ref="F7:H7"/>
    <mergeCell ref="A43:H43"/>
    <mergeCell ref="A44:H44"/>
    <mergeCell ref="A45:H45"/>
    <mergeCell ref="A33:H33"/>
    <mergeCell ref="A34:H34"/>
    <mergeCell ref="A36:H36"/>
    <mergeCell ref="A38:H38"/>
    <mergeCell ref="A40:H40"/>
    <mergeCell ref="A27:H27"/>
    <mergeCell ref="A28:H28"/>
    <mergeCell ref="A50:H50"/>
    <mergeCell ref="A30:H30"/>
  </mergeCells>
  <pageMargins left="0.7" right="0.7" top="0.75" bottom="0.75" header="0.3" footer="0.3"/>
  <pageSetup scale="47" orientation="portrait" r:id="rId1"/>
  <headerFooter>
    <oddFooter>&amp;RVersion: January 2026</oddFooter>
  </headerFooter>
  <rowBreaks count="1" manualBreakCount="1">
    <brk id="34" max="7"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E9C63BA-A811-41CD-94B3-9809DD1956D1}">
          <x14:formula1>
            <xm:f>'FAR CALCS'!$AI$2:$AI$3</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38BDB-F626-4B9D-AD88-A9CF755BB427}">
  <sheetPr codeName="Sheet12">
    <tabColor theme="9" tint="0.79998168889431442"/>
    <pageSetUpPr fitToPage="1"/>
  </sheetPr>
  <dimension ref="A1:AD3003"/>
  <sheetViews>
    <sheetView showGridLines="0" view="pageBreakPreview" zoomScale="80" zoomScaleNormal="70" zoomScaleSheetLayoutView="80" zoomScalePageLayoutView="80" workbookViewId="0">
      <selection activeCell="J3" sqref="J3"/>
    </sheetView>
  </sheetViews>
  <sheetFormatPr defaultColWidth="8.85546875" defaultRowHeight="12.75" x14ac:dyDescent="0.2"/>
  <cols>
    <col min="1" max="1" width="28" style="7" customWidth="1"/>
    <col min="2" max="2" width="36.42578125" style="33" customWidth="1"/>
    <col min="3" max="3" width="24" style="33" hidden="1" customWidth="1"/>
    <col min="4" max="4" width="28.85546875" style="33" hidden="1" customWidth="1"/>
    <col min="5" max="5" width="25" style="33" customWidth="1"/>
    <col min="6" max="6" width="28.42578125" style="44" customWidth="1"/>
    <col min="7" max="7" width="23.85546875" style="26" customWidth="1"/>
    <col min="8" max="8" width="18.42578125" style="26" customWidth="1"/>
    <col min="9" max="9" width="11.140625" style="26" customWidth="1"/>
    <col min="10" max="10" width="20.5703125" style="26" customWidth="1"/>
    <col min="11" max="11" width="24.5703125" style="26" customWidth="1"/>
    <col min="12" max="12" width="20.28515625" style="26" customWidth="1"/>
    <col min="13" max="13" width="13.85546875" style="26" bestFit="1" customWidth="1"/>
    <col min="14" max="14" width="14.85546875" style="26" bestFit="1" customWidth="1"/>
    <col min="15" max="15" width="14.5703125" style="26" bestFit="1" customWidth="1"/>
    <col min="16" max="19" width="3.140625" style="26" bestFit="1" customWidth="1"/>
    <col min="20" max="29" width="3.140625" style="33" bestFit="1" customWidth="1"/>
    <col min="30" max="30" width="11.85546875" style="33" bestFit="1" customWidth="1"/>
    <col min="31" max="16384" width="8.85546875" style="33"/>
  </cols>
  <sheetData>
    <row r="1" spans="1:30" s="1" customFormat="1" ht="13.5" customHeight="1" thickBot="1" x14ac:dyDescent="0.25">
      <c r="A1" s="174" t="str">
        <f>UPPER('PROJECT WORKSHEET'!B7)</f>
        <v>AQRS SITE NAME:</v>
      </c>
      <c r="B1" s="175" cm="1">
        <f t="array" ref="B1:D1">'PROJECT WORKSHEET'!D7:F7</f>
        <v>0</v>
      </c>
      <c r="C1" s="1">
        <v>0</v>
      </c>
      <c r="D1" s="1">
        <v>0</v>
      </c>
      <c r="F1" s="95"/>
      <c r="G1" s="96"/>
      <c r="H1" s="25"/>
      <c r="I1" s="25"/>
      <c r="J1" s="25"/>
      <c r="K1" s="25"/>
      <c r="L1" s="25"/>
      <c r="M1" s="25"/>
      <c r="N1" s="25"/>
      <c r="O1" s="25"/>
      <c r="P1" s="25"/>
      <c r="Q1" s="25"/>
      <c r="R1" s="25"/>
      <c r="S1" s="25"/>
    </row>
    <row r="2" spans="1:30" s="1" customFormat="1" ht="13.5" customHeight="1" thickBot="1" x14ac:dyDescent="0.25">
      <c r="A2" s="176" t="str">
        <f>UPPER('PROJECT WORKSHEET'!B8)</f>
        <v>AQRS SITE ADDRESS:</v>
      </c>
      <c r="B2" s="177" cm="1">
        <f t="array" ref="B2:D2">'PROJECT WORKSHEET'!D8:F8</f>
        <v>0</v>
      </c>
      <c r="C2" s="1">
        <v>0</v>
      </c>
      <c r="D2" s="1">
        <v>0</v>
      </c>
      <c r="F2" s="93"/>
      <c r="G2" s="97"/>
      <c r="H2" s="25"/>
      <c r="I2" s="25"/>
      <c r="J2" s="25"/>
      <c r="K2" s="25"/>
      <c r="L2" s="25"/>
      <c r="M2" s="25"/>
      <c r="N2" s="25"/>
      <c r="O2" s="25"/>
      <c r="P2" s="25"/>
      <c r="Q2" s="25"/>
      <c r="R2" s="25"/>
      <c r="S2" s="25"/>
    </row>
    <row r="3" spans="1:30" ht="24" customHeight="1" thickBot="1" x14ac:dyDescent="0.25">
      <c r="A3" s="24"/>
      <c r="B3" s="250" t="s">
        <v>103</v>
      </c>
      <c r="C3" s="250"/>
      <c r="D3" s="250"/>
      <c r="E3" s="250"/>
      <c r="F3" s="250"/>
      <c r="G3" s="250"/>
      <c r="H3" s="250"/>
      <c r="I3" s="25"/>
      <c r="J3" s="66" t="s">
        <v>70</v>
      </c>
      <c r="K3" s="184" t="str" cm="1">
        <f t="array" ref="K3">_xlfn.IFS('PROJECT WORKSHEET'!E20="Yes","100% Affordable",COUNTIF(H5:H385,"?*")=0,"INPUT REQUIRED",COUNTIF(H5:H385,"FAIL")&gt;0,"FAIL",TRUE,"PASS")</f>
        <v>INPUT REQUIRED</v>
      </c>
      <c r="L3"/>
      <c r="M3"/>
      <c r="N3"/>
      <c r="O3"/>
      <c r="P3"/>
      <c r="Q3"/>
      <c r="R3"/>
      <c r="S3"/>
      <c r="T3"/>
      <c r="U3"/>
      <c r="V3"/>
      <c r="W3"/>
      <c r="X3"/>
      <c r="Y3"/>
      <c r="Z3"/>
      <c r="AA3"/>
      <c r="AB3"/>
      <c r="AC3"/>
      <c r="AD3"/>
    </row>
    <row r="4" spans="1:30" ht="13.5" thickBot="1" x14ac:dyDescent="0.25">
      <c r="B4" s="40" t="s">
        <v>71</v>
      </c>
      <c r="C4" s="41"/>
      <c r="D4" s="42"/>
      <c r="E4" s="42" t="s">
        <v>8</v>
      </c>
      <c r="F4" s="46" t="s">
        <v>104</v>
      </c>
      <c r="G4" s="42" t="s">
        <v>72</v>
      </c>
      <c r="H4" s="43" t="s">
        <v>73</v>
      </c>
      <c r="I4" s="37"/>
      <c r="P4"/>
      <c r="Q4"/>
      <c r="R4"/>
      <c r="S4"/>
      <c r="T4"/>
      <c r="U4"/>
      <c r="V4"/>
      <c r="W4"/>
      <c r="X4"/>
      <c r="Y4"/>
      <c r="Z4"/>
      <c r="AA4"/>
      <c r="AB4"/>
      <c r="AC4"/>
      <c r="AD4"/>
    </row>
    <row r="5" spans="1:30" hidden="1" x14ac:dyDescent="0.2">
      <c r="B5" s="37" cm="1">
        <f t="array" ref="B5">_xlfn._xlws.SORT(_xlfn.UNIQUE(_xlfn._xlws.FILTER(IF('PROJECT WORKSHEET'!$C$35:$C$1534="",'PROJECT WORKSHEET'!$D$35:$D$1534,'PROJECT WORKSHEET'!$C$35:$C$1534 &amp; " | " &amp;'PROJECT WORKSHEET'!$D$35:$D$1534),('PROJECT WORKSHEET'!$C$35:$C$1534&lt;&gt;0)+('PROJECT WORKSHEET'!$C$35:$C$1534=""))),1,TRUE)</f>
        <v>0</v>
      </c>
      <c r="C5" s="2" t="str">
        <f>IF(OR(ISBLANK(B5),B5=0),"",IF(ISBLANK('PROJECT WORKSHEET'!C35),B5,LEFT(B5,FIND(" | ",B5)-1)))</f>
        <v/>
      </c>
      <c r="D5" s="2" t="str">
        <f>IF(OR(ISBLANK(B5),B5=0),"", IF(ISBLANK('PROJECT WORKSHEET'!C35),B5,MID(B5,FIND(" | ",B5)+3,LEN(B5)-FIND(" | ",B5)-2)))</f>
        <v/>
      </c>
      <c r="E5" s="37" t="str">
        <f>IF(OR(ISBLANK(B5),B5=0),"",COUNTIFS('PROJECT WORKSHEET'!$C$35:$C$1534,IF(ISBLANK('PROJECT WORKSHEET'!$C35),"",C5),'PROJECT WORKSHEET'!$D$35:$D$1534,IF(ISBLANK('PROJECT WORKSHEET'!$C35),D5,D5),'PROJECT WORKSHEET'!$I$35:$I$1534,"YES"))</f>
        <v/>
      </c>
      <c r="F5" s="45" t="str">
        <f>IF(OR(ISBLANK(B5),B5=0),"",COUNTIFS('PROJECT WORKSHEET'!$C$35:$C$1534,IF(ISBLANK('PROJECT WORKSHEET'!$C35),"",C5),'PROJECT WORKSHEET'!$D$35:$D$1534,IF(ISBLANK('PROJECT WORKSHEET'!$C35),D5,D5),'PROJECT WORKSHEET'!$I$35:$I$1534,"NO"))</f>
        <v/>
      </c>
      <c r="G5" s="39" t="str">
        <f>IF(OR(ISBLANK(B5),B5=0),"",E5/SUM(E5:F5))</f>
        <v/>
      </c>
      <c r="H5" s="37" t="str">
        <f>IF(OR(ISBLANK(B5),B5=0),"",IF(G5&gt;=70%,"Fail","Pass"))</f>
        <v/>
      </c>
      <c r="I5" s="37"/>
      <c r="P5"/>
      <c r="Q5"/>
      <c r="R5"/>
      <c r="S5"/>
      <c r="T5"/>
      <c r="U5"/>
      <c r="V5"/>
      <c r="W5"/>
      <c r="X5"/>
      <c r="Y5"/>
      <c r="Z5"/>
      <c r="AA5"/>
      <c r="AB5"/>
      <c r="AC5"/>
      <c r="AD5"/>
    </row>
    <row r="6" spans="1:30" x14ac:dyDescent="0.2">
      <c r="B6" s="37"/>
      <c r="C6" s="2" t="str">
        <f>IF(OR(ISBLANK(B6),B6=0),"",IF(ISBLANK('PROJECT WORKSHEET'!C36),B6,LEFT(B6,FIND(" | ",B6)-1)))</f>
        <v/>
      </c>
      <c r="D6" s="2" t="str">
        <f>IF(OR(ISBLANK(B6),B6=0),"", IF(ISBLANK('PROJECT WORKSHEET'!C36),B6,MID(B6,FIND(" | ",B6)+3,LEN(B6)-FIND(" | ",B6)-2)))</f>
        <v/>
      </c>
      <c r="E6" s="37" t="str">
        <f>IF(OR(ISBLANK(B6),B6=0),"",COUNTIFS('PROJECT WORKSHEET'!$C$35:$C$1534,IF(ISBLANK('PROJECT WORKSHEET'!$C36),"",C6),'PROJECT WORKSHEET'!$D$35:$D$1534,IF(ISBLANK('PROJECT WORKSHEET'!$C36),D6,D6),'PROJECT WORKSHEET'!$I$35:$I$1534,"YES"))</f>
        <v/>
      </c>
      <c r="F6" s="45" t="str" cm="1">
        <f t="array" ref="F6">IF(OR(ISBLANK(B6), B6=0),"",SUMPRODUCT((--('PROJECT WORKSHEET'!$C$35:$C$1534=IF(ISBLANK('PROJECT WORKSHEET'!$C36),"",C6))),(--('PROJECT WORKSHEET'!$D$35:$D$1534=D6)),(--(('PROJECT WORKSHEET'!$I$35:$I$1534="NO")+('PROJECT WORKSHEET'!$I$35:$I$1534="SUPER")&gt;0))))</f>
        <v/>
      </c>
      <c r="G6" s="39" t="str">
        <f t="shared" ref="G6:G69" si="0">IF(ISBLANK(B6),"",E6/SUM(E6:F6))</f>
        <v/>
      </c>
      <c r="H6" s="37" t="str">
        <f t="shared" ref="H6:H69" si="1">IF(ISBLANK(B6),"",IF(G6&gt;=66.66666%,"Fail","Pass"))</f>
        <v/>
      </c>
      <c r="I6" s="37"/>
      <c r="P6"/>
      <c r="Q6"/>
      <c r="R6"/>
      <c r="S6" s="33"/>
    </row>
    <row r="7" spans="1:30" x14ac:dyDescent="0.2">
      <c r="B7" s="37"/>
      <c r="C7" s="2" t="str">
        <f>IF(OR(ISBLANK(B7),B7=0),"",IF(ISBLANK('PROJECT WORKSHEET'!C37),B7,LEFT(B7,FIND(" | ",B7)-1)))</f>
        <v/>
      </c>
      <c r="D7" s="2" t="str">
        <f>IF(OR(ISBLANK(B7),B7=0),"", IF(ISBLANK('PROJECT WORKSHEET'!C37),B7,MID(B7,FIND(" | ",B7)+3,LEN(B7)-FIND(" | ",B7)-2)))</f>
        <v/>
      </c>
      <c r="E7" s="37" t="str">
        <f>IF(OR(ISBLANK(B7),B7=0),"",COUNTIFS('PROJECT WORKSHEET'!$C$35:$C$1534,IF(ISBLANK('PROJECT WORKSHEET'!$C37),"",C7),'PROJECT WORKSHEET'!$D$35:$D$1534,IF(ISBLANK('PROJECT WORKSHEET'!$C37),D7,D7),'PROJECT WORKSHEET'!$I$35:$I$1534,"YES"))</f>
        <v/>
      </c>
      <c r="F7" s="45" t="str" cm="1">
        <f t="array" ref="F7">IF(OR(ISBLANK(B7), B7=0),"",SUMPRODUCT((--('PROJECT WORKSHEET'!$C$35:$C$1534=IF(ISBLANK('PROJECT WORKSHEET'!$C37),"",C7))),(--('PROJECT WORKSHEET'!$D$35:$D$1534=D7)),(--(('PROJECT WORKSHEET'!$I$35:$I$1534="NO")+('PROJECT WORKSHEET'!$I$35:$I$1534="SUPER")&gt;0))))</f>
        <v/>
      </c>
      <c r="G7" s="39" t="str">
        <f t="shared" si="0"/>
        <v/>
      </c>
      <c r="H7" s="37" t="str">
        <f t="shared" si="1"/>
        <v/>
      </c>
      <c r="I7" s="37"/>
      <c r="J7" s="3"/>
      <c r="K7" s="3"/>
      <c r="L7" s="3"/>
      <c r="M7"/>
      <c r="N7"/>
      <c r="O7"/>
      <c r="P7"/>
      <c r="Q7"/>
      <c r="R7"/>
      <c r="S7" s="33"/>
    </row>
    <row r="8" spans="1:30" x14ac:dyDescent="0.2">
      <c r="A8" s="24"/>
      <c r="B8" s="37"/>
      <c r="C8" s="2" t="str">
        <f>IF(OR(ISBLANK(B8),B8=0),"",IF(ISBLANK('PROJECT WORKSHEET'!C38),B8,LEFT(B8,FIND(" | ",B8)-1)))</f>
        <v/>
      </c>
      <c r="D8" s="2" t="str">
        <f>IF(OR(ISBLANK(B8),B8=0),"", IF(ISBLANK('PROJECT WORKSHEET'!C38),B8,MID(B8,FIND(" | ",B8)+3,LEN(B8)-FIND(" | ",B8)-2)))</f>
        <v/>
      </c>
      <c r="E8" s="37" t="str">
        <f>IF(OR(ISBLANK(B8),B8=0),"",COUNTIFS('PROJECT WORKSHEET'!$C$35:$C$1534,IF(ISBLANK('PROJECT WORKSHEET'!$C38),"",C8),'PROJECT WORKSHEET'!$D$35:$D$1534,IF(ISBLANK('PROJECT WORKSHEET'!$C38),D8,D8),'PROJECT WORKSHEET'!$I$35:$I$1534,"YES"))</f>
        <v/>
      </c>
      <c r="F8" s="45" t="str" cm="1">
        <f t="array" ref="F8">IF(OR(ISBLANK(B8), B8=0),"",SUMPRODUCT((--('PROJECT WORKSHEET'!$C$35:$C$1534=IF(ISBLANK('PROJECT WORKSHEET'!$C38),"",C8))),(--('PROJECT WORKSHEET'!$D$35:$D$1534=D8)),(--(('PROJECT WORKSHEET'!$I$35:$I$1534="NO")+('PROJECT WORKSHEET'!$I$35:$I$1534="SUPER")&gt;0))))</f>
        <v/>
      </c>
      <c r="G8" s="39" t="str">
        <f t="shared" si="0"/>
        <v/>
      </c>
      <c r="H8" s="37" t="str">
        <f t="shared" si="1"/>
        <v/>
      </c>
      <c r="I8" s="37"/>
      <c r="J8" s="3"/>
      <c r="K8" s="3"/>
      <c r="L8" s="3"/>
      <c r="M8"/>
      <c r="N8"/>
      <c r="O8"/>
      <c r="P8"/>
      <c r="Q8"/>
      <c r="R8"/>
      <c r="S8" s="33"/>
    </row>
    <row r="9" spans="1:30" x14ac:dyDescent="0.2">
      <c r="A9" s="24"/>
      <c r="B9" s="37"/>
      <c r="C9" s="2" t="str">
        <f>IF(OR(ISBLANK(B9),B9=0),"",IF(ISBLANK('PROJECT WORKSHEET'!C39),B9,LEFT(B9,FIND(" | ",B9)-1)))</f>
        <v/>
      </c>
      <c r="D9" s="2" t="str">
        <f>IF(OR(ISBLANK(B9),B9=0),"", IF(ISBLANK('PROJECT WORKSHEET'!C39),B9,MID(B9,FIND(" | ",B9)+3,LEN(B9)-FIND(" | ",B9)-2)))</f>
        <v/>
      </c>
      <c r="E9" s="37" t="str">
        <f>IF(OR(ISBLANK(B9),B9=0),"",COUNTIFS('PROJECT WORKSHEET'!$C$35:$C$1534,IF(ISBLANK('PROJECT WORKSHEET'!$C39),"",C9),'PROJECT WORKSHEET'!$D$35:$D$1534,IF(ISBLANK('PROJECT WORKSHEET'!$C39),D9,D9),'PROJECT WORKSHEET'!$I$35:$I$1534,"YES"))</f>
        <v/>
      </c>
      <c r="F9" s="45" t="str" cm="1">
        <f t="array" ref="F9">IF(OR(ISBLANK(B9), B9=0),"",SUMPRODUCT((--('PROJECT WORKSHEET'!$C$35:$C$1534=IF(ISBLANK('PROJECT WORKSHEET'!$C39),"",C9))),(--('PROJECT WORKSHEET'!$D$35:$D$1534=D9)),(--(('PROJECT WORKSHEET'!$I$35:$I$1534="NO")+('PROJECT WORKSHEET'!$I$35:$I$1534="SUPER")&gt;0))))</f>
        <v/>
      </c>
      <c r="G9" s="39" t="str">
        <f t="shared" si="0"/>
        <v/>
      </c>
      <c r="H9" s="37" t="str">
        <f t="shared" si="1"/>
        <v/>
      </c>
      <c r="I9" s="37"/>
      <c r="J9" s="37"/>
      <c r="K9" s="37"/>
      <c r="L9" s="37"/>
      <c r="M9"/>
      <c r="N9"/>
      <c r="O9"/>
      <c r="P9"/>
      <c r="Q9"/>
      <c r="R9"/>
      <c r="S9" s="33"/>
    </row>
    <row r="10" spans="1:30" x14ac:dyDescent="0.2">
      <c r="A10" s="24"/>
      <c r="B10" s="37"/>
      <c r="C10" s="2" t="str">
        <f>IF(OR(ISBLANK(B10),B10=0),"",IF(ISBLANK('PROJECT WORKSHEET'!C40),B10,LEFT(B10,FIND(" | ",B10)-1)))</f>
        <v/>
      </c>
      <c r="D10" s="2" t="str">
        <f>IF(OR(ISBLANK(B10),B10=0),"", IF(ISBLANK('PROJECT WORKSHEET'!C40),B10,MID(B10,FIND(" | ",B10)+3,LEN(B10)-FIND(" | ",B10)-2)))</f>
        <v/>
      </c>
      <c r="E10" s="37" t="str">
        <f>IF(OR(ISBLANK(B10),B10=0),"",COUNTIFS('PROJECT WORKSHEET'!$C$35:$C$1534,IF(ISBLANK('PROJECT WORKSHEET'!$C40),"",C10),'PROJECT WORKSHEET'!$D$35:$D$1534,IF(ISBLANK('PROJECT WORKSHEET'!$C40),D10,D10),'PROJECT WORKSHEET'!$I$35:$I$1534,"YES"))</f>
        <v/>
      </c>
      <c r="F10" s="45" t="str" cm="1">
        <f t="array" ref="F10">IF(OR(ISBLANK(B10), B10=0),"",SUMPRODUCT((--('PROJECT WORKSHEET'!$C$35:$C$1534=IF(ISBLANK('PROJECT WORKSHEET'!$C40),"",C10))),(--('PROJECT WORKSHEET'!$D$35:$D$1534=D10)),(--(('PROJECT WORKSHEET'!$I$35:$I$1534="NO")+('PROJECT WORKSHEET'!$I$35:$I$1534="SUPER")&gt;0))))</f>
        <v/>
      </c>
      <c r="G10" s="39" t="str">
        <f t="shared" si="0"/>
        <v/>
      </c>
      <c r="H10" s="37" t="str">
        <f t="shared" si="1"/>
        <v/>
      </c>
      <c r="I10" s="37"/>
      <c r="J10" s="37"/>
      <c r="K10" s="37"/>
      <c r="L10" s="37"/>
      <c r="M10"/>
      <c r="N10"/>
      <c r="O10"/>
      <c r="P10"/>
      <c r="Q10"/>
      <c r="R10"/>
      <c r="S10" s="33"/>
    </row>
    <row r="11" spans="1:30" x14ac:dyDescent="0.2">
      <c r="A11" s="24"/>
      <c r="B11" s="37"/>
      <c r="C11" s="2" t="str">
        <f>IF(OR(ISBLANK(B11),B11=0),"",IF(ISBLANK('PROJECT WORKSHEET'!C41),B11,LEFT(B11,FIND(" | ",B11)-1)))</f>
        <v/>
      </c>
      <c r="D11" s="2" t="str">
        <f>IF(OR(ISBLANK(B11),B11=0),"", IF(ISBLANK('PROJECT WORKSHEET'!C41),B11,MID(B11,FIND(" | ",B11)+3,LEN(B11)-FIND(" | ",B11)-2)))</f>
        <v/>
      </c>
      <c r="E11" s="37" t="str">
        <f>IF(OR(ISBLANK(B11),B11=0),"",COUNTIFS('PROJECT WORKSHEET'!$C$35:$C$1534,IF(ISBLANK('PROJECT WORKSHEET'!$C41),"",C11),'PROJECT WORKSHEET'!$D$35:$D$1534,IF(ISBLANK('PROJECT WORKSHEET'!$C41),D11,D11),'PROJECT WORKSHEET'!$I$35:$I$1534,"YES"))</f>
        <v/>
      </c>
      <c r="F11" s="45" t="str" cm="1">
        <f t="array" ref="F11">IF(OR(ISBLANK(B11), B11=0),"",SUMPRODUCT((--('PROJECT WORKSHEET'!$C$35:$C$1534=IF(ISBLANK('PROJECT WORKSHEET'!$C41),"",C11))),(--('PROJECT WORKSHEET'!$D$35:$D$1534=D11)),(--(('PROJECT WORKSHEET'!$I$35:$I$1534="NO")+('PROJECT WORKSHEET'!$I$35:$I$1534="SUPER")&gt;0))))</f>
        <v/>
      </c>
      <c r="G11" s="39" t="str">
        <f t="shared" si="0"/>
        <v/>
      </c>
      <c r="H11" s="37" t="str">
        <f t="shared" si="1"/>
        <v/>
      </c>
      <c r="I11" s="37"/>
      <c r="J11" s="37"/>
      <c r="K11" s="37"/>
      <c r="L11" s="37"/>
      <c r="M11"/>
      <c r="N11"/>
      <c r="O11"/>
      <c r="P11"/>
      <c r="Q11"/>
      <c r="R11" s="33"/>
      <c r="S11" s="33"/>
    </row>
    <row r="12" spans="1:30" x14ac:dyDescent="0.2">
      <c r="A12" s="24"/>
      <c r="B12" s="37"/>
      <c r="C12" s="2" t="str">
        <f>IF(OR(ISBLANK(B12),B12=0),"",IF(ISBLANK('PROJECT WORKSHEET'!C42),B12,LEFT(B12,FIND(" | ",B12)-1)))</f>
        <v/>
      </c>
      <c r="D12" s="2" t="str">
        <f>IF(OR(ISBLANK(B12),B12=0),"", IF(ISBLANK('PROJECT WORKSHEET'!C42),B12,MID(B12,FIND(" | ",B12)+3,LEN(B12)-FIND(" | ",B12)-2)))</f>
        <v/>
      </c>
      <c r="E12" s="37" t="str">
        <f>IF(OR(ISBLANK(B12),B12=0),"",COUNTIFS('PROJECT WORKSHEET'!$C$35:$C$1534,IF(ISBLANK('PROJECT WORKSHEET'!$C42),"",C12),'PROJECT WORKSHEET'!$D$35:$D$1534,IF(ISBLANK('PROJECT WORKSHEET'!$C42),D12,D12),'PROJECT WORKSHEET'!$I$35:$I$1534,"YES"))</f>
        <v/>
      </c>
      <c r="F12" s="45" t="str" cm="1">
        <f t="array" ref="F12">IF(OR(ISBLANK(B12), B12=0),"",SUMPRODUCT((--('PROJECT WORKSHEET'!$C$35:$C$1534=IF(ISBLANK('PROJECT WORKSHEET'!$C42),"",C12))),(--('PROJECT WORKSHEET'!$D$35:$D$1534=D12)),(--(('PROJECT WORKSHEET'!$I$35:$I$1534="NO")+('PROJECT WORKSHEET'!$I$35:$I$1534="SUPER")&gt;0))))</f>
        <v/>
      </c>
      <c r="G12" s="39" t="str">
        <f t="shared" si="0"/>
        <v/>
      </c>
      <c r="H12" s="37" t="str">
        <f t="shared" si="1"/>
        <v/>
      </c>
      <c r="I12" s="37"/>
      <c r="J12" s="37"/>
      <c r="K12" s="37"/>
      <c r="L12" s="37"/>
      <c r="M12"/>
      <c r="N12"/>
      <c r="O12"/>
      <c r="P12"/>
      <c r="Q12"/>
      <c r="R12" s="33"/>
      <c r="S12" s="33"/>
    </row>
    <row r="13" spans="1:30" x14ac:dyDescent="0.2">
      <c r="A13" s="24"/>
      <c r="B13" s="37"/>
      <c r="C13" s="2" t="str">
        <f>IF(OR(ISBLANK(B13),B13=0),"",IF(ISBLANK('PROJECT WORKSHEET'!C43),B13,LEFT(B13,FIND(" | ",B13)-1)))</f>
        <v/>
      </c>
      <c r="D13" s="2" t="str">
        <f>IF(OR(ISBLANK(B13),B13=0),"", IF(ISBLANK('PROJECT WORKSHEET'!C43),B13,MID(B13,FIND(" | ",B13)+3,LEN(B13)-FIND(" | ",B13)-2)))</f>
        <v/>
      </c>
      <c r="E13" s="37" t="str">
        <f>IF(OR(ISBLANK(B13),B13=0),"",COUNTIFS('PROJECT WORKSHEET'!$C$35:$C$1534,IF(ISBLANK('PROJECT WORKSHEET'!$C43),"",C13),'PROJECT WORKSHEET'!$D$35:$D$1534,IF(ISBLANK('PROJECT WORKSHEET'!$C43),D13,D13),'PROJECT WORKSHEET'!$I$35:$I$1534,"YES"))</f>
        <v/>
      </c>
      <c r="F13" s="45" t="str" cm="1">
        <f t="array" ref="F13">IF(OR(ISBLANK(B13), B13=0),"",SUMPRODUCT((--('PROJECT WORKSHEET'!$C$35:$C$1534=IF(ISBLANK('PROJECT WORKSHEET'!$C43),"",C13))),(--('PROJECT WORKSHEET'!$D$35:$D$1534=D13)),(--(('PROJECT WORKSHEET'!$I$35:$I$1534="NO")+('PROJECT WORKSHEET'!$I$35:$I$1534="SUPER")&gt;0))))</f>
        <v/>
      </c>
      <c r="G13" s="39" t="str">
        <f t="shared" si="0"/>
        <v/>
      </c>
      <c r="H13" s="37" t="str">
        <f t="shared" si="1"/>
        <v/>
      </c>
      <c r="I13" s="37"/>
      <c r="J13" s="3"/>
      <c r="K13" s="3"/>
      <c r="L13" s="3"/>
      <c r="M13"/>
      <c r="N13"/>
      <c r="O13"/>
      <c r="P13"/>
      <c r="Q13"/>
      <c r="R13" s="33"/>
      <c r="S13" s="33"/>
    </row>
    <row r="14" spans="1:30" x14ac:dyDescent="0.2">
      <c r="A14" s="24"/>
      <c r="B14" s="37"/>
      <c r="C14" s="2" t="str">
        <f>IF(OR(ISBLANK(B14),B14=0),"",IF(ISBLANK('PROJECT WORKSHEET'!C44),B14,LEFT(B14,FIND(" | ",B14)-1)))</f>
        <v/>
      </c>
      <c r="D14" s="2" t="str">
        <f>IF(OR(ISBLANK(B14),B14=0),"", IF(ISBLANK('PROJECT WORKSHEET'!C44),B14,MID(B14,FIND(" | ",B14)+3,LEN(B14)-FIND(" | ",B14)-2)))</f>
        <v/>
      </c>
      <c r="E14" s="37" t="str">
        <f>IF(OR(ISBLANK(B14),B14=0),"",COUNTIFS('PROJECT WORKSHEET'!$C$35:$C$1534,IF(ISBLANK('PROJECT WORKSHEET'!$C44),"",C14),'PROJECT WORKSHEET'!$D$35:$D$1534,IF(ISBLANK('PROJECT WORKSHEET'!$C44),D14,D14),'PROJECT WORKSHEET'!$I$35:$I$1534,"YES"))</f>
        <v/>
      </c>
      <c r="F14" s="45" t="str" cm="1">
        <f t="array" ref="F14">IF(OR(ISBLANK(B14), B14=0),"",SUMPRODUCT((--('PROJECT WORKSHEET'!$C$35:$C$1534=IF(ISBLANK('PROJECT WORKSHEET'!$C44),"",C14))),(--('PROJECT WORKSHEET'!$D$35:$D$1534=D14)),(--(('PROJECT WORKSHEET'!$I$35:$I$1534="NO")+('PROJECT WORKSHEET'!$I$35:$I$1534="SUPER")&gt;0))))</f>
        <v/>
      </c>
      <c r="G14" s="39" t="str">
        <f t="shared" si="0"/>
        <v/>
      </c>
      <c r="H14" s="37" t="str">
        <f t="shared" si="1"/>
        <v/>
      </c>
      <c r="I14" s="37"/>
      <c r="J14" s="3"/>
      <c r="K14" s="3"/>
      <c r="L14" s="3"/>
      <c r="M14"/>
      <c r="N14"/>
      <c r="O14"/>
      <c r="P14"/>
      <c r="Q14"/>
      <c r="R14" s="33"/>
      <c r="S14" s="33"/>
    </row>
    <row r="15" spans="1:30" x14ac:dyDescent="0.2">
      <c r="A15" s="24"/>
      <c r="B15" s="37"/>
      <c r="C15" s="2" t="str">
        <f>IF(OR(ISBLANK(B15),B15=0),"",IF(ISBLANK('PROJECT WORKSHEET'!C45),B15,LEFT(B15,FIND(" | ",B15)-1)))</f>
        <v/>
      </c>
      <c r="D15" s="2" t="str">
        <f>IF(OR(ISBLANK(B15),B15=0),"", IF(ISBLANK('PROJECT WORKSHEET'!C45),B15,MID(B15,FIND(" | ",B15)+3,LEN(B15)-FIND(" | ",B15)-2)))</f>
        <v/>
      </c>
      <c r="E15" s="37" t="str">
        <f>IF(OR(ISBLANK(B15),B15=0),"",COUNTIFS('PROJECT WORKSHEET'!$C$35:$C$1534,IF(ISBLANK('PROJECT WORKSHEET'!$C45),"",C15),'PROJECT WORKSHEET'!$D$35:$D$1534,IF(ISBLANK('PROJECT WORKSHEET'!$C45),D15,D15),'PROJECT WORKSHEET'!$I$35:$I$1534,"YES"))</f>
        <v/>
      </c>
      <c r="F15" s="45" t="str" cm="1">
        <f t="array" ref="F15">IF(OR(ISBLANK(B15), B15=0),"",SUMPRODUCT((--('PROJECT WORKSHEET'!$C$35:$C$1534=IF(ISBLANK('PROJECT WORKSHEET'!$C45),"",C15))),(--('PROJECT WORKSHEET'!$D$35:$D$1534=D15)),(--(('PROJECT WORKSHEET'!$I$35:$I$1534="NO")+('PROJECT WORKSHEET'!$I$35:$I$1534="SUPER")&gt;0))))</f>
        <v/>
      </c>
      <c r="G15" s="39" t="str">
        <f t="shared" si="0"/>
        <v/>
      </c>
      <c r="H15" s="37" t="str">
        <f t="shared" si="1"/>
        <v/>
      </c>
      <c r="I15" s="37"/>
      <c r="J15" s="3"/>
      <c r="K15" s="3"/>
      <c r="L15" s="3"/>
      <c r="M15"/>
      <c r="N15"/>
      <c r="O15"/>
      <c r="P15"/>
      <c r="Q15"/>
      <c r="R15" s="33"/>
      <c r="S15" s="33"/>
    </row>
    <row r="16" spans="1:30" x14ac:dyDescent="0.2">
      <c r="A16" s="24"/>
      <c r="B16" s="37"/>
      <c r="C16" s="2" t="str">
        <f>IF(OR(ISBLANK(B16),B16=0),"",IF(ISBLANK('PROJECT WORKSHEET'!C46),B16,LEFT(B16,FIND(" | ",B16)-1)))</f>
        <v/>
      </c>
      <c r="D16" s="2" t="str">
        <f>IF(OR(ISBLANK(B16),B16=0),"", IF(ISBLANK('PROJECT WORKSHEET'!C46),B16,MID(B16,FIND(" | ",B16)+3,LEN(B16)-FIND(" | ",B16)-2)))</f>
        <v/>
      </c>
      <c r="E16" s="37" t="str">
        <f>IF(OR(ISBLANK(B16),B16=0),"",COUNTIFS('PROJECT WORKSHEET'!$C$35:$C$1534,IF(ISBLANK('PROJECT WORKSHEET'!$C46),"",C16),'PROJECT WORKSHEET'!$D$35:$D$1534,IF(ISBLANK('PROJECT WORKSHEET'!$C46),D16,D16),'PROJECT WORKSHEET'!$I$35:$I$1534,"YES"))</f>
        <v/>
      </c>
      <c r="F16" s="45" t="str" cm="1">
        <f t="array" ref="F16">IF(OR(ISBLANK(B16), B16=0),"",SUMPRODUCT((--('PROJECT WORKSHEET'!$C$35:$C$1534=IF(ISBLANK('PROJECT WORKSHEET'!$C46),"",C16))),(--('PROJECT WORKSHEET'!$D$35:$D$1534=D16)),(--(('PROJECT WORKSHEET'!$I$35:$I$1534="NO")+('PROJECT WORKSHEET'!$I$35:$I$1534="SUPER")&gt;0))))</f>
        <v/>
      </c>
      <c r="G16" s="39" t="str">
        <f t="shared" si="0"/>
        <v/>
      </c>
      <c r="H16" s="37" t="str">
        <f t="shared" si="1"/>
        <v/>
      </c>
      <c r="I16" s="37"/>
      <c r="J16" s="3"/>
      <c r="K16" s="3"/>
      <c r="L16" s="3"/>
      <c r="M16"/>
      <c r="N16"/>
      <c r="O16"/>
      <c r="P16"/>
      <c r="Q16"/>
      <c r="R16" s="33"/>
      <c r="S16" s="33"/>
    </row>
    <row r="17" spans="1:19" x14ac:dyDescent="0.2">
      <c r="A17" s="24"/>
      <c r="B17" s="37"/>
      <c r="C17" s="2" t="str">
        <f>IF(OR(ISBLANK(B17),B17=0),"",IF(ISBLANK('PROJECT WORKSHEET'!C47),B17,LEFT(B17,FIND(" | ",B17)-1)))</f>
        <v/>
      </c>
      <c r="D17" s="2" t="str">
        <f>IF(OR(ISBLANK(B17),B17=0),"", IF(ISBLANK('PROJECT WORKSHEET'!C47),B17,MID(B17,FIND(" | ",B17)+3,LEN(B17)-FIND(" | ",B17)-2)))</f>
        <v/>
      </c>
      <c r="E17" s="37" t="str">
        <f>IF(OR(ISBLANK(B17),B17=0),"",COUNTIFS('PROJECT WORKSHEET'!$C$35:$C$1534,IF(ISBLANK('PROJECT WORKSHEET'!$C47),"",C17),'PROJECT WORKSHEET'!$D$35:$D$1534,IF(ISBLANK('PROJECT WORKSHEET'!$C47),D17,D17),'PROJECT WORKSHEET'!$I$35:$I$1534,"YES"))</f>
        <v/>
      </c>
      <c r="F17" s="45" t="str" cm="1">
        <f t="array" ref="F17">IF(OR(ISBLANK(B17), B17=0),"",SUMPRODUCT((--('PROJECT WORKSHEET'!$C$35:$C$1534=IF(ISBLANK('PROJECT WORKSHEET'!$C47),"",C17))),(--('PROJECT WORKSHEET'!$D$35:$D$1534=D17)),(--(('PROJECT WORKSHEET'!$I$35:$I$1534="NO")+('PROJECT WORKSHEET'!$I$35:$I$1534="SUPER")&gt;0))))</f>
        <v/>
      </c>
      <c r="G17" s="39" t="str">
        <f t="shared" si="0"/>
        <v/>
      </c>
      <c r="H17" s="37" t="str">
        <f t="shared" si="1"/>
        <v/>
      </c>
      <c r="I17" s="37"/>
      <c r="J17" s="3"/>
      <c r="K17" s="3"/>
      <c r="L17" s="3"/>
      <c r="M17"/>
      <c r="N17"/>
      <c r="O17"/>
      <c r="P17"/>
      <c r="Q17"/>
      <c r="R17" s="33"/>
      <c r="S17" s="33"/>
    </row>
    <row r="18" spans="1:19" x14ac:dyDescent="0.2">
      <c r="A18" s="24"/>
      <c r="B18" s="37"/>
      <c r="C18" s="2" t="str">
        <f>IF(OR(ISBLANK(B18),B18=0),"",IF(ISBLANK('PROJECT WORKSHEET'!C48),B18,LEFT(B18,FIND(" | ",B18)-1)))</f>
        <v/>
      </c>
      <c r="D18" s="2" t="str">
        <f>IF(OR(ISBLANK(B18),B18=0),"", IF(ISBLANK('PROJECT WORKSHEET'!C48),B18,MID(B18,FIND(" | ",B18)+3,LEN(B18)-FIND(" | ",B18)-2)))</f>
        <v/>
      </c>
      <c r="E18" s="37" t="str">
        <f>IF(OR(ISBLANK(B18),B18=0),"",COUNTIFS('PROJECT WORKSHEET'!$C$35:$C$1534,IF(ISBLANK('PROJECT WORKSHEET'!$C48),"",C18),'PROJECT WORKSHEET'!$D$35:$D$1534,IF(ISBLANK('PROJECT WORKSHEET'!$C48),D18,D18),'PROJECT WORKSHEET'!$I$35:$I$1534,"YES"))</f>
        <v/>
      </c>
      <c r="F18" s="45" t="str" cm="1">
        <f t="array" ref="F18">IF(OR(ISBLANK(B18), B18=0),"",SUMPRODUCT((--('PROJECT WORKSHEET'!$C$35:$C$1534=IF(ISBLANK('PROJECT WORKSHEET'!$C48),"",C18))),(--('PROJECT WORKSHEET'!$D$35:$D$1534=D18)),(--(('PROJECT WORKSHEET'!$I$35:$I$1534="NO")+('PROJECT WORKSHEET'!$I$35:$I$1534="SUPER")&gt;0))))</f>
        <v/>
      </c>
      <c r="G18" s="39" t="str">
        <f t="shared" si="0"/>
        <v/>
      </c>
      <c r="H18" s="37" t="str">
        <f t="shared" si="1"/>
        <v/>
      </c>
      <c r="I18" s="37"/>
      <c r="J18" s="3"/>
      <c r="K18" s="3"/>
      <c r="L18" s="3"/>
      <c r="M18"/>
      <c r="N18"/>
      <c r="O18"/>
      <c r="P18"/>
      <c r="Q18"/>
      <c r="R18" s="33"/>
      <c r="S18" s="33"/>
    </row>
    <row r="19" spans="1:19" x14ac:dyDescent="0.2">
      <c r="A19" s="24"/>
      <c r="B19" s="37"/>
      <c r="C19" s="2" t="str">
        <f>IF(OR(ISBLANK(B19),B19=0),"",IF(ISBLANK('PROJECT WORKSHEET'!C49),B19,LEFT(B19,FIND(" | ",B19)-1)))</f>
        <v/>
      </c>
      <c r="D19" s="2" t="str">
        <f>IF(OR(ISBLANK(B19),B19=0),"", IF(ISBLANK('PROJECT WORKSHEET'!C49),B19,MID(B19,FIND(" | ",B19)+3,LEN(B19)-FIND(" | ",B19)-2)))</f>
        <v/>
      </c>
      <c r="E19" s="37" t="str">
        <f>IF(OR(ISBLANK(B19),B19=0),"",COUNTIFS('PROJECT WORKSHEET'!$C$35:$C$1534,IF(ISBLANK('PROJECT WORKSHEET'!$C49),"",C19),'PROJECT WORKSHEET'!$D$35:$D$1534,IF(ISBLANK('PROJECT WORKSHEET'!$C49),D19,D19),'PROJECT WORKSHEET'!$I$35:$I$1534,"YES"))</f>
        <v/>
      </c>
      <c r="F19" s="45" t="str" cm="1">
        <f t="array" ref="F19">IF(OR(ISBLANK(B19), B19=0),"",SUMPRODUCT((--('PROJECT WORKSHEET'!$C$35:$C$1534=IF(ISBLANK('PROJECT WORKSHEET'!$C49),"",C19))),(--('PROJECT WORKSHEET'!$D$35:$D$1534=D19)),(--(('PROJECT WORKSHEET'!$I$35:$I$1534="NO")+('PROJECT WORKSHEET'!$I$35:$I$1534="SUPER")&gt;0))))</f>
        <v/>
      </c>
      <c r="G19" s="39" t="str">
        <f t="shared" si="0"/>
        <v/>
      </c>
      <c r="H19" s="37" t="str">
        <f t="shared" si="1"/>
        <v/>
      </c>
      <c r="I19" s="37"/>
      <c r="J19" s="3"/>
      <c r="K19" s="3"/>
      <c r="L19" s="3"/>
      <c r="M19"/>
      <c r="N19"/>
      <c r="O19"/>
      <c r="P19"/>
      <c r="Q19"/>
      <c r="R19" s="33"/>
      <c r="S19" s="33"/>
    </row>
    <row r="20" spans="1:19" x14ac:dyDescent="0.2">
      <c r="A20" s="24"/>
      <c r="B20" s="37"/>
      <c r="C20" s="2" t="str">
        <f>IF(OR(ISBLANK(B20),B20=0),"",IF(ISBLANK('PROJECT WORKSHEET'!C50),B20,LEFT(B20,FIND(" | ",B20)-1)))</f>
        <v/>
      </c>
      <c r="D20" s="2" t="str">
        <f>IF(OR(ISBLANK(B20),B20=0),"", IF(ISBLANK('PROJECT WORKSHEET'!C50),B20,MID(B20,FIND(" | ",B20)+3,LEN(B20)-FIND(" | ",B20)-2)))</f>
        <v/>
      </c>
      <c r="E20" s="37" t="str">
        <f>IF(OR(ISBLANK(B20),B20=0),"",COUNTIFS('PROJECT WORKSHEET'!$C$35:$C$1534,IF(ISBLANK('PROJECT WORKSHEET'!$C50),"",C20),'PROJECT WORKSHEET'!$D$35:$D$1534,IF(ISBLANK('PROJECT WORKSHEET'!$C50),D20,D20),'PROJECT WORKSHEET'!$I$35:$I$1534,"YES"))</f>
        <v/>
      </c>
      <c r="F20" s="45" t="str" cm="1">
        <f t="array" ref="F20">IF(OR(ISBLANK(B20), B20=0),"",SUMPRODUCT((--('PROJECT WORKSHEET'!$C$35:$C$1534=IF(ISBLANK('PROJECT WORKSHEET'!$C50),"",C20))),(--('PROJECT WORKSHEET'!$D$35:$D$1534=D20)),(--(('PROJECT WORKSHEET'!$I$35:$I$1534="NO")+('PROJECT WORKSHEET'!$I$35:$I$1534="SUPER")&gt;0))))</f>
        <v/>
      </c>
      <c r="G20" s="39" t="str">
        <f t="shared" si="0"/>
        <v/>
      </c>
      <c r="H20" s="37" t="str">
        <f t="shared" si="1"/>
        <v/>
      </c>
      <c r="I20" s="37"/>
      <c r="J20" s="3"/>
      <c r="K20" s="3"/>
      <c r="L20" s="3"/>
      <c r="M20" s="3"/>
      <c r="N20"/>
      <c r="O20" s="33"/>
      <c r="P20" s="33"/>
      <c r="Q20" s="33"/>
      <c r="R20" s="33"/>
      <c r="S20" s="33"/>
    </row>
    <row r="21" spans="1:19" x14ac:dyDescent="0.2">
      <c r="A21" s="24"/>
      <c r="B21" s="37"/>
      <c r="C21" s="2" t="str">
        <f>IF(OR(ISBLANK(B21),B21=0),"",IF(ISBLANK('PROJECT WORKSHEET'!C51),B21,LEFT(B21,FIND(" | ",B21)-1)))</f>
        <v/>
      </c>
      <c r="D21" s="2" t="str">
        <f>IF(OR(ISBLANK(B21),B21=0),"", IF(ISBLANK('PROJECT WORKSHEET'!C51),B21,MID(B21,FIND(" | ",B21)+3,LEN(B21)-FIND(" | ",B21)-2)))</f>
        <v/>
      </c>
      <c r="E21" s="37" t="str">
        <f>IF(OR(ISBLANK(B21),B21=0),"",COUNTIFS('PROJECT WORKSHEET'!$C$35:$C$1534,IF(ISBLANK('PROJECT WORKSHEET'!$C51),"",C21),'PROJECT WORKSHEET'!$D$35:$D$1534,IF(ISBLANK('PROJECT WORKSHEET'!$C51),D21,D21),'PROJECT WORKSHEET'!$I$35:$I$1534,"YES"))</f>
        <v/>
      </c>
      <c r="F21" s="45" t="str" cm="1">
        <f t="array" ref="F21">IF(OR(ISBLANK(B21), B21=0),"",SUMPRODUCT((--('PROJECT WORKSHEET'!$C$35:$C$1534=IF(ISBLANK('PROJECT WORKSHEET'!$C51),"",C21))),(--('PROJECT WORKSHEET'!$D$35:$D$1534=D21)),(--(('PROJECT WORKSHEET'!$I$35:$I$1534="NO")+('PROJECT WORKSHEET'!$I$35:$I$1534="SUPER")&gt;0))))</f>
        <v/>
      </c>
      <c r="G21" s="39" t="str">
        <f t="shared" si="0"/>
        <v/>
      </c>
      <c r="H21" s="37" t="str">
        <f t="shared" si="1"/>
        <v/>
      </c>
      <c r="I21" s="37"/>
      <c r="J21" s="3"/>
      <c r="K21" s="3"/>
      <c r="L21" s="3"/>
      <c r="M21" s="3"/>
      <c r="N21" s="3"/>
      <c r="O21" s="33"/>
      <c r="P21" s="33"/>
      <c r="Q21" s="33"/>
      <c r="R21" s="33"/>
      <c r="S21" s="33"/>
    </row>
    <row r="22" spans="1:19" x14ac:dyDescent="0.2">
      <c r="A22" s="24"/>
      <c r="B22" s="37"/>
      <c r="C22" s="2" t="str">
        <f>IF(OR(ISBLANK(B22),B22=0),"",IF(ISBLANK('PROJECT WORKSHEET'!C52),B22,LEFT(B22,FIND(" | ",B22)-1)))</f>
        <v/>
      </c>
      <c r="D22" s="2" t="str">
        <f>IF(OR(ISBLANK(B22),B22=0),"", IF(ISBLANK('PROJECT WORKSHEET'!C52),B22,MID(B22,FIND(" | ",B22)+3,LEN(B22)-FIND(" | ",B22)-2)))</f>
        <v/>
      </c>
      <c r="E22" s="37" t="str">
        <f>IF(OR(ISBLANK(B22),B22=0),"",COUNTIFS('PROJECT WORKSHEET'!$C$35:$C$1534,IF(ISBLANK('PROJECT WORKSHEET'!$C52),"",C22),'PROJECT WORKSHEET'!$D$35:$D$1534,IF(ISBLANK('PROJECT WORKSHEET'!$C52),D22,D22),'PROJECT WORKSHEET'!$I$35:$I$1534,"YES"))</f>
        <v/>
      </c>
      <c r="F22" s="45" t="str" cm="1">
        <f t="array" ref="F22">IF(OR(ISBLANK(B22), B22=0),"",SUMPRODUCT((--('PROJECT WORKSHEET'!$C$35:$C$1534=IF(ISBLANK('PROJECT WORKSHEET'!$C52),"",C22))),(--('PROJECT WORKSHEET'!$D$35:$D$1534=D22)),(--(('PROJECT WORKSHEET'!$I$35:$I$1534="NO")+('PROJECT WORKSHEET'!$I$35:$I$1534="SUPER")&gt;0))))</f>
        <v/>
      </c>
      <c r="G22" s="39" t="str">
        <f t="shared" si="0"/>
        <v/>
      </c>
      <c r="H22" s="37" t="str">
        <f t="shared" si="1"/>
        <v/>
      </c>
      <c r="I22" s="37"/>
      <c r="J22" s="3"/>
      <c r="K22" s="3"/>
      <c r="L22" s="3"/>
      <c r="M22" s="3"/>
      <c r="N22" s="3"/>
      <c r="O22" s="33"/>
      <c r="P22" s="33"/>
      <c r="Q22" s="33"/>
      <c r="R22" s="33"/>
      <c r="S22" s="33"/>
    </row>
    <row r="23" spans="1:19" x14ac:dyDescent="0.2">
      <c r="A23" s="24"/>
      <c r="B23" s="37"/>
      <c r="C23" s="2" t="str">
        <f>IF(OR(ISBLANK(B23),B23=0),"",IF(ISBLANK('PROJECT WORKSHEET'!C53),B23,LEFT(B23,FIND(" | ",B23)-1)))</f>
        <v/>
      </c>
      <c r="D23" s="2" t="str">
        <f>IF(OR(ISBLANK(B23),B23=0),"", IF(ISBLANK('PROJECT WORKSHEET'!C53),B23,MID(B23,FIND(" | ",B23)+3,LEN(B23)-FIND(" | ",B23)-2)))</f>
        <v/>
      </c>
      <c r="E23" s="37" t="str">
        <f>IF(OR(ISBLANK(B23),B23=0),"",COUNTIFS('PROJECT WORKSHEET'!$C$35:$C$1534,IF(ISBLANK('PROJECT WORKSHEET'!$C53),"",C23),'PROJECT WORKSHEET'!$D$35:$D$1534,IF(ISBLANK('PROJECT WORKSHEET'!$C53),D23,D23),'PROJECT WORKSHEET'!$I$35:$I$1534,"YES"))</f>
        <v/>
      </c>
      <c r="F23" s="45" t="str" cm="1">
        <f t="array" ref="F23">IF(OR(ISBLANK(B23), B23=0),"",SUMPRODUCT((--('PROJECT WORKSHEET'!$C$35:$C$1534=IF(ISBLANK('PROJECT WORKSHEET'!$C53),"",C23))),(--('PROJECT WORKSHEET'!$D$35:$D$1534=D23)),(--(('PROJECT WORKSHEET'!$I$35:$I$1534="NO")+('PROJECT WORKSHEET'!$I$35:$I$1534="SUPER")&gt;0))))</f>
        <v/>
      </c>
      <c r="G23" s="39" t="str">
        <f t="shared" si="0"/>
        <v/>
      </c>
      <c r="H23" s="37" t="str">
        <f t="shared" si="1"/>
        <v/>
      </c>
      <c r="I23" s="37"/>
      <c r="J23" s="3"/>
      <c r="K23" s="3"/>
      <c r="L23" s="3"/>
      <c r="M23" s="3"/>
      <c r="N23" s="3"/>
      <c r="O23" s="33"/>
      <c r="P23" s="33"/>
      <c r="Q23" s="33"/>
      <c r="R23" s="33"/>
      <c r="S23" s="33"/>
    </row>
    <row r="24" spans="1:19" x14ac:dyDescent="0.2">
      <c r="A24" s="24"/>
      <c r="B24" s="37"/>
      <c r="C24" s="2" t="str">
        <f>IF(OR(ISBLANK(B24),B24=0),"",IF(ISBLANK('PROJECT WORKSHEET'!C54),B24,LEFT(B24,FIND(" | ",B24)-1)))</f>
        <v/>
      </c>
      <c r="D24" s="2" t="str">
        <f>IF(OR(ISBLANK(B24),B24=0),"", IF(ISBLANK('PROJECT WORKSHEET'!C54),B24,MID(B24,FIND(" | ",B24)+3,LEN(B24)-FIND(" | ",B24)-2)))</f>
        <v/>
      </c>
      <c r="E24" s="37" t="str">
        <f>IF(OR(ISBLANK(B24),B24=0),"",COUNTIFS('PROJECT WORKSHEET'!$C$35:$C$1534,IF(ISBLANK('PROJECT WORKSHEET'!$C54),"",C24),'PROJECT WORKSHEET'!$D$35:$D$1534,IF(ISBLANK('PROJECT WORKSHEET'!$C54),D24,D24),'PROJECT WORKSHEET'!$I$35:$I$1534,"YES"))</f>
        <v/>
      </c>
      <c r="F24" s="45" t="str" cm="1">
        <f t="array" ref="F24">IF(OR(ISBLANK(B24), B24=0),"",SUMPRODUCT((--('PROJECT WORKSHEET'!$C$35:$C$1534=IF(ISBLANK('PROJECT WORKSHEET'!$C54),"",C24))),(--('PROJECT WORKSHEET'!$D$35:$D$1534=D24)),(--(('PROJECT WORKSHEET'!$I$35:$I$1534="NO")+('PROJECT WORKSHEET'!$I$35:$I$1534="SUPER")&gt;0))))</f>
        <v/>
      </c>
      <c r="G24" s="39" t="str">
        <f t="shared" si="0"/>
        <v/>
      </c>
      <c r="H24" s="37" t="str">
        <f t="shared" si="1"/>
        <v/>
      </c>
      <c r="I24" s="37"/>
      <c r="J24" s="3"/>
      <c r="K24" s="3"/>
      <c r="L24" s="3"/>
      <c r="M24" s="3"/>
      <c r="N24" s="3"/>
      <c r="O24" s="33"/>
      <c r="P24" s="33"/>
      <c r="Q24" s="33"/>
      <c r="R24" s="33"/>
      <c r="S24" s="33"/>
    </row>
    <row r="25" spans="1:19" x14ac:dyDescent="0.2">
      <c r="A25" s="24"/>
      <c r="B25" s="37"/>
      <c r="C25" s="2" t="str">
        <f>IF(OR(ISBLANK(B25),B25=0),"",IF(ISBLANK('PROJECT WORKSHEET'!C55),B25,LEFT(B25,FIND(" | ",B25)-1)))</f>
        <v/>
      </c>
      <c r="D25" s="2" t="str">
        <f>IF(OR(ISBLANK(B25),B25=0),"", IF(ISBLANK('PROJECT WORKSHEET'!C55),B25,MID(B25,FIND(" | ",B25)+3,LEN(B25)-FIND(" | ",B25)-2)))</f>
        <v/>
      </c>
      <c r="E25" s="37" t="str">
        <f>IF(OR(ISBLANK(B25),B25=0),"",COUNTIFS('PROJECT WORKSHEET'!$C$35:$C$1534,IF(ISBLANK('PROJECT WORKSHEET'!$C55),"",C25),'PROJECT WORKSHEET'!$D$35:$D$1534,IF(ISBLANK('PROJECT WORKSHEET'!$C55),D25,D25),'PROJECT WORKSHEET'!$I$35:$I$1534,"YES"))</f>
        <v/>
      </c>
      <c r="F25" s="45" t="str" cm="1">
        <f t="array" ref="F25">IF(OR(ISBLANK(B25), B25=0),"",SUMPRODUCT((--('PROJECT WORKSHEET'!$C$35:$C$1534=IF(ISBLANK('PROJECT WORKSHEET'!$C55),"",C25))),(--('PROJECT WORKSHEET'!$D$35:$D$1534=D25)),(--(('PROJECT WORKSHEET'!$I$35:$I$1534="NO")+('PROJECT WORKSHEET'!$I$35:$I$1534="SUPER")&gt;0))))</f>
        <v/>
      </c>
      <c r="G25" s="39" t="str">
        <f t="shared" si="0"/>
        <v/>
      </c>
      <c r="H25" s="37" t="str">
        <f t="shared" si="1"/>
        <v/>
      </c>
      <c r="I25" s="37"/>
      <c r="J25" s="3"/>
      <c r="K25" s="3"/>
      <c r="L25" s="3"/>
      <c r="M25" s="3"/>
      <c r="N25" s="3"/>
      <c r="O25" s="33"/>
      <c r="P25" s="33"/>
      <c r="Q25" s="33"/>
      <c r="R25" s="33"/>
      <c r="S25" s="33"/>
    </row>
    <row r="26" spans="1:19" x14ac:dyDescent="0.2">
      <c r="A26" s="24"/>
      <c r="B26" s="37"/>
      <c r="C26" s="2" t="str">
        <f>IF(OR(ISBLANK(B26),B26=0),"",IF(ISBLANK('PROJECT WORKSHEET'!C56),B26,LEFT(B26,FIND(" | ",B26)-1)))</f>
        <v/>
      </c>
      <c r="D26" s="2" t="str">
        <f>IF(OR(ISBLANK(B26),B26=0),"", IF(ISBLANK('PROJECT WORKSHEET'!C56),B26,MID(B26,FIND(" | ",B26)+3,LEN(B26)-FIND(" | ",B26)-2)))</f>
        <v/>
      </c>
      <c r="E26" s="37" t="str">
        <f>IF(OR(ISBLANK(B26),B26=0),"",COUNTIFS('PROJECT WORKSHEET'!$C$35:$C$1534,IF(ISBLANK('PROJECT WORKSHEET'!$C56),"",C26),'PROJECT WORKSHEET'!$D$35:$D$1534,IF(ISBLANK('PROJECT WORKSHEET'!$C56),D26,D26),'PROJECT WORKSHEET'!$I$35:$I$1534,"YES"))</f>
        <v/>
      </c>
      <c r="F26" s="45" t="str" cm="1">
        <f t="array" ref="F26">IF(OR(ISBLANK(B26), B26=0),"",SUMPRODUCT((--('PROJECT WORKSHEET'!$C$35:$C$1534=IF(ISBLANK('PROJECT WORKSHEET'!$C56),"",C26))),(--('PROJECT WORKSHEET'!$D$35:$D$1534=D26)),(--(('PROJECT WORKSHEET'!$I$35:$I$1534="NO")+('PROJECT WORKSHEET'!$I$35:$I$1534="SUPER")&gt;0))))</f>
        <v/>
      </c>
      <c r="G26" s="39" t="str">
        <f t="shared" si="0"/>
        <v/>
      </c>
      <c r="H26" s="37" t="str">
        <f t="shared" si="1"/>
        <v/>
      </c>
      <c r="I26" s="37"/>
      <c r="J26" s="3"/>
      <c r="K26" s="3"/>
      <c r="L26" s="3"/>
      <c r="M26" s="3"/>
      <c r="N26" s="3"/>
      <c r="O26" s="33"/>
      <c r="P26" s="33"/>
      <c r="Q26" s="33"/>
      <c r="R26" s="33"/>
      <c r="S26" s="33"/>
    </row>
    <row r="27" spans="1:19" x14ac:dyDescent="0.2">
      <c r="A27" s="24"/>
      <c r="B27" s="37"/>
      <c r="C27" s="2" t="str">
        <f>IF(OR(ISBLANK(B27),B27=0),"",IF(ISBLANK('PROJECT WORKSHEET'!C57),B27,LEFT(B27,FIND(" | ",B27)-1)))</f>
        <v/>
      </c>
      <c r="D27" s="2" t="str">
        <f>IF(OR(ISBLANK(B27),B27=0),"", IF(ISBLANK('PROJECT WORKSHEET'!C57),B27,MID(B27,FIND(" | ",B27)+3,LEN(B27)-FIND(" | ",B27)-2)))</f>
        <v/>
      </c>
      <c r="E27" s="37" t="str">
        <f>IF(OR(ISBLANK(B27),B27=0),"",COUNTIFS('PROJECT WORKSHEET'!$C$35:$C$1534,IF(ISBLANK('PROJECT WORKSHEET'!$C57),"",C27),'PROJECT WORKSHEET'!$D$35:$D$1534,IF(ISBLANK('PROJECT WORKSHEET'!$C57),D27,D27),'PROJECT WORKSHEET'!$I$35:$I$1534,"YES"))</f>
        <v/>
      </c>
      <c r="F27" s="45" t="str" cm="1">
        <f t="array" ref="F27">IF(OR(ISBLANK(B27), B27=0),"",SUMPRODUCT((--('PROJECT WORKSHEET'!$C$35:$C$1534=IF(ISBLANK('PROJECT WORKSHEET'!$C57),"",C27))),(--('PROJECT WORKSHEET'!$D$35:$D$1534=D27)),(--(('PROJECT WORKSHEET'!$I$35:$I$1534="NO")+('PROJECT WORKSHEET'!$I$35:$I$1534="SUPER")&gt;0))))</f>
        <v/>
      </c>
      <c r="G27" s="39" t="str">
        <f t="shared" si="0"/>
        <v/>
      </c>
      <c r="H27" s="37" t="str">
        <f t="shared" si="1"/>
        <v/>
      </c>
      <c r="I27" s="37"/>
      <c r="J27" s="3"/>
      <c r="K27" s="3"/>
      <c r="L27" s="3"/>
      <c r="M27" s="3"/>
      <c r="N27" s="3"/>
      <c r="O27" s="33"/>
      <c r="P27" s="33"/>
      <c r="Q27" s="33"/>
      <c r="R27" s="33"/>
      <c r="S27" s="33"/>
    </row>
    <row r="28" spans="1:19" x14ac:dyDescent="0.2">
      <c r="A28" s="24"/>
      <c r="B28" s="37"/>
      <c r="C28" s="2" t="str">
        <f>IF(OR(ISBLANK(B28),B28=0),"",IF(ISBLANK('PROJECT WORKSHEET'!C58),B28,LEFT(B28,FIND(" | ",B28)-1)))</f>
        <v/>
      </c>
      <c r="D28" s="2" t="str">
        <f>IF(OR(ISBLANK(B28),B28=0),"", IF(ISBLANK('PROJECT WORKSHEET'!C58),B28,MID(B28,FIND(" | ",B28)+3,LEN(B28)-FIND(" | ",B28)-2)))</f>
        <v/>
      </c>
      <c r="E28" s="37" t="str">
        <f>IF(OR(ISBLANK(B28),B28=0),"",COUNTIFS('PROJECT WORKSHEET'!$C$35:$C$1534,IF(ISBLANK('PROJECT WORKSHEET'!$C58),"",C28),'PROJECT WORKSHEET'!$D$35:$D$1534,IF(ISBLANK('PROJECT WORKSHEET'!$C58),D28,D28),'PROJECT WORKSHEET'!$I$35:$I$1534,"YES"))</f>
        <v/>
      </c>
      <c r="F28" s="45" t="str" cm="1">
        <f t="array" ref="F28">IF(OR(ISBLANK(B28), B28=0),"",SUMPRODUCT((--('PROJECT WORKSHEET'!$C$35:$C$1534=IF(ISBLANK('PROJECT WORKSHEET'!$C58),"",C28))),(--('PROJECT WORKSHEET'!$D$35:$D$1534=D28)),(--(('PROJECT WORKSHEET'!$I$35:$I$1534="NO")+('PROJECT WORKSHEET'!$I$35:$I$1534="SUPER")&gt;0))))</f>
        <v/>
      </c>
      <c r="G28" s="39" t="str">
        <f t="shared" si="0"/>
        <v/>
      </c>
      <c r="H28" s="37" t="str">
        <f t="shared" si="1"/>
        <v/>
      </c>
      <c r="I28" s="37"/>
      <c r="J28" s="3"/>
      <c r="K28" s="3"/>
      <c r="L28" s="3"/>
      <c r="M28" s="3"/>
      <c r="N28" s="3"/>
      <c r="O28" s="33"/>
      <c r="P28" s="33"/>
      <c r="Q28" s="33"/>
      <c r="R28" s="33"/>
      <c r="S28" s="33"/>
    </row>
    <row r="29" spans="1:19" x14ac:dyDescent="0.2">
      <c r="A29" s="24"/>
      <c r="B29" s="37"/>
      <c r="C29" s="2" t="str">
        <f>IF(OR(ISBLANK(B29),B29=0),"",IF(ISBLANK('PROJECT WORKSHEET'!C59),B29,LEFT(B29,FIND(" | ",B29)-1)))</f>
        <v/>
      </c>
      <c r="D29" s="2" t="str">
        <f>IF(OR(ISBLANK(B29),B29=0),"", IF(ISBLANK('PROJECT WORKSHEET'!C59),B29,MID(B29,FIND(" | ",B29)+3,LEN(B29)-FIND(" | ",B29)-2)))</f>
        <v/>
      </c>
      <c r="E29" s="37" t="str">
        <f>IF(OR(ISBLANK(B29),B29=0),"",COUNTIFS('PROJECT WORKSHEET'!$C$35:$C$1534,IF(ISBLANK('PROJECT WORKSHEET'!$C59),"",C29),'PROJECT WORKSHEET'!$D$35:$D$1534,IF(ISBLANK('PROJECT WORKSHEET'!$C59),D29,D29),'PROJECT WORKSHEET'!$I$35:$I$1534,"YES"))</f>
        <v/>
      </c>
      <c r="F29" s="45" t="str" cm="1">
        <f t="array" ref="F29">IF(OR(ISBLANK(B29), B29=0),"",SUMPRODUCT((--('PROJECT WORKSHEET'!$C$35:$C$1534=IF(ISBLANK('PROJECT WORKSHEET'!$C59),"",C29))),(--('PROJECT WORKSHEET'!$D$35:$D$1534=D29)),(--(('PROJECT WORKSHEET'!$I$35:$I$1534="NO")+('PROJECT WORKSHEET'!$I$35:$I$1534="SUPER")&gt;0))))</f>
        <v/>
      </c>
      <c r="G29" s="39" t="str">
        <f t="shared" si="0"/>
        <v/>
      </c>
      <c r="H29" s="37" t="str">
        <f t="shared" si="1"/>
        <v/>
      </c>
      <c r="I29" s="37"/>
      <c r="J29" s="3"/>
      <c r="K29" s="3"/>
      <c r="L29" s="3"/>
      <c r="M29" s="3"/>
      <c r="N29" s="3"/>
      <c r="O29" s="33"/>
      <c r="P29" s="33"/>
      <c r="Q29" s="33"/>
      <c r="R29" s="33"/>
      <c r="S29" s="33"/>
    </row>
    <row r="30" spans="1:19" x14ac:dyDescent="0.2">
      <c r="A30" s="24"/>
      <c r="B30" s="37"/>
      <c r="C30" s="2" t="str">
        <f>IF(OR(ISBLANK(B30),B30=0),"",IF(ISBLANK('PROJECT WORKSHEET'!C60),B30,LEFT(B30,FIND(" | ",B30)-1)))</f>
        <v/>
      </c>
      <c r="D30" s="2" t="str">
        <f>IF(OR(ISBLANK(B30),B30=0),"", IF(ISBLANK('PROJECT WORKSHEET'!C60),B30,MID(B30,FIND(" | ",B30)+3,LEN(B30)-FIND(" | ",B30)-2)))</f>
        <v/>
      </c>
      <c r="E30" s="37" t="str">
        <f>IF(OR(ISBLANK(B30),B30=0),"",COUNTIFS('PROJECT WORKSHEET'!$C$35:$C$1534,IF(ISBLANK('PROJECT WORKSHEET'!$C60),"",C30),'PROJECT WORKSHEET'!$D$35:$D$1534,IF(ISBLANK('PROJECT WORKSHEET'!$C60),D30,D30),'PROJECT WORKSHEET'!$I$35:$I$1534,"YES"))</f>
        <v/>
      </c>
      <c r="F30" s="45" t="str" cm="1">
        <f t="array" ref="F30">IF(OR(ISBLANK(B30), B30=0),"",SUMPRODUCT((--('PROJECT WORKSHEET'!$C$35:$C$1534=IF(ISBLANK('PROJECT WORKSHEET'!$C60),"",C30))),(--('PROJECT WORKSHEET'!$D$35:$D$1534=D30)),(--(('PROJECT WORKSHEET'!$I$35:$I$1534="NO")+('PROJECT WORKSHEET'!$I$35:$I$1534="SUPER")&gt;0))))</f>
        <v/>
      </c>
      <c r="G30" s="39" t="str">
        <f t="shared" si="0"/>
        <v/>
      </c>
      <c r="H30" s="37" t="str">
        <f t="shared" si="1"/>
        <v/>
      </c>
      <c r="I30" s="37"/>
      <c r="J30" s="3"/>
      <c r="K30" s="3"/>
      <c r="L30" s="3"/>
      <c r="M30" s="3"/>
      <c r="N30" s="3"/>
      <c r="O30" s="33"/>
      <c r="P30" s="33"/>
      <c r="Q30" s="33"/>
      <c r="R30" s="33"/>
      <c r="S30" s="33"/>
    </row>
    <row r="31" spans="1:19" x14ac:dyDescent="0.2">
      <c r="A31" s="24"/>
      <c r="B31" s="37"/>
      <c r="C31" s="2" t="str">
        <f>IF(OR(ISBLANK(B31),B31=0),"",IF(ISBLANK('PROJECT WORKSHEET'!C61),B31,LEFT(B31,FIND(" | ",B31)-1)))</f>
        <v/>
      </c>
      <c r="D31" s="2" t="str">
        <f>IF(OR(ISBLANK(B31),B31=0),"", IF(ISBLANK('PROJECT WORKSHEET'!C61),B31,MID(B31,FIND(" | ",B31)+3,LEN(B31)-FIND(" | ",B31)-2)))</f>
        <v/>
      </c>
      <c r="E31" s="37" t="str">
        <f>IF(OR(ISBLANK(B31),B31=0),"",COUNTIFS('PROJECT WORKSHEET'!$C$35:$C$1534,IF(ISBLANK('PROJECT WORKSHEET'!$C61),"",C31),'PROJECT WORKSHEET'!$D$35:$D$1534,IF(ISBLANK('PROJECT WORKSHEET'!$C61),D31,D31),'PROJECT WORKSHEET'!$I$35:$I$1534,"YES"))</f>
        <v/>
      </c>
      <c r="F31" s="45" t="str" cm="1">
        <f t="array" ref="F31">IF(OR(ISBLANK(B31), B31=0),"",SUMPRODUCT((--('PROJECT WORKSHEET'!$C$35:$C$1534=IF(ISBLANK('PROJECT WORKSHEET'!$C61),"",C31))),(--('PROJECT WORKSHEET'!$D$35:$D$1534=D31)),(--(('PROJECT WORKSHEET'!$I$35:$I$1534="NO")+('PROJECT WORKSHEET'!$I$35:$I$1534="SUPER")&gt;0))))</f>
        <v/>
      </c>
      <c r="G31" s="39" t="str">
        <f t="shared" si="0"/>
        <v/>
      </c>
      <c r="H31" s="37" t="str">
        <f t="shared" si="1"/>
        <v/>
      </c>
      <c r="I31" s="37"/>
      <c r="J31" s="3"/>
      <c r="K31" s="3"/>
      <c r="L31" s="3"/>
      <c r="M31" s="3"/>
      <c r="N31" s="3"/>
      <c r="O31" s="33"/>
      <c r="P31" s="33"/>
      <c r="Q31" s="33"/>
      <c r="R31" s="33"/>
      <c r="S31" s="33"/>
    </row>
    <row r="32" spans="1:19" x14ac:dyDescent="0.2">
      <c r="A32" s="24"/>
      <c r="B32" s="37"/>
      <c r="C32" s="2" t="str">
        <f>IF(OR(ISBLANK(B32),B32=0),"",IF(ISBLANK('PROJECT WORKSHEET'!C62),B32,LEFT(B32,FIND(" | ",B32)-1)))</f>
        <v/>
      </c>
      <c r="D32" s="2" t="str">
        <f>IF(OR(ISBLANK(B32),B32=0),"", IF(ISBLANK('PROJECT WORKSHEET'!C62),B32,MID(B32,FIND(" | ",B32)+3,LEN(B32)-FIND(" | ",B32)-2)))</f>
        <v/>
      </c>
      <c r="E32" s="37" t="str">
        <f>IF(OR(ISBLANK(B32),B32=0),"",COUNTIFS('PROJECT WORKSHEET'!$C$35:$C$1534,IF(ISBLANK('PROJECT WORKSHEET'!$C62),"",C32),'PROJECT WORKSHEET'!$D$35:$D$1534,IF(ISBLANK('PROJECT WORKSHEET'!$C62),D32,D32),'PROJECT WORKSHEET'!$I$35:$I$1534,"YES"))</f>
        <v/>
      </c>
      <c r="F32" s="45" t="str" cm="1">
        <f t="array" ref="F32">IF(OR(ISBLANK(B32), B32=0),"",SUMPRODUCT((--('PROJECT WORKSHEET'!$C$35:$C$1534=IF(ISBLANK('PROJECT WORKSHEET'!$C62),"",C32))),(--('PROJECT WORKSHEET'!$D$35:$D$1534=D32)),(--(('PROJECT WORKSHEET'!$I$35:$I$1534="NO")+('PROJECT WORKSHEET'!$I$35:$I$1534="SUPER")&gt;0))))</f>
        <v/>
      </c>
      <c r="G32" s="39" t="str">
        <f t="shared" si="0"/>
        <v/>
      </c>
      <c r="H32" s="37" t="str">
        <f t="shared" si="1"/>
        <v/>
      </c>
      <c r="I32" s="37"/>
      <c r="J32" s="3"/>
      <c r="K32" s="3"/>
      <c r="L32" s="3"/>
      <c r="M32" s="3"/>
      <c r="N32" s="3"/>
      <c r="O32" s="33"/>
      <c r="P32" s="33"/>
      <c r="Q32" s="33"/>
      <c r="R32" s="33"/>
      <c r="S32" s="33"/>
    </row>
    <row r="33" spans="1:19" x14ac:dyDescent="0.2">
      <c r="A33" s="24"/>
      <c r="B33" s="37"/>
      <c r="C33" s="2" t="str">
        <f>IF(OR(ISBLANK(B33),B33=0),"",IF(ISBLANK('PROJECT WORKSHEET'!C63),B33,LEFT(B33,FIND(" | ",B33)-1)))</f>
        <v/>
      </c>
      <c r="D33" s="2" t="str">
        <f>IF(OR(ISBLANK(B33),B33=0),"", IF(ISBLANK('PROJECT WORKSHEET'!C63),B33,MID(B33,FIND(" | ",B33)+3,LEN(B33)-FIND(" | ",B33)-2)))</f>
        <v/>
      </c>
      <c r="E33" s="37" t="str">
        <f>IF(OR(ISBLANK(B33),B33=0),"",COUNTIFS('PROJECT WORKSHEET'!$C$35:$C$1534,IF(ISBLANK('PROJECT WORKSHEET'!$C63),"",C33),'PROJECT WORKSHEET'!$D$35:$D$1534,IF(ISBLANK('PROJECT WORKSHEET'!$C63),D33,D33),'PROJECT WORKSHEET'!$I$35:$I$1534,"YES"))</f>
        <v/>
      </c>
      <c r="F33" s="45" t="str" cm="1">
        <f t="array" ref="F33">IF(OR(ISBLANK(B33), B33=0),"",SUMPRODUCT((--('PROJECT WORKSHEET'!$C$35:$C$1534=IF(ISBLANK('PROJECT WORKSHEET'!$C63),"",C33))),(--('PROJECT WORKSHEET'!$D$35:$D$1534=D33)),(--(('PROJECT WORKSHEET'!$I$35:$I$1534="NO")+('PROJECT WORKSHEET'!$I$35:$I$1534="SUPER")&gt;0))))</f>
        <v/>
      </c>
      <c r="G33" s="39" t="str">
        <f t="shared" si="0"/>
        <v/>
      </c>
      <c r="H33" s="37" t="str">
        <f t="shared" si="1"/>
        <v/>
      </c>
      <c r="I33" s="37"/>
      <c r="J33" s="3"/>
      <c r="K33" s="3"/>
      <c r="L33" s="3"/>
      <c r="M33" s="3"/>
      <c r="N33" s="3"/>
      <c r="O33" s="33"/>
      <c r="P33" s="33"/>
      <c r="Q33" s="33"/>
      <c r="R33" s="33"/>
      <c r="S33" s="33"/>
    </row>
    <row r="34" spans="1:19" x14ac:dyDescent="0.2">
      <c r="A34" s="24"/>
      <c r="B34" s="37"/>
      <c r="C34" s="2" t="str">
        <f>IF(OR(ISBLANK(B34),B34=0),"",IF(ISBLANK('PROJECT WORKSHEET'!C64),B34,LEFT(B34,FIND(" | ",B34)-1)))</f>
        <v/>
      </c>
      <c r="D34" s="2" t="str">
        <f>IF(OR(ISBLANK(B34),B34=0),"", IF(ISBLANK('PROJECT WORKSHEET'!C64),B34,MID(B34,FIND(" | ",B34)+3,LEN(B34)-FIND(" | ",B34)-2)))</f>
        <v/>
      </c>
      <c r="E34" s="37" t="str">
        <f>IF(OR(ISBLANK(B34),B34=0),"",COUNTIFS('PROJECT WORKSHEET'!$C$35:$C$1534,IF(ISBLANK('PROJECT WORKSHEET'!$C64),"",C34),'PROJECT WORKSHEET'!$D$35:$D$1534,IF(ISBLANK('PROJECT WORKSHEET'!$C64),D34,D34),'PROJECT WORKSHEET'!$I$35:$I$1534,"YES"))</f>
        <v/>
      </c>
      <c r="F34" s="45" t="str" cm="1">
        <f t="array" ref="F34">IF(OR(ISBLANK(B34), B34=0),"",SUMPRODUCT((--('PROJECT WORKSHEET'!$C$35:$C$1534=IF(ISBLANK('PROJECT WORKSHEET'!$C64),"",C34))),(--('PROJECT WORKSHEET'!$D$35:$D$1534=D34)),(--(('PROJECT WORKSHEET'!$I$35:$I$1534="NO")+('PROJECT WORKSHEET'!$I$35:$I$1534="SUPER")&gt;0))))</f>
        <v/>
      </c>
      <c r="G34" s="39" t="str">
        <f t="shared" si="0"/>
        <v/>
      </c>
      <c r="H34" s="37" t="str">
        <f t="shared" si="1"/>
        <v/>
      </c>
      <c r="I34" s="37"/>
      <c r="J34" s="3"/>
      <c r="K34" s="3"/>
      <c r="L34" s="3"/>
      <c r="M34" s="3"/>
      <c r="N34" s="3"/>
      <c r="O34" s="33"/>
      <c r="P34" s="33"/>
      <c r="Q34" s="33"/>
      <c r="R34" s="33"/>
      <c r="S34" s="33"/>
    </row>
    <row r="35" spans="1:19" x14ac:dyDescent="0.2">
      <c r="A35" s="24"/>
      <c r="B35" s="37"/>
      <c r="C35" s="2" t="str">
        <f>IF(OR(ISBLANK(B35),B35=0),"",IF(ISBLANK('PROJECT WORKSHEET'!C65),B35,LEFT(B35,FIND(" | ",B35)-1)))</f>
        <v/>
      </c>
      <c r="D35" s="2" t="str">
        <f>IF(OR(ISBLANK(B35),B35=0),"", IF(ISBLANK('PROJECT WORKSHEET'!C65),B35,MID(B35,FIND(" | ",B35)+3,LEN(B35)-FIND(" | ",B35)-2)))</f>
        <v/>
      </c>
      <c r="E35" s="37" t="str">
        <f>IF(OR(ISBLANK(B35),B35=0),"",COUNTIFS('PROJECT WORKSHEET'!$C$35:$C$1534,IF(ISBLANK('PROJECT WORKSHEET'!$C65),"",C35),'PROJECT WORKSHEET'!$D$35:$D$1534,IF(ISBLANK('PROJECT WORKSHEET'!$C65),D35,D35),'PROJECT WORKSHEET'!$I$35:$I$1534,"YES"))</f>
        <v/>
      </c>
      <c r="F35" s="45" t="str" cm="1">
        <f t="array" ref="F35">IF(OR(ISBLANK(B35), B35=0),"",SUMPRODUCT((--('PROJECT WORKSHEET'!$C$35:$C$1534=IF(ISBLANK('PROJECT WORKSHEET'!$C65),"",C35))),(--('PROJECT WORKSHEET'!$D$35:$D$1534=D35)),(--(('PROJECT WORKSHEET'!$I$35:$I$1534="NO")+('PROJECT WORKSHEET'!$I$35:$I$1534="SUPER")&gt;0))))</f>
        <v/>
      </c>
      <c r="G35" s="39" t="str">
        <f t="shared" si="0"/>
        <v/>
      </c>
      <c r="H35" s="37" t="str">
        <f t="shared" si="1"/>
        <v/>
      </c>
      <c r="I35" s="37"/>
      <c r="J35" s="3"/>
      <c r="K35" s="3"/>
      <c r="L35" s="3"/>
      <c r="M35" s="3"/>
      <c r="N35" s="3"/>
      <c r="O35" s="33"/>
      <c r="P35" s="33"/>
      <c r="Q35" s="33"/>
      <c r="R35" s="33"/>
      <c r="S35" s="33"/>
    </row>
    <row r="36" spans="1:19" x14ac:dyDescent="0.2">
      <c r="A36" s="24"/>
      <c r="B36" s="37"/>
      <c r="C36" s="2" t="str">
        <f>IF(OR(ISBLANK(B36),B36=0),"",IF(ISBLANK('PROJECT WORKSHEET'!C66),B36,LEFT(B36,FIND(" | ",B36)-1)))</f>
        <v/>
      </c>
      <c r="D36" s="2" t="str">
        <f>IF(OR(ISBLANK(B36),B36=0),"", IF(ISBLANK('PROJECT WORKSHEET'!C66),B36,MID(B36,FIND(" | ",B36)+3,LEN(B36)-FIND(" | ",B36)-2)))</f>
        <v/>
      </c>
      <c r="E36" s="37" t="str">
        <f>IF(OR(ISBLANK(B36),B36=0),"",COUNTIFS('PROJECT WORKSHEET'!$C$35:$C$1534,IF(ISBLANK('PROJECT WORKSHEET'!$C66),"",C36),'PROJECT WORKSHEET'!$D$35:$D$1534,IF(ISBLANK('PROJECT WORKSHEET'!$C66),D36,D36),'PROJECT WORKSHEET'!$I$35:$I$1534,"YES"))</f>
        <v/>
      </c>
      <c r="F36" s="45" t="str" cm="1">
        <f t="array" ref="F36">IF(OR(ISBLANK(B36), B36=0),"",SUMPRODUCT((--('PROJECT WORKSHEET'!$C$35:$C$1534=IF(ISBLANK('PROJECT WORKSHEET'!$C66),"",C36))),(--('PROJECT WORKSHEET'!$D$35:$D$1534=D36)),(--(('PROJECT WORKSHEET'!$I$35:$I$1534="NO")+('PROJECT WORKSHEET'!$I$35:$I$1534="SUPER")&gt;0))))</f>
        <v/>
      </c>
      <c r="G36" s="39" t="str">
        <f t="shared" si="0"/>
        <v/>
      </c>
      <c r="H36" s="37" t="str">
        <f t="shared" si="1"/>
        <v/>
      </c>
      <c r="I36" s="37"/>
      <c r="J36" s="3"/>
      <c r="K36" s="3"/>
      <c r="L36" s="3"/>
      <c r="M36" s="3"/>
      <c r="N36" s="3"/>
      <c r="O36" s="33"/>
      <c r="P36" s="33"/>
      <c r="Q36" s="33"/>
      <c r="R36" s="33"/>
      <c r="S36" s="33"/>
    </row>
    <row r="37" spans="1:19" x14ac:dyDescent="0.2">
      <c r="A37" s="24"/>
      <c r="B37" s="37"/>
      <c r="C37" s="2" t="str">
        <f>IF(OR(ISBLANK(B37),B37=0),"",IF(ISBLANK('PROJECT WORKSHEET'!C67),B37,LEFT(B37,FIND(" | ",B37)-1)))</f>
        <v/>
      </c>
      <c r="D37" s="2" t="str">
        <f>IF(OR(ISBLANK(B37),B37=0),"", IF(ISBLANK('PROJECT WORKSHEET'!C67),B37,MID(B37,FIND(" | ",B37)+3,LEN(B37)-FIND(" | ",B37)-2)))</f>
        <v/>
      </c>
      <c r="E37" s="37" t="str">
        <f>IF(OR(ISBLANK(B37),B37=0),"",COUNTIFS('PROJECT WORKSHEET'!$C$35:$C$1534,IF(ISBLANK('PROJECT WORKSHEET'!$C67),"",C37),'PROJECT WORKSHEET'!$D$35:$D$1534,IF(ISBLANK('PROJECT WORKSHEET'!$C67),D37,D37),'PROJECT WORKSHEET'!$I$35:$I$1534,"YES"))</f>
        <v/>
      </c>
      <c r="F37" s="45" t="str" cm="1">
        <f t="array" ref="F37">IF(OR(ISBLANK(B37), B37=0),"",SUMPRODUCT((--('PROJECT WORKSHEET'!$C$35:$C$1534=IF(ISBLANK('PROJECT WORKSHEET'!$C67),"",C37))),(--('PROJECT WORKSHEET'!$D$35:$D$1534=D37)),(--(('PROJECT WORKSHEET'!$I$35:$I$1534="NO")+('PROJECT WORKSHEET'!$I$35:$I$1534="SUPER")&gt;0))))</f>
        <v/>
      </c>
      <c r="G37" s="39" t="str">
        <f t="shared" si="0"/>
        <v/>
      </c>
      <c r="H37" s="37" t="str">
        <f t="shared" si="1"/>
        <v/>
      </c>
      <c r="I37" s="37"/>
      <c r="J37" s="3"/>
      <c r="K37" s="3"/>
      <c r="L37" s="3"/>
      <c r="M37" s="3"/>
      <c r="N37" s="3"/>
      <c r="O37" s="33"/>
      <c r="P37" s="33"/>
      <c r="Q37" s="33"/>
      <c r="R37" s="33"/>
      <c r="S37" s="33"/>
    </row>
    <row r="38" spans="1:19" x14ac:dyDescent="0.2">
      <c r="A38" s="24"/>
      <c r="B38" s="37"/>
      <c r="C38" s="2" t="str">
        <f>IF(OR(ISBLANK(B38),B38=0),"",IF(ISBLANK('PROJECT WORKSHEET'!C68),B38,LEFT(B38,FIND(" | ",B38)-1)))</f>
        <v/>
      </c>
      <c r="D38" s="2" t="str">
        <f>IF(OR(ISBLANK(B38),B38=0),"", IF(ISBLANK('PROJECT WORKSHEET'!C68),B38,MID(B38,FIND(" | ",B38)+3,LEN(B38)-FIND(" | ",B38)-2)))</f>
        <v/>
      </c>
      <c r="E38" s="37" t="str">
        <f>IF(OR(ISBLANK(B38),B38=0),"",COUNTIFS('PROJECT WORKSHEET'!$C$35:$C$1534,IF(ISBLANK('PROJECT WORKSHEET'!$C68),"",C38),'PROJECT WORKSHEET'!$D$35:$D$1534,IF(ISBLANK('PROJECT WORKSHEET'!$C68),D38,D38),'PROJECT WORKSHEET'!$I$35:$I$1534,"YES"))</f>
        <v/>
      </c>
      <c r="F38" s="45" t="str" cm="1">
        <f t="array" ref="F38">IF(OR(ISBLANK(B38), B38=0),"",SUMPRODUCT((--('PROJECT WORKSHEET'!$C$35:$C$1534=IF(ISBLANK('PROJECT WORKSHEET'!$C68),"",C38))),(--('PROJECT WORKSHEET'!$D$35:$D$1534=D38)),(--(('PROJECT WORKSHEET'!$I$35:$I$1534="NO")+('PROJECT WORKSHEET'!$I$35:$I$1534="SUPER")&gt;0))))</f>
        <v/>
      </c>
      <c r="G38" s="39" t="str">
        <f t="shared" si="0"/>
        <v/>
      </c>
      <c r="H38" s="37" t="str">
        <f t="shared" si="1"/>
        <v/>
      </c>
      <c r="I38" s="37"/>
      <c r="J38" s="3"/>
      <c r="K38" s="3"/>
      <c r="L38" s="3"/>
      <c r="M38" s="3"/>
      <c r="N38" s="3"/>
      <c r="O38" s="33"/>
      <c r="P38" s="33"/>
      <c r="Q38" s="33"/>
      <c r="R38" s="33"/>
      <c r="S38" s="33"/>
    </row>
    <row r="39" spans="1:19" x14ac:dyDescent="0.2">
      <c r="A39" s="24"/>
      <c r="B39" s="37"/>
      <c r="C39" s="2" t="str">
        <f>IF(OR(ISBLANK(B39),B39=0),"",IF(ISBLANK('PROJECT WORKSHEET'!C69),B39,LEFT(B39,FIND(" | ",B39)-1)))</f>
        <v/>
      </c>
      <c r="D39" s="2" t="str">
        <f>IF(OR(ISBLANK(B39),B39=0),"", IF(ISBLANK('PROJECT WORKSHEET'!C69),B39,MID(B39,FIND(" | ",B39)+3,LEN(B39)-FIND(" | ",B39)-2)))</f>
        <v/>
      </c>
      <c r="E39" s="37" t="str">
        <f>IF(OR(ISBLANK(B39),B39=0),"",COUNTIFS('PROJECT WORKSHEET'!$C$35:$C$1534,IF(ISBLANK('PROJECT WORKSHEET'!$C69),"",C39),'PROJECT WORKSHEET'!$D$35:$D$1534,IF(ISBLANK('PROJECT WORKSHEET'!$C69),D39,D39),'PROJECT WORKSHEET'!$I$35:$I$1534,"YES"))</f>
        <v/>
      </c>
      <c r="F39" s="45" t="str" cm="1">
        <f t="array" ref="F39">IF(OR(ISBLANK(B39), B39=0),"",SUMPRODUCT((--('PROJECT WORKSHEET'!$C$35:$C$1534=IF(ISBLANK('PROJECT WORKSHEET'!$C69),"",C39))),(--('PROJECT WORKSHEET'!$D$35:$D$1534=D39)),(--(('PROJECT WORKSHEET'!$I$35:$I$1534="NO")+('PROJECT WORKSHEET'!$I$35:$I$1534="SUPER")&gt;0))))</f>
        <v/>
      </c>
      <c r="G39" s="39" t="str">
        <f t="shared" si="0"/>
        <v/>
      </c>
      <c r="H39" s="37" t="str">
        <f t="shared" si="1"/>
        <v/>
      </c>
      <c r="I39" s="37"/>
      <c r="J39" s="3"/>
      <c r="K39" s="3"/>
      <c r="L39" s="3"/>
      <c r="M39" s="3"/>
      <c r="N39" s="3"/>
      <c r="O39" s="33"/>
      <c r="P39" s="33"/>
      <c r="Q39" s="33"/>
      <c r="R39" s="33"/>
      <c r="S39" s="33"/>
    </row>
    <row r="40" spans="1:19" x14ac:dyDescent="0.2">
      <c r="A40" s="24"/>
      <c r="B40" s="37"/>
      <c r="C40" s="2" t="str">
        <f>IF(OR(ISBLANK(B40),B40=0),"",IF(ISBLANK('PROJECT WORKSHEET'!C70),B40,LEFT(B40,FIND(" | ",B40)-1)))</f>
        <v/>
      </c>
      <c r="D40" s="2" t="str">
        <f>IF(OR(ISBLANK(B40),B40=0),"", IF(ISBLANK('PROJECT WORKSHEET'!C70),B40,MID(B40,FIND(" | ",B40)+3,LEN(B40)-FIND(" | ",B40)-2)))</f>
        <v/>
      </c>
      <c r="E40" s="37" t="str">
        <f>IF(OR(ISBLANK(B40),B40=0),"",COUNTIFS('PROJECT WORKSHEET'!$C$35:$C$1534,IF(ISBLANK('PROJECT WORKSHEET'!$C70),"",C40),'PROJECT WORKSHEET'!$D$35:$D$1534,IF(ISBLANK('PROJECT WORKSHEET'!$C70),D40,D40),'PROJECT WORKSHEET'!$I$35:$I$1534,"YES"))</f>
        <v/>
      </c>
      <c r="F40" s="45" t="str" cm="1">
        <f t="array" ref="F40">IF(OR(ISBLANK(B40), B40=0),"",SUMPRODUCT((--('PROJECT WORKSHEET'!$C$35:$C$1534=IF(ISBLANK('PROJECT WORKSHEET'!$C70),"",C40))),(--('PROJECT WORKSHEET'!$D$35:$D$1534=D40)),(--(('PROJECT WORKSHEET'!$I$35:$I$1534="NO")+('PROJECT WORKSHEET'!$I$35:$I$1534="SUPER")&gt;0))))</f>
        <v/>
      </c>
      <c r="G40" s="39" t="str">
        <f t="shared" si="0"/>
        <v/>
      </c>
      <c r="H40" s="37" t="str">
        <f t="shared" si="1"/>
        <v/>
      </c>
      <c r="I40" s="37"/>
      <c r="J40" s="3"/>
      <c r="K40" s="3"/>
      <c r="L40" s="3"/>
      <c r="M40" s="3"/>
      <c r="N40" s="3"/>
      <c r="O40" s="33"/>
      <c r="P40" s="33"/>
      <c r="Q40" s="33"/>
      <c r="R40" s="33"/>
      <c r="S40" s="33"/>
    </row>
    <row r="41" spans="1:19" x14ac:dyDescent="0.2">
      <c r="A41" s="24"/>
      <c r="B41" s="37"/>
      <c r="C41" s="2" t="str">
        <f>IF(OR(ISBLANK(B41),B41=0),"",IF(ISBLANK('PROJECT WORKSHEET'!C71),B41,LEFT(B41,FIND(" | ",B41)-1)))</f>
        <v/>
      </c>
      <c r="D41" s="2" t="str">
        <f>IF(OR(ISBLANK(B41),B41=0),"", IF(ISBLANK('PROJECT WORKSHEET'!C71),B41,MID(B41,FIND(" | ",B41)+3,LEN(B41)-FIND(" | ",B41)-2)))</f>
        <v/>
      </c>
      <c r="E41" s="37" t="str">
        <f>IF(OR(ISBLANK(B41),B41=0),"",COUNTIFS('PROJECT WORKSHEET'!$C$35:$C$1534,IF(ISBLANK('PROJECT WORKSHEET'!$C71),"",C41),'PROJECT WORKSHEET'!$D$35:$D$1534,IF(ISBLANK('PROJECT WORKSHEET'!$C71),D41,D41),'PROJECT WORKSHEET'!$I$35:$I$1534,"YES"))</f>
        <v/>
      </c>
      <c r="F41" s="45" t="str" cm="1">
        <f t="array" ref="F41">IF(OR(ISBLANK(B41), B41=0),"",SUMPRODUCT((--('PROJECT WORKSHEET'!$C$35:$C$1534=IF(ISBLANK('PROJECT WORKSHEET'!$C71),"",C41))),(--('PROJECT WORKSHEET'!$D$35:$D$1534=D41)),(--(('PROJECT WORKSHEET'!$I$35:$I$1534="NO")+('PROJECT WORKSHEET'!$I$35:$I$1534="SUPER")&gt;0))))</f>
        <v/>
      </c>
      <c r="G41" s="39" t="str">
        <f t="shared" si="0"/>
        <v/>
      </c>
      <c r="H41" s="37" t="str">
        <f t="shared" si="1"/>
        <v/>
      </c>
      <c r="I41" s="37"/>
      <c r="J41" s="3"/>
      <c r="K41" s="3"/>
      <c r="L41" s="3"/>
      <c r="M41" s="3"/>
      <c r="N41" s="3"/>
      <c r="O41" s="33"/>
      <c r="P41" s="33"/>
      <c r="Q41" s="33"/>
      <c r="R41" s="33"/>
      <c r="S41" s="33"/>
    </row>
    <row r="42" spans="1:19" x14ac:dyDescent="0.2">
      <c r="A42" s="24"/>
      <c r="B42" s="37"/>
      <c r="C42" s="2" t="str">
        <f>IF(OR(ISBLANK(B42),B42=0),"",IF(ISBLANK('PROJECT WORKSHEET'!C72),B42,LEFT(B42,FIND(" | ",B42)-1)))</f>
        <v/>
      </c>
      <c r="D42" s="2" t="str">
        <f>IF(OR(ISBLANK(B42),B42=0),"", IF(ISBLANK('PROJECT WORKSHEET'!C72),B42,MID(B42,FIND(" | ",B42)+3,LEN(B42)-FIND(" | ",B42)-2)))</f>
        <v/>
      </c>
      <c r="E42" s="37" t="str">
        <f>IF(OR(ISBLANK(B42),B42=0),"",COUNTIFS('PROJECT WORKSHEET'!$C$35:$C$1534,IF(ISBLANK('PROJECT WORKSHEET'!$C72),"",C42),'PROJECT WORKSHEET'!$D$35:$D$1534,IF(ISBLANK('PROJECT WORKSHEET'!$C72),D42,D42),'PROJECT WORKSHEET'!$I$35:$I$1534,"YES"))</f>
        <v/>
      </c>
      <c r="F42" s="45" t="str" cm="1">
        <f t="array" ref="F42">IF(OR(ISBLANK(B42), B42=0),"",SUMPRODUCT((--('PROJECT WORKSHEET'!$C$35:$C$1534=IF(ISBLANK('PROJECT WORKSHEET'!$C72),"",C42))),(--('PROJECT WORKSHEET'!$D$35:$D$1534=D42)),(--(('PROJECT WORKSHEET'!$I$35:$I$1534="NO")+('PROJECT WORKSHEET'!$I$35:$I$1534="SUPER")&gt;0))))</f>
        <v/>
      </c>
      <c r="G42" s="39" t="str">
        <f t="shared" si="0"/>
        <v/>
      </c>
      <c r="H42" s="37" t="str">
        <f t="shared" si="1"/>
        <v/>
      </c>
      <c r="I42" s="37"/>
      <c r="J42" s="3"/>
      <c r="K42" s="3"/>
      <c r="L42" s="3"/>
      <c r="M42" s="3"/>
      <c r="N42" s="3"/>
      <c r="O42" s="33"/>
      <c r="P42" s="33"/>
      <c r="Q42" s="33"/>
      <c r="R42" s="33"/>
      <c r="S42" s="33"/>
    </row>
    <row r="43" spans="1:19" x14ac:dyDescent="0.2">
      <c r="A43" s="24"/>
      <c r="B43" s="37"/>
      <c r="C43" s="2" t="str">
        <f>IF(OR(ISBLANK(B43),B43=0),"",IF(ISBLANK('PROJECT WORKSHEET'!C73),B43,LEFT(B43,FIND(" | ",B43)-1)))</f>
        <v/>
      </c>
      <c r="D43" s="2" t="str">
        <f>IF(OR(ISBLANK(B43),B43=0),"", IF(ISBLANK('PROJECT WORKSHEET'!C73),B43,MID(B43,FIND(" | ",B43)+3,LEN(B43)-FIND(" | ",B43)-2)))</f>
        <v/>
      </c>
      <c r="E43" s="37" t="str">
        <f>IF(OR(ISBLANK(B43),B43=0),"",COUNTIFS('PROJECT WORKSHEET'!$C$35:$C$1534,IF(ISBLANK('PROJECT WORKSHEET'!$C73),"",C43),'PROJECT WORKSHEET'!$D$35:$D$1534,IF(ISBLANK('PROJECT WORKSHEET'!$C73),D43,D43),'PROJECT WORKSHEET'!$I$35:$I$1534,"YES"))</f>
        <v/>
      </c>
      <c r="F43" s="45" t="str" cm="1">
        <f t="array" ref="F43">IF(OR(ISBLANK(B43), B43=0),"",SUMPRODUCT((--('PROJECT WORKSHEET'!$C$35:$C$1534=IF(ISBLANK('PROJECT WORKSHEET'!$C73),"",C43))),(--('PROJECT WORKSHEET'!$D$35:$D$1534=D43)),(--(('PROJECT WORKSHEET'!$I$35:$I$1534="NO")+('PROJECT WORKSHEET'!$I$35:$I$1534="SUPER")&gt;0))))</f>
        <v/>
      </c>
      <c r="G43" s="39" t="str">
        <f t="shared" si="0"/>
        <v/>
      </c>
      <c r="H43" s="37" t="str">
        <f t="shared" si="1"/>
        <v/>
      </c>
      <c r="I43" s="37"/>
      <c r="J43" s="3"/>
      <c r="K43" s="3"/>
      <c r="L43" s="3"/>
      <c r="M43" s="3"/>
      <c r="N43" s="3"/>
      <c r="O43" s="33"/>
      <c r="P43" s="33"/>
      <c r="Q43" s="33"/>
      <c r="R43" s="33"/>
      <c r="S43" s="33"/>
    </row>
    <row r="44" spans="1:19" x14ac:dyDescent="0.2">
      <c r="A44" s="24"/>
      <c r="B44" s="37"/>
      <c r="C44" s="2" t="str">
        <f>IF(OR(ISBLANK(B44),B44=0),"",IF(ISBLANK('PROJECT WORKSHEET'!C74),B44,LEFT(B44,FIND(" | ",B44)-1)))</f>
        <v/>
      </c>
      <c r="D44" s="2" t="str">
        <f>IF(OR(ISBLANK(B44),B44=0),"", IF(ISBLANK('PROJECT WORKSHEET'!C74),B44,MID(B44,FIND(" | ",B44)+3,LEN(B44)-FIND(" | ",B44)-2)))</f>
        <v/>
      </c>
      <c r="E44" s="37" t="str">
        <f>IF(OR(ISBLANK(B44),B44=0),"",COUNTIFS('PROJECT WORKSHEET'!$C$35:$C$1534,IF(ISBLANK('PROJECT WORKSHEET'!$C74),"",C44),'PROJECT WORKSHEET'!$D$35:$D$1534,IF(ISBLANK('PROJECT WORKSHEET'!$C74),D44,D44),'PROJECT WORKSHEET'!$I$35:$I$1534,"YES"))</f>
        <v/>
      </c>
      <c r="F44" s="45" t="str" cm="1">
        <f t="array" ref="F44">IF(OR(ISBLANK(B44), B44=0),"",SUMPRODUCT((--('PROJECT WORKSHEET'!$C$35:$C$1534=IF(ISBLANK('PROJECT WORKSHEET'!$C74),"",C44))),(--('PROJECT WORKSHEET'!$D$35:$D$1534=D44)),(--(('PROJECT WORKSHEET'!$I$35:$I$1534="NO")+('PROJECT WORKSHEET'!$I$35:$I$1534="SUPER")&gt;0))))</f>
        <v/>
      </c>
      <c r="G44" s="39" t="str">
        <f t="shared" si="0"/>
        <v/>
      </c>
      <c r="H44" s="37" t="str">
        <f t="shared" si="1"/>
        <v/>
      </c>
      <c r="I44" s="37"/>
      <c r="J44" s="3"/>
      <c r="K44" s="3"/>
      <c r="L44" s="3"/>
      <c r="M44" s="3"/>
      <c r="N44" s="3"/>
      <c r="O44" s="33"/>
      <c r="P44" s="33"/>
      <c r="Q44" s="33"/>
      <c r="R44" s="33"/>
      <c r="S44" s="33"/>
    </row>
    <row r="45" spans="1:19" x14ac:dyDescent="0.2">
      <c r="A45" s="24"/>
      <c r="B45" s="37"/>
      <c r="C45" s="2" t="str">
        <f>IF(OR(ISBLANK(B45),B45=0),"",IF(ISBLANK('PROJECT WORKSHEET'!C75),B45,LEFT(B45,FIND(" | ",B45)-1)))</f>
        <v/>
      </c>
      <c r="D45" s="2" t="str">
        <f>IF(OR(ISBLANK(B45),B45=0),"", IF(ISBLANK('PROJECT WORKSHEET'!C75),B45,MID(B45,FIND(" | ",B45)+3,LEN(B45)-FIND(" | ",B45)-2)))</f>
        <v/>
      </c>
      <c r="E45" s="37" t="str">
        <f>IF(OR(ISBLANK(B45),B45=0),"",COUNTIFS('PROJECT WORKSHEET'!$C$35:$C$1534,IF(ISBLANK('PROJECT WORKSHEET'!$C75),"",C45),'PROJECT WORKSHEET'!$D$35:$D$1534,IF(ISBLANK('PROJECT WORKSHEET'!$C75),D45,D45),'PROJECT WORKSHEET'!$I$35:$I$1534,"YES"))</f>
        <v/>
      </c>
      <c r="F45" s="45" t="str" cm="1">
        <f t="array" ref="F45">IF(OR(ISBLANK(B45), B45=0),"",SUMPRODUCT((--('PROJECT WORKSHEET'!$C$35:$C$1534=IF(ISBLANK('PROJECT WORKSHEET'!$C75),"",C45))),(--('PROJECT WORKSHEET'!$D$35:$D$1534=D45)),(--(('PROJECT WORKSHEET'!$I$35:$I$1534="NO")+('PROJECT WORKSHEET'!$I$35:$I$1534="SUPER")&gt;0))))</f>
        <v/>
      </c>
      <c r="G45" s="39" t="str">
        <f t="shared" si="0"/>
        <v/>
      </c>
      <c r="H45" s="37" t="str">
        <f t="shared" si="1"/>
        <v/>
      </c>
      <c r="I45" s="37"/>
      <c r="J45" s="3"/>
      <c r="K45" s="3"/>
      <c r="L45" s="3"/>
      <c r="M45" s="3"/>
      <c r="N45" s="3"/>
      <c r="O45" s="33"/>
      <c r="P45" s="33"/>
      <c r="Q45" s="33"/>
      <c r="R45" s="33"/>
      <c r="S45" s="33"/>
    </row>
    <row r="46" spans="1:19" x14ac:dyDescent="0.2">
      <c r="A46" s="24"/>
      <c r="B46" s="37"/>
      <c r="C46" s="2" t="str">
        <f>IF(OR(ISBLANK(B46),B46=0),"",IF(ISBLANK('PROJECT WORKSHEET'!C76),B46,LEFT(B46,FIND(" | ",B46)-1)))</f>
        <v/>
      </c>
      <c r="D46" s="2" t="str">
        <f>IF(OR(ISBLANK(B46),B46=0),"", IF(ISBLANK('PROJECT WORKSHEET'!C76),B46,MID(B46,FIND(" | ",B46)+3,LEN(B46)-FIND(" | ",B46)-2)))</f>
        <v/>
      </c>
      <c r="E46" s="37" t="str">
        <f>IF(OR(ISBLANK(B46),B46=0),"",COUNTIFS('PROJECT WORKSHEET'!$C$35:$C$1534,IF(ISBLANK('PROJECT WORKSHEET'!$C76),"",C46),'PROJECT WORKSHEET'!$D$35:$D$1534,IF(ISBLANK('PROJECT WORKSHEET'!$C76),D46,D46),'PROJECT WORKSHEET'!$I$35:$I$1534,"YES"))</f>
        <v/>
      </c>
      <c r="F46" s="45" t="str" cm="1">
        <f t="array" ref="F46">IF(OR(ISBLANK(B46), B46=0),"",SUMPRODUCT((--('PROJECT WORKSHEET'!$C$35:$C$1534=IF(ISBLANK('PROJECT WORKSHEET'!$C76),"",C46))),(--('PROJECT WORKSHEET'!$D$35:$D$1534=D46)),(--(('PROJECT WORKSHEET'!$I$35:$I$1534="NO")+('PROJECT WORKSHEET'!$I$35:$I$1534="SUPER")&gt;0))))</f>
        <v/>
      </c>
      <c r="G46" s="39" t="str">
        <f t="shared" si="0"/>
        <v/>
      </c>
      <c r="H46" s="37" t="str">
        <f t="shared" si="1"/>
        <v/>
      </c>
      <c r="I46" s="37"/>
      <c r="J46" s="3"/>
      <c r="K46" s="3"/>
      <c r="L46" s="3"/>
      <c r="M46" s="3"/>
      <c r="N46" s="3"/>
      <c r="O46" s="33"/>
      <c r="P46" s="33"/>
      <c r="Q46" s="33"/>
      <c r="R46" s="33"/>
      <c r="S46" s="33"/>
    </row>
    <row r="47" spans="1:19" x14ac:dyDescent="0.2">
      <c r="A47" s="24"/>
      <c r="B47" s="37"/>
      <c r="C47" s="2" t="str">
        <f>IF(OR(ISBLANK(B47),B47=0),"",IF(ISBLANK('PROJECT WORKSHEET'!C77),B47,LEFT(B47,FIND(" | ",B47)-1)))</f>
        <v/>
      </c>
      <c r="D47" s="2" t="str">
        <f>IF(OR(ISBLANK(B47),B47=0),"", IF(ISBLANK('PROJECT WORKSHEET'!C77),B47,MID(B47,FIND(" | ",B47)+3,LEN(B47)-FIND(" | ",B47)-2)))</f>
        <v/>
      </c>
      <c r="E47" s="37" t="str">
        <f>IF(OR(ISBLANK(B47),B47=0),"",COUNTIFS('PROJECT WORKSHEET'!$C$35:$C$1534,IF(ISBLANK('PROJECT WORKSHEET'!$C77),"",C47),'PROJECT WORKSHEET'!$D$35:$D$1534,IF(ISBLANK('PROJECT WORKSHEET'!$C77),D47,D47),'PROJECT WORKSHEET'!$I$35:$I$1534,"YES"))</f>
        <v/>
      </c>
      <c r="F47" s="45" t="str" cm="1">
        <f t="array" ref="F47">IF(OR(ISBLANK(B47), B47=0),"",SUMPRODUCT((--('PROJECT WORKSHEET'!$C$35:$C$1534=IF(ISBLANK('PROJECT WORKSHEET'!$C77),"",C47))),(--('PROJECT WORKSHEET'!$D$35:$D$1534=D47)),(--(('PROJECT WORKSHEET'!$I$35:$I$1534="NO")+('PROJECT WORKSHEET'!$I$35:$I$1534="SUPER")&gt;0))))</f>
        <v/>
      </c>
      <c r="G47" s="39" t="str">
        <f t="shared" si="0"/>
        <v/>
      </c>
      <c r="H47" s="37" t="str">
        <f t="shared" si="1"/>
        <v/>
      </c>
      <c r="I47" s="37"/>
      <c r="J47" s="3"/>
      <c r="K47" s="3"/>
      <c r="L47" s="3"/>
      <c r="M47" s="3"/>
      <c r="N47" s="3"/>
      <c r="O47" s="33"/>
      <c r="P47" s="33"/>
      <c r="Q47" s="33"/>
      <c r="R47" s="33"/>
      <c r="S47" s="33"/>
    </row>
    <row r="48" spans="1:19" x14ac:dyDescent="0.2">
      <c r="A48" s="24"/>
      <c r="B48" s="37"/>
      <c r="C48" s="2" t="str">
        <f>IF(OR(ISBLANK(B48),B48=0),"",IF(ISBLANK('PROJECT WORKSHEET'!C78),B48,LEFT(B48,FIND(" | ",B48)-1)))</f>
        <v/>
      </c>
      <c r="D48" s="2" t="str">
        <f>IF(OR(ISBLANK(B48),B48=0),"", IF(ISBLANK('PROJECT WORKSHEET'!C78),B48,MID(B48,FIND(" | ",B48)+3,LEN(B48)-FIND(" | ",B48)-2)))</f>
        <v/>
      </c>
      <c r="E48" s="37" t="str">
        <f>IF(OR(ISBLANK(B48),B48=0),"",COUNTIFS('PROJECT WORKSHEET'!$C$35:$C$1534,IF(ISBLANK('PROJECT WORKSHEET'!$C78),"",C48),'PROJECT WORKSHEET'!$D$35:$D$1534,IF(ISBLANK('PROJECT WORKSHEET'!$C78),D48,D48),'PROJECT WORKSHEET'!$I$35:$I$1534,"YES"))</f>
        <v/>
      </c>
      <c r="F48" s="45" t="str" cm="1">
        <f t="array" ref="F48">IF(OR(ISBLANK(B48), B48=0),"",SUMPRODUCT((--('PROJECT WORKSHEET'!$C$35:$C$1534=IF(ISBLANK('PROJECT WORKSHEET'!$C78),"",C48))),(--('PROJECT WORKSHEET'!$D$35:$D$1534=D48)),(--(('PROJECT WORKSHEET'!$I$35:$I$1534="NO")+('PROJECT WORKSHEET'!$I$35:$I$1534="SUPER")&gt;0))))</f>
        <v/>
      </c>
      <c r="G48" s="39" t="str">
        <f t="shared" si="0"/>
        <v/>
      </c>
      <c r="H48" s="37" t="str">
        <f t="shared" si="1"/>
        <v/>
      </c>
      <c r="I48" s="37"/>
      <c r="J48" s="3"/>
      <c r="K48" s="3"/>
      <c r="L48" s="3"/>
      <c r="M48" s="3"/>
      <c r="N48" s="3"/>
      <c r="O48" s="33"/>
      <c r="P48" s="33"/>
      <c r="Q48" s="33"/>
      <c r="R48" s="33"/>
      <c r="S48" s="33"/>
    </row>
    <row r="49" spans="1:19" x14ac:dyDescent="0.2">
      <c r="A49" s="24"/>
      <c r="B49" s="37"/>
      <c r="C49" s="2" t="str">
        <f>IF(OR(ISBLANK(B49),B49=0),"",IF(ISBLANK('PROJECT WORKSHEET'!C79),B49,LEFT(B49,FIND(" | ",B49)-1)))</f>
        <v/>
      </c>
      <c r="D49" s="2" t="str">
        <f>IF(OR(ISBLANK(B49),B49=0),"", IF(ISBLANK('PROJECT WORKSHEET'!C79),B49,MID(B49,FIND(" | ",B49)+3,LEN(B49)-FIND(" | ",B49)-2)))</f>
        <v/>
      </c>
      <c r="E49" s="37" t="str">
        <f>IF(OR(ISBLANK(B49),B49=0),"",COUNTIFS('PROJECT WORKSHEET'!$C$35:$C$1534,IF(ISBLANK('PROJECT WORKSHEET'!$C79),"",C49),'PROJECT WORKSHEET'!$D$35:$D$1534,IF(ISBLANK('PROJECT WORKSHEET'!$C79),D49,D49),'PROJECT WORKSHEET'!$I$35:$I$1534,"YES"))</f>
        <v/>
      </c>
      <c r="F49" s="45" t="str" cm="1">
        <f t="array" ref="F49">IF(OR(ISBLANK(B49), B49=0),"",SUMPRODUCT((--('PROJECT WORKSHEET'!$C$35:$C$1534=IF(ISBLANK('PROJECT WORKSHEET'!$C79),"",C49))),(--('PROJECT WORKSHEET'!$D$35:$D$1534=D49)),(--(('PROJECT WORKSHEET'!$I$35:$I$1534="NO")+('PROJECT WORKSHEET'!$I$35:$I$1534="SUPER")&gt;0))))</f>
        <v/>
      </c>
      <c r="G49" s="39" t="str">
        <f t="shared" si="0"/>
        <v/>
      </c>
      <c r="H49" s="37" t="str">
        <f t="shared" si="1"/>
        <v/>
      </c>
      <c r="I49" s="37"/>
      <c r="J49" s="3"/>
      <c r="K49" s="3"/>
      <c r="L49" s="3"/>
      <c r="M49" s="3"/>
      <c r="N49" s="3"/>
      <c r="O49" s="33"/>
      <c r="P49" s="33"/>
      <c r="Q49" s="33"/>
      <c r="R49" s="33"/>
      <c r="S49" s="33"/>
    </row>
    <row r="50" spans="1:19" x14ac:dyDescent="0.2">
      <c r="A50" s="24"/>
      <c r="B50" s="37"/>
      <c r="C50" s="2" t="str">
        <f>IF(OR(ISBLANK(B50),B50=0),"",IF(ISBLANK('PROJECT WORKSHEET'!C80),B50,LEFT(B50,FIND(" | ",B50)-1)))</f>
        <v/>
      </c>
      <c r="D50" s="2" t="str">
        <f>IF(OR(ISBLANK(B50),B50=0),"", IF(ISBLANK('PROJECT WORKSHEET'!C80),B50,MID(B50,FIND(" | ",B50)+3,LEN(B50)-FIND(" | ",B50)-2)))</f>
        <v/>
      </c>
      <c r="E50" s="37" t="str">
        <f>IF(OR(ISBLANK(B50),B50=0),"",COUNTIFS('PROJECT WORKSHEET'!$C$35:$C$1534,IF(ISBLANK('PROJECT WORKSHEET'!$C80),"",C50),'PROJECT WORKSHEET'!$D$35:$D$1534,IF(ISBLANK('PROJECT WORKSHEET'!$C80),D50,D50),'PROJECT WORKSHEET'!$I$35:$I$1534,"YES"))</f>
        <v/>
      </c>
      <c r="F50" s="45" t="str" cm="1">
        <f t="array" ref="F50">IF(OR(ISBLANK(B50), B50=0),"",SUMPRODUCT((--('PROJECT WORKSHEET'!$C$35:$C$1534=IF(ISBLANK('PROJECT WORKSHEET'!$C80),"",C50))),(--('PROJECT WORKSHEET'!$D$35:$D$1534=D50)),(--(('PROJECT WORKSHEET'!$I$35:$I$1534="NO")+('PROJECT WORKSHEET'!$I$35:$I$1534="SUPER")&gt;0))))</f>
        <v/>
      </c>
      <c r="G50" s="39" t="str">
        <f t="shared" si="0"/>
        <v/>
      </c>
      <c r="H50" s="37" t="str">
        <f t="shared" si="1"/>
        <v/>
      </c>
      <c r="I50" s="37"/>
      <c r="J50" s="3"/>
      <c r="K50" s="3"/>
      <c r="L50" s="3"/>
      <c r="M50" s="3"/>
      <c r="N50" s="3"/>
      <c r="O50" s="33"/>
      <c r="P50" s="33"/>
      <c r="Q50" s="33"/>
      <c r="R50" s="33"/>
      <c r="S50" s="33"/>
    </row>
    <row r="51" spans="1:19" x14ac:dyDescent="0.2">
      <c r="A51" s="24"/>
      <c r="B51" s="37"/>
      <c r="C51" s="2" t="str">
        <f>IF(OR(ISBLANK(B51),B51=0),"",IF(ISBLANK('PROJECT WORKSHEET'!C81),B51,LEFT(B51,FIND(" | ",B51)-1)))</f>
        <v/>
      </c>
      <c r="D51" s="2" t="str">
        <f>IF(OR(ISBLANK(B51),B51=0),"", IF(ISBLANK('PROJECT WORKSHEET'!C81),B51,MID(B51,FIND(" | ",B51)+3,LEN(B51)-FIND(" | ",B51)-2)))</f>
        <v/>
      </c>
      <c r="E51" s="37" t="str">
        <f>IF(OR(ISBLANK(B51),B51=0),"",COUNTIFS('PROJECT WORKSHEET'!$C$35:$C$1534,IF(ISBLANK('PROJECT WORKSHEET'!$C81),"",C51),'PROJECT WORKSHEET'!$D$35:$D$1534,IF(ISBLANK('PROJECT WORKSHEET'!$C81),D51,D51),'PROJECT WORKSHEET'!$I$35:$I$1534,"YES"))</f>
        <v/>
      </c>
      <c r="F51" s="45" t="str" cm="1">
        <f t="array" ref="F51">IF(OR(ISBLANK(B51), B51=0),"",SUMPRODUCT((--('PROJECT WORKSHEET'!$C$35:$C$1534=IF(ISBLANK('PROJECT WORKSHEET'!$C81),"",C51))),(--('PROJECT WORKSHEET'!$D$35:$D$1534=D51)),(--(('PROJECT WORKSHEET'!$I$35:$I$1534="NO")+('PROJECT WORKSHEET'!$I$35:$I$1534="SUPER")&gt;0))))</f>
        <v/>
      </c>
      <c r="G51" s="39" t="str">
        <f t="shared" si="0"/>
        <v/>
      </c>
      <c r="H51" s="37" t="str">
        <f t="shared" si="1"/>
        <v/>
      </c>
      <c r="I51" s="37"/>
      <c r="J51" s="3"/>
      <c r="K51" s="3"/>
      <c r="L51" s="3"/>
      <c r="M51" s="3"/>
      <c r="N51" s="3"/>
      <c r="O51" s="33"/>
      <c r="P51" s="33"/>
      <c r="Q51" s="33"/>
      <c r="R51" s="33"/>
      <c r="S51" s="33"/>
    </row>
    <row r="52" spans="1:19" x14ac:dyDescent="0.2">
      <c r="A52" s="24"/>
      <c r="B52" s="37"/>
      <c r="C52" s="2" t="str">
        <f>IF(OR(ISBLANK(B52),B52=0),"",IF(ISBLANK('PROJECT WORKSHEET'!C82),B52,LEFT(B52,FIND(" | ",B52)-1)))</f>
        <v/>
      </c>
      <c r="D52" s="2" t="str">
        <f>IF(OR(ISBLANK(B52),B52=0),"", IF(ISBLANK('PROJECT WORKSHEET'!C82),B52,MID(B52,FIND(" | ",B52)+3,LEN(B52)-FIND(" | ",B52)-2)))</f>
        <v/>
      </c>
      <c r="E52" s="37" t="str">
        <f>IF(OR(ISBLANK(B52),B52=0),"",COUNTIFS('PROJECT WORKSHEET'!$C$35:$C$1534,IF(ISBLANK('PROJECT WORKSHEET'!$C82),"",C52),'PROJECT WORKSHEET'!$D$35:$D$1534,IF(ISBLANK('PROJECT WORKSHEET'!$C82),D52,D52),'PROJECT WORKSHEET'!$I$35:$I$1534,"YES"))</f>
        <v/>
      </c>
      <c r="F52" s="45" t="str" cm="1">
        <f t="array" ref="F52">IF(OR(ISBLANK(B52), B52=0),"",SUMPRODUCT((--('PROJECT WORKSHEET'!$C$35:$C$1534=IF(ISBLANK('PROJECT WORKSHEET'!$C82),"",C52))),(--('PROJECT WORKSHEET'!$D$35:$D$1534=D52)),(--(('PROJECT WORKSHEET'!$I$35:$I$1534="NO")+('PROJECT WORKSHEET'!$I$35:$I$1534="SUPER")&gt;0))))</f>
        <v/>
      </c>
      <c r="G52" s="39" t="str">
        <f t="shared" si="0"/>
        <v/>
      </c>
      <c r="H52" s="37" t="str">
        <f t="shared" si="1"/>
        <v/>
      </c>
      <c r="I52" s="37"/>
      <c r="J52" s="3"/>
      <c r="K52" s="3"/>
      <c r="L52" s="3"/>
      <c r="M52" s="3"/>
      <c r="N52" s="3"/>
      <c r="O52" s="33"/>
      <c r="P52" s="33"/>
      <c r="Q52" s="33"/>
      <c r="R52" s="33"/>
      <c r="S52" s="33"/>
    </row>
    <row r="53" spans="1:19" x14ac:dyDescent="0.2">
      <c r="A53" s="26"/>
      <c r="B53" s="37"/>
      <c r="C53" s="2" t="str">
        <f>IF(OR(ISBLANK(B53),B53=0),"",IF(ISBLANK('PROJECT WORKSHEET'!C83),B53,LEFT(B53,FIND(" | ",B53)-1)))</f>
        <v/>
      </c>
      <c r="D53" s="2" t="str">
        <f>IF(OR(ISBLANK(B53),B53=0),"", IF(ISBLANK('PROJECT WORKSHEET'!C83),B53,MID(B53,FIND(" | ",B53)+3,LEN(B53)-FIND(" | ",B53)-2)))</f>
        <v/>
      </c>
      <c r="E53" s="37" t="str">
        <f>IF(OR(ISBLANK(B53),B53=0),"",COUNTIFS('PROJECT WORKSHEET'!$C$35:$C$1534,IF(ISBLANK('PROJECT WORKSHEET'!$C83),"",C53),'PROJECT WORKSHEET'!$D$35:$D$1534,IF(ISBLANK('PROJECT WORKSHEET'!$C83),D53,D53),'PROJECT WORKSHEET'!$I$35:$I$1534,"YES"))</f>
        <v/>
      </c>
      <c r="F53" s="45" t="str" cm="1">
        <f t="array" ref="F53">IF(OR(ISBLANK(B53), B53=0),"",SUMPRODUCT((--('PROJECT WORKSHEET'!$C$35:$C$1534=IF(ISBLANK('PROJECT WORKSHEET'!$C83),"",C53))),(--('PROJECT WORKSHEET'!$D$35:$D$1534=D53)),(--(('PROJECT WORKSHEET'!$I$35:$I$1534="NO")+('PROJECT WORKSHEET'!$I$35:$I$1534="SUPER")&gt;0))))</f>
        <v/>
      </c>
      <c r="G53" s="39" t="str">
        <f t="shared" si="0"/>
        <v/>
      </c>
      <c r="H53" s="37" t="str">
        <f t="shared" si="1"/>
        <v/>
      </c>
      <c r="I53" s="37"/>
      <c r="J53" s="3"/>
      <c r="K53" s="3"/>
      <c r="L53" s="3"/>
      <c r="M53" s="3"/>
      <c r="N53" s="3"/>
      <c r="O53" s="33"/>
      <c r="P53" s="33"/>
      <c r="Q53" s="33"/>
      <c r="R53" s="33"/>
      <c r="S53" s="33"/>
    </row>
    <row r="54" spans="1:19" x14ac:dyDescent="0.2">
      <c r="A54" s="26"/>
      <c r="B54" s="37"/>
      <c r="C54" s="2" t="str">
        <f>IF(OR(ISBLANK(B54),B54=0),"",IF(ISBLANK('PROJECT WORKSHEET'!C84),B54,LEFT(B54,FIND(" | ",B54)-1)))</f>
        <v/>
      </c>
      <c r="D54" s="2" t="str">
        <f>IF(OR(ISBLANK(B54),B54=0),"", IF(ISBLANK('PROJECT WORKSHEET'!C84),B54,MID(B54,FIND(" | ",B54)+3,LEN(B54)-FIND(" | ",B54)-2)))</f>
        <v/>
      </c>
      <c r="E54" s="37" t="str">
        <f>IF(OR(ISBLANK(B54),B54=0),"",COUNTIFS('PROJECT WORKSHEET'!$C$35:$C$1534,IF(ISBLANK('PROJECT WORKSHEET'!$C84),"",C54),'PROJECT WORKSHEET'!$D$35:$D$1534,IF(ISBLANK('PROJECT WORKSHEET'!$C84),D54,D54),'PROJECT WORKSHEET'!$I$35:$I$1534,"YES"))</f>
        <v/>
      </c>
      <c r="F54" s="45" t="str" cm="1">
        <f t="array" ref="F54">IF(OR(ISBLANK(B54), B54=0),"",SUMPRODUCT((--('PROJECT WORKSHEET'!$C$35:$C$1534=IF(ISBLANK('PROJECT WORKSHEET'!$C84),"",C54))),(--('PROJECT WORKSHEET'!$D$35:$D$1534=D54)),(--(('PROJECT WORKSHEET'!$I$35:$I$1534="NO")+('PROJECT WORKSHEET'!$I$35:$I$1534="SUPER")&gt;0))))</f>
        <v/>
      </c>
      <c r="G54" s="39" t="str">
        <f t="shared" si="0"/>
        <v/>
      </c>
      <c r="H54" s="37" t="str">
        <f t="shared" si="1"/>
        <v/>
      </c>
      <c r="I54" s="37"/>
      <c r="J54" s="3"/>
      <c r="K54" s="3"/>
      <c r="L54" s="3"/>
      <c r="M54" s="3"/>
      <c r="N54" s="3"/>
      <c r="O54" s="33"/>
      <c r="P54" s="33"/>
      <c r="Q54" s="33"/>
      <c r="R54" s="33"/>
      <c r="S54" s="33"/>
    </row>
    <row r="55" spans="1:19" x14ac:dyDescent="0.2">
      <c r="A55" s="26"/>
      <c r="B55" s="37"/>
      <c r="C55" s="2" t="str">
        <f>IF(OR(ISBLANK(B55),B55=0),"",IF(ISBLANK('PROJECT WORKSHEET'!C85),B55,LEFT(B55,FIND(" | ",B55)-1)))</f>
        <v/>
      </c>
      <c r="D55" s="2" t="str">
        <f>IF(OR(ISBLANK(B55),B55=0),"", IF(ISBLANK('PROJECT WORKSHEET'!C85),B55,MID(B55,FIND(" | ",B55)+3,LEN(B55)-FIND(" | ",B55)-2)))</f>
        <v/>
      </c>
      <c r="E55" s="37" t="str">
        <f>IF(OR(ISBLANK(B55),B55=0),"",COUNTIFS('PROJECT WORKSHEET'!$C$35:$C$1534,IF(ISBLANK('PROJECT WORKSHEET'!$C85),"",C55),'PROJECT WORKSHEET'!$D$35:$D$1534,IF(ISBLANK('PROJECT WORKSHEET'!$C85),D55,D55),'PROJECT WORKSHEET'!$I$35:$I$1534,"YES"))</f>
        <v/>
      </c>
      <c r="F55" s="45" t="str" cm="1">
        <f t="array" ref="F55">IF(OR(ISBLANK(B55), B55=0),"",SUMPRODUCT((--('PROJECT WORKSHEET'!$C$35:$C$1534=IF(ISBLANK('PROJECT WORKSHEET'!$C85),"",C55))),(--('PROJECT WORKSHEET'!$D$35:$D$1534=D55)),(--(('PROJECT WORKSHEET'!$I$35:$I$1534="NO")+('PROJECT WORKSHEET'!$I$35:$I$1534="SUPER")&gt;0))))</f>
        <v/>
      </c>
      <c r="G55" s="39" t="str">
        <f t="shared" si="0"/>
        <v/>
      </c>
      <c r="H55" s="37" t="str">
        <f t="shared" si="1"/>
        <v/>
      </c>
      <c r="I55" s="37"/>
      <c r="J55" s="3"/>
      <c r="K55" s="3"/>
      <c r="L55" s="3"/>
      <c r="M55" s="3"/>
      <c r="N55" s="3"/>
      <c r="O55" s="33"/>
      <c r="P55" s="33"/>
      <c r="Q55" s="33"/>
      <c r="R55" s="33"/>
      <c r="S55" s="33"/>
    </row>
    <row r="56" spans="1:19" x14ac:dyDescent="0.2">
      <c r="A56" s="26"/>
      <c r="B56" s="37"/>
      <c r="C56" s="2" t="str">
        <f>IF(OR(ISBLANK(B56),B56=0),"",IF(ISBLANK('PROJECT WORKSHEET'!C86),B56,LEFT(B56,FIND(" | ",B56)-1)))</f>
        <v/>
      </c>
      <c r="D56" s="2" t="str">
        <f>IF(OR(ISBLANK(B56),B56=0),"", IF(ISBLANK('PROJECT WORKSHEET'!C86),B56,MID(B56,FIND(" | ",B56)+3,LEN(B56)-FIND(" | ",B56)-2)))</f>
        <v/>
      </c>
      <c r="E56" s="37" t="str">
        <f>IF(OR(ISBLANK(B56),B56=0),"",COUNTIFS('PROJECT WORKSHEET'!$C$35:$C$1534,IF(ISBLANK('PROJECT WORKSHEET'!$C86),"",C56),'PROJECT WORKSHEET'!$D$35:$D$1534,IF(ISBLANK('PROJECT WORKSHEET'!$C86),D56,D56),'PROJECT WORKSHEET'!$I$35:$I$1534,"YES"))</f>
        <v/>
      </c>
      <c r="F56" s="45" t="str" cm="1">
        <f t="array" ref="F56">IF(OR(ISBLANK(B56), B56=0),"",SUMPRODUCT((--('PROJECT WORKSHEET'!$C$35:$C$1534=IF(ISBLANK('PROJECT WORKSHEET'!$C86),"",C56))),(--('PROJECT WORKSHEET'!$D$35:$D$1534=D56)),(--(('PROJECT WORKSHEET'!$I$35:$I$1534="NO")+('PROJECT WORKSHEET'!$I$35:$I$1534="SUPER")&gt;0))))</f>
        <v/>
      </c>
      <c r="G56" s="39" t="str">
        <f t="shared" si="0"/>
        <v/>
      </c>
      <c r="H56" s="37" t="str">
        <f t="shared" si="1"/>
        <v/>
      </c>
      <c r="I56" s="37"/>
      <c r="J56" s="3"/>
      <c r="K56" s="3"/>
      <c r="L56" s="3"/>
      <c r="M56" s="3"/>
      <c r="N56" s="3"/>
      <c r="O56" s="33"/>
      <c r="P56" s="33"/>
      <c r="Q56" s="33"/>
      <c r="R56" s="33"/>
      <c r="S56" s="33"/>
    </row>
    <row r="57" spans="1:19" x14ac:dyDescent="0.2">
      <c r="A57" s="26"/>
      <c r="B57" s="37"/>
      <c r="C57" s="2" t="str">
        <f>IF(OR(ISBLANK(B57),B57=0),"",IF(ISBLANK('PROJECT WORKSHEET'!C87),B57,LEFT(B57,FIND(" | ",B57)-1)))</f>
        <v/>
      </c>
      <c r="D57" s="2" t="str">
        <f>IF(OR(ISBLANK(B57),B57=0),"", IF(ISBLANK('PROJECT WORKSHEET'!C87),B57,MID(B57,FIND(" | ",B57)+3,LEN(B57)-FIND(" | ",B57)-2)))</f>
        <v/>
      </c>
      <c r="E57" s="37" t="str">
        <f>IF(OR(ISBLANK(B57),B57=0),"",COUNTIFS('PROJECT WORKSHEET'!$C$35:$C$1534,IF(ISBLANK('PROJECT WORKSHEET'!$C87),"",C57),'PROJECT WORKSHEET'!$D$35:$D$1534,IF(ISBLANK('PROJECT WORKSHEET'!$C87),D57,D57),'PROJECT WORKSHEET'!$I$35:$I$1534,"YES"))</f>
        <v/>
      </c>
      <c r="F57" s="45" t="str" cm="1">
        <f t="array" ref="F57">IF(OR(ISBLANK(B57), B57=0),"",SUMPRODUCT((--('PROJECT WORKSHEET'!$C$35:$C$1534=IF(ISBLANK('PROJECT WORKSHEET'!$C87),"",C57))),(--('PROJECT WORKSHEET'!$D$35:$D$1534=D57)),(--(('PROJECT WORKSHEET'!$I$35:$I$1534="NO")+('PROJECT WORKSHEET'!$I$35:$I$1534="SUPER")&gt;0))))</f>
        <v/>
      </c>
      <c r="G57" s="39" t="str">
        <f t="shared" si="0"/>
        <v/>
      </c>
      <c r="H57" s="37" t="str">
        <f t="shared" si="1"/>
        <v/>
      </c>
      <c r="I57" s="37"/>
      <c r="J57" s="3"/>
      <c r="K57" s="3"/>
      <c r="L57" s="3"/>
      <c r="M57" s="3"/>
      <c r="N57" s="3"/>
      <c r="O57" s="33"/>
      <c r="P57" s="33"/>
      <c r="Q57" s="33"/>
      <c r="R57" s="33"/>
      <c r="S57" s="33"/>
    </row>
    <row r="58" spans="1:19" x14ac:dyDescent="0.2">
      <c r="A58" s="26"/>
      <c r="B58" s="37"/>
      <c r="C58" s="2" t="str">
        <f>IF(OR(ISBLANK(B58),B58=0),"",IF(ISBLANK('PROJECT WORKSHEET'!C88),B58,LEFT(B58,FIND(" | ",B58)-1)))</f>
        <v/>
      </c>
      <c r="D58" s="2" t="str">
        <f>IF(OR(ISBLANK(B58),B58=0),"", IF(ISBLANK('PROJECT WORKSHEET'!C88),B58,MID(B58,FIND(" | ",B58)+3,LEN(B58)-FIND(" | ",B58)-2)))</f>
        <v/>
      </c>
      <c r="E58" s="37" t="str">
        <f>IF(OR(ISBLANK(B58),B58=0),"",COUNTIFS('PROJECT WORKSHEET'!$C$35:$C$1534,IF(ISBLANK('PROJECT WORKSHEET'!$C88),"",C58),'PROJECT WORKSHEET'!$D$35:$D$1534,IF(ISBLANK('PROJECT WORKSHEET'!$C88),D58,D58),'PROJECT WORKSHEET'!$I$35:$I$1534,"YES"))</f>
        <v/>
      </c>
      <c r="F58" s="45" t="str" cm="1">
        <f t="array" ref="F58">IF(OR(ISBLANK(B58), B58=0),"",SUMPRODUCT((--('PROJECT WORKSHEET'!$C$35:$C$1534=IF(ISBLANK('PROJECT WORKSHEET'!$C88),"",C58))),(--('PROJECT WORKSHEET'!$D$35:$D$1534=D58)),(--(('PROJECT WORKSHEET'!$I$35:$I$1534="NO")+('PROJECT WORKSHEET'!$I$35:$I$1534="SUPER")&gt;0))))</f>
        <v/>
      </c>
      <c r="G58" s="39" t="str">
        <f t="shared" si="0"/>
        <v/>
      </c>
      <c r="H58" s="37" t="str">
        <f t="shared" si="1"/>
        <v/>
      </c>
      <c r="I58" s="37"/>
      <c r="J58" s="3"/>
      <c r="K58" s="3"/>
      <c r="L58" s="3"/>
      <c r="M58" s="3"/>
      <c r="N58" s="3"/>
      <c r="O58" s="33"/>
      <c r="P58" s="33"/>
      <c r="Q58" s="33"/>
      <c r="R58" s="33"/>
      <c r="S58" s="33"/>
    </row>
    <row r="59" spans="1:19" x14ac:dyDescent="0.2">
      <c r="A59" s="26"/>
      <c r="B59" s="37"/>
      <c r="C59" s="2" t="str">
        <f>IF(OR(ISBLANK(B59),B59=0),"",IF(ISBLANK('PROJECT WORKSHEET'!C89),B59,LEFT(B59,FIND(" | ",B59)-1)))</f>
        <v/>
      </c>
      <c r="D59" s="2" t="str">
        <f>IF(OR(ISBLANK(B59),B59=0),"", IF(ISBLANK('PROJECT WORKSHEET'!C89),B59,MID(B59,FIND(" | ",B59)+3,LEN(B59)-FIND(" | ",B59)-2)))</f>
        <v/>
      </c>
      <c r="E59" s="37" t="str">
        <f>IF(OR(ISBLANK(B59),B59=0),"",COUNTIFS('PROJECT WORKSHEET'!$C$35:$C$1534,IF(ISBLANK('PROJECT WORKSHEET'!$C89),"",C59),'PROJECT WORKSHEET'!$D$35:$D$1534,IF(ISBLANK('PROJECT WORKSHEET'!$C89),D59,D59),'PROJECT WORKSHEET'!$I$35:$I$1534,"YES"))</f>
        <v/>
      </c>
      <c r="F59" s="45" t="str" cm="1">
        <f t="array" ref="F59">IF(OR(ISBLANK(B59), B59=0),"",SUMPRODUCT((--('PROJECT WORKSHEET'!$C$35:$C$1534=IF(ISBLANK('PROJECT WORKSHEET'!$C89),"",C59))),(--('PROJECT WORKSHEET'!$D$35:$D$1534=D59)),(--(('PROJECT WORKSHEET'!$I$35:$I$1534="NO")+('PROJECT WORKSHEET'!$I$35:$I$1534="SUPER")&gt;0))))</f>
        <v/>
      </c>
      <c r="G59" s="39" t="str">
        <f t="shared" si="0"/>
        <v/>
      </c>
      <c r="H59" s="37" t="str">
        <f t="shared" si="1"/>
        <v/>
      </c>
      <c r="I59" s="37"/>
      <c r="J59" s="3"/>
      <c r="K59" s="3"/>
      <c r="L59" s="3"/>
      <c r="M59" s="3"/>
      <c r="N59" s="3"/>
      <c r="O59" s="33"/>
      <c r="P59" s="33"/>
      <c r="Q59" s="33"/>
      <c r="R59" s="33"/>
      <c r="S59" s="33"/>
    </row>
    <row r="60" spans="1:19" x14ac:dyDescent="0.2">
      <c r="A60" s="26"/>
      <c r="B60" s="37"/>
      <c r="C60" s="2" t="str">
        <f>IF(OR(ISBLANK(B60),B60=0),"",IF(ISBLANK('PROJECT WORKSHEET'!C90),B60,LEFT(B60,FIND(" | ",B60)-1)))</f>
        <v/>
      </c>
      <c r="D60" s="2" t="str">
        <f>IF(OR(ISBLANK(B60),B60=0),"", IF(ISBLANK('PROJECT WORKSHEET'!C90),B60,MID(B60,FIND(" | ",B60)+3,LEN(B60)-FIND(" | ",B60)-2)))</f>
        <v/>
      </c>
      <c r="E60" s="37" t="str">
        <f>IF(OR(ISBLANK(B60),B60=0),"",COUNTIFS('PROJECT WORKSHEET'!$C$35:$C$1534,IF(ISBLANK('PROJECT WORKSHEET'!$C90),"",C60),'PROJECT WORKSHEET'!$D$35:$D$1534,IF(ISBLANK('PROJECT WORKSHEET'!$C90),D60,D60),'PROJECT WORKSHEET'!$I$35:$I$1534,"YES"))</f>
        <v/>
      </c>
      <c r="F60" s="45" t="str" cm="1">
        <f t="array" ref="F60">IF(OR(ISBLANK(B60), B60=0),"",SUMPRODUCT((--('PROJECT WORKSHEET'!$C$35:$C$1534=IF(ISBLANK('PROJECT WORKSHEET'!$C90),"",C60))),(--('PROJECT WORKSHEET'!$D$35:$D$1534=D60)),(--(('PROJECT WORKSHEET'!$I$35:$I$1534="NO")+('PROJECT WORKSHEET'!$I$35:$I$1534="SUPER")&gt;0))))</f>
        <v/>
      </c>
      <c r="G60" s="39" t="str">
        <f t="shared" si="0"/>
        <v/>
      </c>
      <c r="H60" s="37" t="str">
        <f t="shared" si="1"/>
        <v/>
      </c>
      <c r="I60" s="37"/>
      <c r="J60" s="3"/>
      <c r="K60" s="3"/>
      <c r="L60" s="3"/>
      <c r="M60" s="3"/>
      <c r="N60" s="3"/>
      <c r="O60" s="33"/>
      <c r="P60" s="33"/>
      <c r="Q60" s="33"/>
      <c r="R60" s="33"/>
      <c r="S60" s="33"/>
    </row>
    <row r="61" spans="1:19" x14ac:dyDescent="0.2">
      <c r="A61" s="26"/>
      <c r="B61" s="37"/>
      <c r="C61" s="2" t="str">
        <f>IF(OR(ISBLANK(B61),B61=0),"",IF(ISBLANK('PROJECT WORKSHEET'!C91),B61,LEFT(B61,FIND(" | ",B61)-1)))</f>
        <v/>
      </c>
      <c r="D61" s="2" t="str">
        <f>IF(OR(ISBLANK(B61),B61=0),"", IF(ISBLANK('PROJECT WORKSHEET'!C91),B61,MID(B61,FIND(" | ",B61)+3,LEN(B61)-FIND(" | ",B61)-2)))</f>
        <v/>
      </c>
      <c r="E61" s="37" t="str">
        <f>IF(OR(ISBLANK(B61),B61=0),"",COUNTIFS('PROJECT WORKSHEET'!$C$35:$C$1534,IF(ISBLANK('PROJECT WORKSHEET'!$C91),"",C61),'PROJECT WORKSHEET'!$D$35:$D$1534,IF(ISBLANK('PROJECT WORKSHEET'!$C91),D61,D61),'PROJECT WORKSHEET'!$I$35:$I$1534,"YES"))</f>
        <v/>
      </c>
      <c r="F61" s="45" t="str" cm="1">
        <f t="array" ref="F61">IF(OR(ISBLANK(B61), B61=0),"",SUMPRODUCT((--('PROJECT WORKSHEET'!$C$35:$C$1534=IF(ISBLANK('PROJECT WORKSHEET'!$C91),"",C61))),(--('PROJECT WORKSHEET'!$D$35:$D$1534=D61)),(--(('PROJECT WORKSHEET'!$I$35:$I$1534="NO")+('PROJECT WORKSHEET'!$I$35:$I$1534="SUPER")&gt;0))))</f>
        <v/>
      </c>
      <c r="G61" s="39" t="str">
        <f t="shared" si="0"/>
        <v/>
      </c>
      <c r="H61" s="37" t="str">
        <f t="shared" si="1"/>
        <v/>
      </c>
      <c r="I61" s="37"/>
      <c r="J61" s="3"/>
      <c r="K61" s="3"/>
      <c r="L61" s="3"/>
      <c r="M61" s="3"/>
      <c r="N61" s="3"/>
      <c r="O61" s="33"/>
      <c r="P61" s="33"/>
      <c r="Q61" s="33"/>
      <c r="R61" s="33"/>
      <c r="S61" s="33"/>
    </row>
    <row r="62" spans="1:19" x14ac:dyDescent="0.2">
      <c r="A62" s="26"/>
      <c r="B62" s="37"/>
      <c r="C62" s="2" t="str">
        <f>IF(OR(ISBLANK(B62),B62=0),"",IF(ISBLANK('PROJECT WORKSHEET'!C92),B62,LEFT(B62,FIND(" | ",B62)-1)))</f>
        <v/>
      </c>
      <c r="D62" s="2" t="str">
        <f>IF(OR(ISBLANK(B62),B62=0),"", IF(ISBLANK('PROJECT WORKSHEET'!C92),B62,MID(B62,FIND(" | ",B62)+3,LEN(B62)-FIND(" | ",B62)-2)))</f>
        <v/>
      </c>
      <c r="E62" s="37" t="str">
        <f>IF(OR(ISBLANK(B62),B62=0),"",COUNTIFS('PROJECT WORKSHEET'!$C$35:$C$1534,IF(ISBLANK('PROJECT WORKSHEET'!$C92),"",C62),'PROJECT WORKSHEET'!$D$35:$D$1534,IF(ISBLANK('PROJECT WORKSHEET'!$C92),D62,D62),'PROJECT WORKSHEET'!$I$35:$I$1534,"YES"))</f>
        <v/>
      </c>
      <c r="F62" s="45" t="str" cm="1">
        <f t="array" ref="F62">IF(OR(ISBLANK(B62), B62=0),"",SUMPRODUCT((--('PROJECT WORKSHEET'!$C$35:$C$1534=IF(ISBLANK('PROJECT WORKSHEET'!$C92),"",C62))),(--('PROJECT WORKSHEET'!$D$35:$D$1534=D62)),(--(('PROJECT WORKSHEET'!$I$35:$I$1534="NO")+('PROJECT WORKSHEET'!$I$35:$I$1534="SUPER")&gt;0))))</f>
        <v/>
      </c>
      <c r="G62" s="39" t="str">
        <f t="shared" si="0"/>
        <v/>
      </c>
      <c r="H62" s="37" t="str">
        <f t="shared" si="1"/>
        <v/>
      </c>
      <c r="I62" s="37"/>
      <c r="J62" s="3"/>
      <c r="K62" s="3"/>
      <c r="L62" s="3"/>
      <c r="M62" s="3"/>
      <c r="N62" s="3"/>
      <c r="O62" s="33"/>
      <c r="P62" s="33"/>
      <c r="Q62" s="33"/>
      <c r="R62" s="33"/>
      <c r="S62" s="33"/>
    </row>
    <row r="63" spans="1:19" x14ac:dyDescent="0.2">
      <c r="A63" s="26"/>
      <c r="B63" s="37"/>
      <c r="C63" s="2" t="str">
        <f>IF(OR(ISBLANK(B63),B63=0),"",IF(ISBLANK('PROJECT WORKSHEET'!C93),B63,LEFT(B63,FIND(" | ",B63)-1)))</f>
        <v/>
      </c>
      <c r="D63" s="2" t="str">
        <f>IF(OR(ISBLANK(B63),B63=0),"", IF(ISBLANK('PROJECT WORKSHEET'!C93),B63,MID(B63,FIND(" | ",B63)+3,LEN(B63)-FIND(" | ",B63)-2)))</f>
        <v/>
      </c>
      <c r="E63" s="37" t="str">
        <f>IF(OR(ISBLANK(B63),B63=0),"",COUNTIFS('PROJECT WORKSHEET'!$C$35:$C$1534,IF(ISBLANK('PROJECT WORKSHEET'!$C93),"",C63),'PROJECT WORKSHEET'!$D$35:$D$1534,IF(ISBLANK('PROJECT WORKSHEET'!$C93),D63,D63),'PROJECT WORKSHEET'!$I$35:$I$1534,"YES"))</f>
        <v/>
      </c>
      <c r="F63" s="45" t="str" cm="1">
        <f t="array" ref="F63">IF(OR(ISBLANK(B63), B63=0),"",SUMPRODUCT((--('PROJECT WORKSHEET'!$C$35:$C$1534=IF(ISBLANK('PROJECT WORKSHEET'!$C93),"",C63))),(--('PROJECT WORKSHEET'!$D$35:$D$1534=D63)),(--(('PROJECT WORKSHEET'!$I$35:$I$1534="NO")+('PROJECT WORKSHEET'!$I$35:$I$1534="SUPER")&gt;0))))</f>
        <v/>
      </c>
      <c r="G63" s="39" t="str">
        <f t="shared" si="0"/>
        <v/>
      </c>
      <c r="H63" s="37" t="str">
        <f t="shared" si="1"/>
        <v/>
      </c>
      <c r="I63" s="37"/>
      <c r="J63" s="3"/>
      <c r="K63" s="3"/>
      <c r="L63" s="3"/>
      <c r="M63" s="3"/>
      <c r="N63" s="3"/>
      <c r="O63" s="33"/>
      <c r="P63" s="33"/>
      <c r="Q63" s="33"/>
      <c r="R63" s="33"/>
      <c r="S63" s="33"/>
    </row>
    <row r="64" spans="1:19" x14ac:dyDescent="0.2">
      <c r="A64" s="26"/>
      <c r="B64" s="37"/>
      <c r="C64" s="2" t="str">
        <f>IF(OR(ISBLANK(B64),B64=0),"",IF(ISBLANK('PROJECT WORKSHEET'!C94),B64,LEFT(B64,FIND(" | ",B64)-1)))</f>
        <v/>
      </c>
      <c r="D64" s="2" t="str">
        <f>IF(OR(ISBLANK(B64),B64=0),"", IF(ISBLANK('PROJECT WORKSHEET'!C94),B64,MID(B64,FIND(" | ",B64)+3,LEN(B64)-FIND(" | ",B64)-2)))</f>
        <v/>
      </c>
      <c r="E64" s="37" t="str">
        <f>IF(OR(ISBLANK(B64),B64=0),"",COUNTIFS('PROJECT WORKSHEET'!$C$35:$C$1534,IF(ISBLANK('PROJECT WORKSHEET'!$C94),"",C64),'PROJECT WORKSHEET'!$D$35:$D$1534,IF(ISBLANK('PROJECT WORKSHEET'!$C94),D64,D64),'PROJECT WORKSHEET'!$I$35:$I$1534,"YES"))</f>
        <v/>
      </c>
      <c r="F64" s="45" t="str" cm="1">
        <f t="array" ref="F64">IF(OR(ISBLANK(B64), B64=0),"",SUMPRODUCT((--('PROJECT WORKSHEET'!$C$35:$C$1534=IF(ISBLANK('PROJECT WORKSHEET'!$C94),"",C64))),(--('PROJECT WORKSHEET'!$D$35:$D$1534=D64)),(--(('PROJECT WORKSHEET'!$I$35:$I$1534="NO")+('PROJECT WORKSHEET'!$I$35:$I$1534="SUPER")&gt;0))))</f>
        <v/>
      </c>
      <c r="G64" s="39" t="str">
        <f t="shared" si="0"/>
        <v/>
      </c>
      <c r="H64" s="37" t="str">
        <f t="shared" si="1"/>
        <v/>
      </c>
      <c r="I64" s="37"/>
      <c r="J64" s="3"/>
      <c r="K64" s="3"/>
      <c r="L64" s="3"/>
      <c r="M64" s="3"/>
      <c r="N64" s="3"/>
      <c r="O64" s="33"/>
      <c r="P64" s="33"/>
      <c r="Q64" s="33"/>
      <c r="R64" s="33"/>
      <c r="S64" s="33"/>
    </row>
    <row r="65" spans="1:19" x14ac:dyDescent="0.2">
      <c r="A65" s="26"/>
      <c r="B65" s="37"/>
      <c r="C65" s="2" t="str">
        <f>IF(OR(ISBLANK(B65),B65=0),"",IF(ISBLANK('PROJECT WORKSHEET'!C95),B65,LEFT(B65,FIND(" | ",B65)-1)))</f>
        <v/>
      </c>
      <c r="D65" s="2" t="str">
        <f>IF(OR(ISBLANK(B65),B65=0),"", IF(ISBLANK('PROJECT WORKSHEET'!C95),B65,MID(B65,FIND(" | ",B65)+3,LEN(B65)-FIND(" | ",B65)-2)))</f>
        <v/>
      </c>
      <c r="E65" s="37" t="str">
        <f>IF(OR(ISBLANK(B65),B65=0),"",COUNTIFS('PROJECT WORKSHEET'!$C$35:$C$1534,IF(ISBLANK('PROJECT WORKSHEET'!$C95),"",C65),'PROJECT WORKSHEET'!$D$35:$D$1534,IF(ISBLANK('PROJECT WORKSHEET'!$C95),D65,D65),'PROJECT WORKSHEET'!$I$35:$I$1534,"YES"))</f>
        <v/>
      </c>
      <c r="F65" s="45" t="str" cm="1">
        <f t="array" ref="F65">IF(OR(ISBLANK(B65), B65=0),"",SUMPRODUCT((--('PROJECT WORKSHEET'!$C$35:$C$1534=IF(ISBLANK('PROJECT WORKSHEET'!$C95),"",C65))),(--('PROJECT WORKSHEET'!$D$35:$D$1534=D65)),(--(('PROJECT WORKSHEET'!$I$35:$I$1534="NO")+('PROJECT WORKSHEET'!$I$35:$I$1534="SUPER")&gt;0))))</f>
        <v/>
      </c>
      <c r="G65" s="39" t="str">
        <f t="shared" si="0"/>
        <v/>
      </c>
      <c r="H65" s="37" t="str">
        <f t="shared" si="1"/>
        <v/>
      </c>
      <c r="I65" s="37"/>
      <c r="J65" s="3"/>
      <c r="K65" s="3"/>
      <c r="L65" s="3"/>
      <c r="M65" s="3"/>
      <c r="N65" s="3"/>
      <c r="O65" s="33"/>
      <c r="P65" s="33"/>
      <c r="Q65" s="33"/>
      <c r="R65" s="33"/>
      <c r="S65" s="33"/>
    </row>
    <row r="66" spans="1:19" x14ac:dyDescent="0.2">
      <c r="A66" s="26"/>
      <c r="B66" s="37"/>
      <c r="C66" s="2" t="str">
        <f>IF(OR(ISBLANK(B66),B66=0),"",IF(ISBLANK('PROJECT WORKSHEET'!C96),B66,LEFT(B66,FIND(" | ",B66)-1)))</f>
        <v/>
      </c>
      <c r="D66" s="2" t="str">
        <f>IF(OR(ISBLANK(B66),B66=0),"", IF(ISBLANK('PROJECT WORKSHEET'!C96),B66,MID(B66,FIND(" | ",B66)+3,LEN(B66)-FIND(" | ",B66)-2)))</f>
        <v/>
      </c>
      <c r="E66" s="37" t="str">
        <f>IF(OR(ISBLANK(B66),B66=0),"",COUNTIFS('PROJECT WORKSHEET'!$C$35:$C$1534,IF(ISBLANK('PROJECT WORKSHEET'!$C96),"",C66),'PROJECT WORKSHEET'!$D$35:$D$1534,IF(ISBLANK('PROJECT WORKSHEET'!$C96),D66,D66),'PROJECT WORKSHEET'!$I$35:$I$1534,"YES"))</f>
        <v/>
      </c>
      <c r="F66" s="45" t="str" cm="1">
        <f t="array" ref="F66">IF(OR(ISBLANK(B66), B66=0),"",SUMPRODUCT((--('PROJECT WORKSHEET'!$C$35:$C$1534=IF(ISBLANK('PROJECT WORKSHEET'!$C96),"",C66))),(--('PROJECT WORKSHEET'!$D$35:$D$1534=D66)),(--(('PROJECT WORKSHEET'!$I$35:$I$1534="NO")+('PROJECT WORKSHEET'!$I$35:$I$1534="SUPER")&gt;0))))</f>
        <v/>
      </c>
      <c r="G66" s="39" t="str">
        <f t="shared" si="0"/>
        <v/>
      </c>
      <c r="H66" s="37" t="str">
        <f t="shared" si="1"/>
        <v/>
      </c>
      <c r="I66" s="37"/>
      <c r="J66" s="3"/>
      <c r="K66" s="3"/>
      <c r="L66" s="3"/>
      <c r="M66" s="3"/>
      <c r="N66" s="3"/>
      <c r="O66" s="33"/>
      <c r="P66" s="33"/>
      <c r="Q66" s="33"/>
      <c r="R66" s="33"/>
      <c r="S66" s="33"/>
    </row>
    <row r="67" spans="1:19" x14ac:dyDescent="0.2">
      <c r="A67" s="26"/>
      <c r="B67" s="37"/>
      <c r="C67" s="2" t="str">
        <f>IF(OR(ISBLANK(B67),B67=0),"",IF(ISBLANK('PROJECT WORKSHEET'!C97),B67,LEFT(B67,FIND(" | ",B67)-1)))</f>
        <v/>
      </c>
      <c r="D67" s="2" t="str">
        <f>IF(OR(ISBLANK(B67),B67=0),"", IF(ISBLANK('PROJECT WORKSHEET'!C97),B67,MID(B67,FIND(" | ",B67)+3,LEN(B67)-FIND(" | ",B67)-2)))</f>
        <v/>
      </c>
      <c r="E67" s="37" t="str">
        <f>IF(OR(ISBLANK(B67),B67=0),"",COUNTIFS('PROJECT WORKSHEET'!$C$35:$C$1534,IF(ISBLANK('PROJECT WORKSHEET'!$C97),"",C67),'PROJECT WORKSHEET'!$D$35:$D$1534,IF(ISBLANK('PROJECT WORKSHEET'!$C97),D67,D67),'PROJECT WORKSHEET'!$I$35:$I$1534,"YES"))</f>
        <v/>
      </c>
      <c r="F67" s="45" t="str" cm="1">
        <f t="array" ref="F67">IF(OR(ISBLANK(B67), B67=0),"",SUMPRODUCT((--('PROJECT WORKSHEET'!$C$35:$C$1534=IF(ISBLANK('PROJECT WORKSHEET'!$C97),"",C67))),(--('PROJECT WORKSHEET'!$D$35:$D$1534=D67)),(--(('PROJECT WORKSHEET'!$I$35:$I$1534="NO")+('PROJECT WORKSHEET'!$I$35:$I$1534="SUPER")&gt;0))))</f>
        <v/>
      </c>
      <c r="G67" s="39" t="str">
        <f t="shared" si="0"/>
        <v/>
      </c>
      <c r="H67" s="37" t="str">
        <f t="shared" si="1"/>
        <v/>
      </c>
      <c r="I67" s="37"/>
      <c r="J67" s="3"/>
      <c r="K67" s="3"/>
      <c r="L67" s="3"/>
      <c r="M67" s="3"/>
      <c r="N67" s="3"/>
      <c r="O67" s="33"/>
      <c r="P67" s="33"/>
      <c r="Q67" s="33"/>
      <c r="R67" s="33"/>
      <c r="S67" s="33"/>
    </row>
    <row r="68" spans="1:19" x14ac:dyDescent="0.2">
      <c r="A68" s="26"/>
      <c r="B68" s="37"/>
      <c r="C68" s="2" t="str">
        <f>IF(OR(ISBLANK(B68),B68=0),"",IF(ISBLANK('PROJECT WORKSHEET'!C98),B68,LEFT(B68,FIND(" | ",B68)-1)))</f>
        <v/>
      </c>
      <c r="D68" s="2" t="str">
        <f>IF(OR(ISBLANK(B68),B68=0),"", IF(ISBLANK('PROJECT WORKSHEET'!C98),B68,MID(B68,FIND(" | ",B68)+3,LEN(B68)-FIND(" | ",B68)-2)))</f>
        <v/>
      </c>
      <c r="E68" s="37" t="str">
        <f>IF(OR(ISBLANK(B68),B68=0),"",COUNTIFS('PROJECT WORKSHEET'!$C$35:$C$1534,IF(ISBLANK('PROJECT WORKSHEET'!$C98),"",C68),'PROJECT WORKSHEET'!$D$35:$D$1534,IF(ISBLANK('PROJECT WORKSHEET'!$C98),D68,D68),'PROJECT WORKSHEET'!$I$35:$I$1534,"YES"))</f>
        <v/>
      </c>
      <c r="F68" s="45" t="str" cm="1">
        <f t="array" ref="F68">IF(OR(ISBLANK(B68), B68=0),"",SUMPRODUCT((--('PROJECT WORKSHEET'!$C$35:$C$1534=IF(ISBLANK('PROJECT WORKSHEET'!$C98),"",C68))),(--('PROJECT WORKSHEET'!$D$35:$D$1534=D68)),(--(('PROJECT WORKSHEET'!$I$35:$I$1534="NO")+('PROJECT WORKSHEET'!$I$35:$I$1534="SUPER")&gt;0))))</f>
        <v/>
      </c>
      <c r="G68" s="39" t="str">
        <f t="shared" si="0"/>
        <v/>
      </c>
      <c r="H68" s="37" t="str">
        <f t="shared" si="1"/>
        <v/>
      </c>
      <c r="I68" s="37"/>
      <c r="J68" s="3"/>
      <c r="K68" s="3"/>
      <c r="L68" s="3"/>
      <c r="M68" s="3"/>
      <c r="N68" s="3"/>
      <c r="O68" s="33"/>
      <c r="P68" s="33"/>
      <c r="Q68" s="33"/>
      <c r="R68" s="33"/>
      <c r="S68" s="33"/>
    </row>
    <row r="69" spans="1:19" x14ac:dyDescent="0.2">
      <c r="A69" s="26"/>
      <c r="B69" s="37"/>
      <c r="C69" s="2" t="str">
        <f>IF(OR(ISBLANK(B69),B69=0),"",IF(ISBLANK('PROJECT WORKSHEET'!C99),B69,LEFT(B69,FIND(" | ",B69)-1)))</f>
        <v/>
      </c>
      <c r="D69" s="2" t="str">
        <f>IF(OR(ISBLANK(B69),B69=0),"", IF(ISBLANK('PROJECT WORKSHEET'!C99),B69,MID(B69,FIND(" | ",B69)+3,LEN(B69)-FIND(" | ",B69)-2)))</f>
        <v/>
      </c>
      <c r="E69" s="37" t="str">
        <f>IF(OR(ISBLANK(B69),B69=0),"",COUNTIFS('PROJECT WORKSHEET'!$C$35:$C$1534,IF(ISBLANK('PROJECT WORKSHEET'!$C99),"",C69),'PROJECT WORKSHEET'!$D$35:$D$1534,IF(ISBLANK('PROJECT WORKSHEET'!$C99),D69,D69),'PROJECT WORKSHEET'!$I$35:$I$1534,"YES"))</f>
        <v/>
      </c>
      <c r="F69" s="45" t="str" cm="1">
        <f t="array" ref="F69">IF(OR(ISBLANK(B69), B69=0),"",SUMPRODUCT((--('PROJECT WORKSHEET'!$C$35:$C$1534=IF(ISBLANK('PROJECT WORKSHEET'!$C99),"",C69))),(--('PROJECT WORKSHEET'!$D$35:$D$1534=D69)),(--(('PROJECT WORKSHEET'!$I$35:$I$1534="NO")+('PROJECT WORKSHEET'!$I$35:$I$1534="SUPER")&gt;0))))</f>
        <v/>
      </c>
      <c r="G69" s="39" t="str">
        <f t="shared" si="0"/>
        <v/>
      </c>
      <c r="H69" s="37" t="str">
        <f t="shared" si="1"/>
        <v/>
      </c>
      <c r="I69" s="37"/>
      <c r="J69" s="3"/>
      <c r="K69" s="3"/>
      <c r="L69" s="3"/>
      <c r="M69" s="3"/>
      <c r="N69" s="3"/>
      <c r="O69" s="33"/>
      <c r="P69" s="33"/>
      <c r="Q69" s="33"/>
      <c r="R69" s="33"/>
      <c r="S69" s="33"/>
    </row>
    <row r="70" spans="1:19" x14ac:dyDescent="0.2">
      <c r="A70" s="26"/>
      <c r="B70" s="37"/>
      <c r="C70" s="2" t="str">
        <f>IF(OR(ISBLANK(B70),B70=0),"",IF(ISBLANK('PROJECT WORKSHEET'!C100),B70,LEFT(B70,FIND(" | ",B70)-1)))</f>
        <v/>
      </c>
      <c r="D70" s="2" t="str">
        <f>IF(OR(ISBLANK(B70),B70=0),"", IF(ISBLANK('PROJECT WORKSHEET'!C100),B70,MID(B70,FIND(" | ",B70)+3,LEN(B70)-FIND(" | ",B70)-2)))</f>
        <v/>
      </c>
      <c r="E70" s="37" t="str">
        <f>IF(OR(ISBLANK(B70),B70=0),"",COUNTIFS('PROJECT WORKSHEET'!$C$35:$C$1534,IF(ISBLANK('PROJECT WORKSHEET'!$C100),"",C70),'PROJECT WORKSHEET'!$D$35:$D$1534,IF(ISBLANK('PROJECT WORKSHEET'!$C100),D70,D70),'PROJECT WORKSHEET'!$I$35:$I$1534,"YES"))</f>
        <v/>
      </c>
      <c r="F70" s="45" t="str" cm="1">
        <f t="array" ref="F70">IF(OR(ISBLANK(B70), B70=0),"",SUMPRODUCT((--('PROJECT WORKSHEET'!$C$35:$C$1534=IF(ISBLANK('PROJECT WORKSHEET'!$C100),"",C70))),(--('PROJECT WORKSHEET'!$D$35:$D$1534=D70)),(--(('PROJECT WORKSHEET'!$I$35:$I$1534="NO")+('PROJECT WORKSHEET'!$I$35:$I$1534="SUPER")&gt;0))))</f>
        <v/>
      </c>
      <c r="G70" s="39" t="str">
        <f t="shared" ref="G70:G97" si="2">IF(ISBLANK(B70),"",E70/SUM(E70:F70))</f>
        <v/>
      </c>
      <c r="H70" s="37" t="str">
        <f t="shared" ref="H70:H133" si="3">IF(ISBLANK(B70),"",IF(G70&gt;=66.66666%,"Fail","Pass"))</f>
        <v/>
      </c>
      <c r="I70" s="37"/>
      <c r="J70" s="3"/>
      <c r="K70" s="3"/>
      <c r="L70" s="3"/>
      <c r="M70" s="3"/>
      <c r="N70" s="3"/>
      <c r="O70" s="33"/>
      <c r="P70" s="33"/>
      <c r="Q70" s="33"/>
      <c r="R70" s="33"/>
      <c r="S70" s="33"/>
    </row>
    <row r="71" spans="1:19" x14ac:dyDescent="0.2">
      <c r="A71" s="26"/>
      <c r="B71" s="37"/>
      <c r="C71" s="2" t="str">
        <f>IF(OR(ISBLANK(B71),B71=0),"",IF(ISBLANK('PROJECT WORKSHEET'!C101),B71,LEFT(B71,FIND(" | ",B71)-1)))</f>
        <v/>
      </c>
      <c r="D71" s="2" t="str">
        <f>IF(OR(ISBLANK(B71),B71=0),"", IF(ISBLANK('PROJECT WORKSHEET'!C101),B71,MID(B71,FIND(" | ",B71)+3,LEN(B71)-FIND(" | ",B71)-2)))</f>
        <v/>
      </c>
      <c r="E71" s="37" t="str">
        <f>IF(OR(ISBLANK(B71),B71=0),"",COUNTIFS('PROJECT WORKSHEET'!$C$35:$C$1534,IF(ISBLANK('PROJECT WORKSHEET'!$C101),"",C71),'PROJECT WORKSHEET'!$D$35:$D$1534,IF(ISBLANK('PROJECT WORKSHEET'!$C101),D71,D71),'PROJECT WORKSHEET'!$I$35:$I$1534,"YES"))</f>
        <v/>
      </c>
      <c r="F71" s="45" t="str" cm="1">
        <f t="array" ref="F71">IF(OR(ISBLANK(B71), B71=0),"",SUMPRODUCT((--('PROJECT WORKSHEET'!$C$35:$C$1534=IF(ISBLANK('PROJECT WORKSHEET'!$C101),"",C71))),(--('PROJECT WORKSHEET'!$D$35:$D$1534=D71)),(--(('PROJECT WORKSHEET'!$I$35:$I$1534="NO")+('PROJECT WORKSHEET'!$I$35:$I$1534="SUPER")&gt;0))))</f>
        <v/>
      </c>
      <c r="G71" s="39" t="str">
        <f t="shared" si="2"/>
        <v/>
      </c>
      <c r="H71" s="37" t="str">
        <f t="shared" si="3"/>
        <v/>
      </c>
      <c r="I71" s="37"/>
      <c r="J71" s="3"/>
      <c r="K71" s="3"/>
      <c r="L71" s="3"/>
      <c r="M71" s="3"/>
      <c r="N71" s="3"/>
      <c r="O71" s="33"/>
      <c r="P71" s="33"/>
      <c r="Q71" s="33"/>
      <c r="R71" s="33"/>
      <c r="S71" s="33"/>
    </row>
    <row r="72" spans="1:19" x14ac:dyDescent="0.2">
      <c r="A72" s="26"/>
      <c r="B72" s="37"/>
      <c r="C72" s="2" t="str">
        <f>IF(OR(ISBLANK(B72),B72=0),"",IF(ISBLANK('PROJECT WORKSHEET'!C102),B72,LEFT(B72,FIND(" | ",B72)-1)))</f>
        <v/>
      </c>
      <c r="D72" s="2" t="str">
        <f>IF(OR(ISBLANK(B72),B72=0),"", IF(ISBLANK('PROJECT WORKSHEET'!C102),B72,MID(B72,FIND(" | ",B72)+3,LEN(B72)-FIND(" | ",B72)-2)))</f>
        <v/>
      </c>
      <c r="E72" s="37" t="str">
        <f>IF(OR(ISBLANK(B72),B72=0),"",COUNTIFS('PROJECT WORKSHEET'!$C$35:$C$1534,IF(ISBLANK('PROJECT WORKSHEET'!$C102),"",C72),'PROJECT WORKSHEET'!$D$35:$D$1534,IF(ISBLANK('PROJECT WORKSHEET'!$C102),D72,D72),'PROJECT WORKSHEET'!$I$35:$I$1534,"YES"))</f>
        <v/>
      </c>
      <c r="F72" s="45" t="str" cm="1">
        <f t="array" ref="F72">IF(OR(ISBLANK(B72), B72=0),"",SUMPRODUCT((--('PROJECT WORKSHEET'!$C$35:$C$1534=IF(ISBLANK('PROJECT WORKSHEET'!$C102),"",C72))),(--('PROJECT WORKSHEET'!$D$35:$D$1534=D72)),(--(('PROJECT WORKSHEET'!$I$35:$I$1534="NO")+('PROJECT WORKSHEET'!$I$35:$I$1534="SUPER")&gt;0))))</f>
        <v/>
      </c>
      <c r="G72" s="39" t="str">
        <f t="shared" si="2"/>
        <v/>
      </c>
      <c r="H72" s="37" t="str">
        <f t="shared" si="3"/>
        <v/>
      </c>
      <c r="I72" s="37"/>
      <c r="J72" s="3"/>
      <c r="K72" s="3"/>
      <c r="L72" s="3"/>
      <c r="M72" s="3"/>
      <c r="N72" s="3"/>
      <c r="O72" s="33"/>
      <c r="P72" s="33"/>
      <c r="Q72" s="33"/>
      <c r="R72" s="33"/>
      <c r="S72" s="33"/>
    </row>
    <row r="73" spans="1:19" x14ac:dyDescent="0.2">
      <c r="A73" s="26"/>
      <c r="B73" s="37"/>
      <c r="C73" s="2" t="str">
        <f>IF(OR(ISBLANK(B73),B73=0),"",IF(ISBLANK('PROJECT WORKSHEET'!C103),B73,LEFT(B73,FIND(" | ",B73)-1)))</f>
        <v/>
      </c>
      <c r="D73" s="2" t="str">
        <f>IF(OR(ISBLANK(B73),B73=0),"", IF(ISBLANK('PROJECT WORKSHEET'!C103),B73,MID(B73,FIND(" | ",B73)+3,LEN(B73)-FIND(" | ",B73)-2)))</f>
        <v/>
      </c>
      <c r="E73" s="37" t="str">
        <f>IF(OR(ISBLANK(B73),B73=0),"",COUNTIFS('PROJECT WORKSHEET'!$C$35:$C$1534,IF(ISBLANK('PROJECT WORKSHEET'!$C103),"",C73),'PROJECT WORKSHEET'!$D$35:$D$1534,IF(ISBLANK('PROJECT WORKSHEET'!$C103),D73,D73),'PROJECT WORKSHEET'!$I$35:$I$1534,"YES"))</f>
        <v/>
      </c>
      <c r="F73" s="45" t="str" cm="1">
        <f t="array" ref="F73">IF(OR(ISBLANK(B73), B73=0),"",SUMPRODUCT((--('PROJECT WORKSHEET'!$C$35:$C$1534=IF(ISBLANK('PROJECT WORKSHEET'!$C103),"",C73))),(--('PROJECT WORKSHEET'!$D$35:$D$1534=D73)),(--(('PROJECT WORKSHEET'!$I$35:$I$1534="NO")+('PROJECT WORKSHEET'!$I$35:$I$1534="SUPER")&gt;0))))</f>
        <v/>
      </c>
      <c r="G73" s="39" t="str">
        <f t="shared" si="2"/>
        <v/>
      </c>
      <c r="H73" s="37" t="str">
        <f t="shared" si="3"/>
        <v/>
      </c>
      <c r="I73" s="37"/>
      <c r="J73" s="3"/>
      <c r="K73" s="3"/>
      <c r="L73" s="3"/>
      <c r="M73" s="3"/>
      <c r="N73" s="3"/>
      <c r="O73" s="33"/>
      <c r="P73" s="33"/>
      <c r="Q73" s="33"/>
      <c r="R73" s="33"/>
      <c r="S73" s="33"/>
    </row>
    <row r="74" spans="1:19" x14ac:dyDescent="0.2">
      <c r="A74" s="26"/>
      <c r="B74" s="37"/>
      <c r="C74" s="2" t="str">
        <f>IF(OR(ISBLANK(B74),B74=0),"",IF(ISBLANK('PROJECT WORKSHEET'!C104),B74,LEFT(B74,FIND(" | ",B74)-1)))</f>
        <v/>
      </c>
      <c r="D74" s="2" t="str">
        <f>IF(OR(ISBLANK(B74),B74=0),"", IF(ISBLANK('PROJECT WORKSHEET'!C104),B74,MID(B74,FIND(" | ",B74)+3,LEN(B74)-FIND(" | ",B74)-2)))</f>
        <v/>
      </c>
      <c r="E74" s="37" t="str">
        <f>IF(OR(ISBLANK(B74),B74=0),"",COUNTIFS('PROJECT WORKSHEET'!$C$35:$C$1534,IF(ISBLANK('PROJECT WORKSHEET'!$C104),"",C74),'PROJECT WORKSHEET'!$D$35:$D$1534,IF(ISBLANK('PROJECT WORKSHEET'!$C104),D74,D74),'PROJECT WORKSHEET'!$I$35:$I$1534,"YES"))</f>
        <v/>
      </c>
      <c r="F74" s="45" t="str" cm="1">
        <f t="array" ref="F74">IF(OR(ISBLANK(B74), B74=0),"",SUMPRODUCT((--('PROJECT WORKSHEET'!$C$35:$C$1534=IF(ISBLANK('PROJECT WORKSHEET'!$C104),"",C74))),(--('PROJECT WORKSHEET'!$D$35:$D$1534=D74)),(--(('PROJECT WORKSHEET'!$I$35:$I$1534="NO")+('PROJECT WORKSHEET'!$I$35:$I$1534="SUPER")&gt;0))))</f>
        <v/>
      </c>
      <c r="G74" s="39" t="str">
        <f t="shared" si="2"/>
        <v/>
      </c>
      <c r="H74" s="37" t="str">
        <f t="shared" si="3"/>
        <v/>
      </c>
      <c r="I74" s="37"/>
      <c r="J74" s="3"/>
      <c r="K74" s="3"/>
      <c r="L74" s="3"/>
      <c r="M74" s="3"/>
      <c r="N74" s="3"/>
      <c r="O74" s="33"/>
      <c r="P74" s="33"/>
      <c r="Q74" s="33"/>
      <c r="R74" s="33"/>
      <c r="S74" s="33"/>
    </row>
    <row r="75" spans="1:19" x14ac:dyDescent="0.2">
      <c r="A75" s="26"/>
      <c r="B75" s="37"/>
      <c r="C75" s="2" t="str">
        <f>IF(OR(ISBLANK(B75),B75=0),"",IF(ISBLANK('PROJECT WORKSHEET'!C105),B75,LEFT(B75,FIND(" | ",B75)-1)))</f>
        <v/>
      </c>
      <c r="D75" s="2" t="str">
        <f>IF(OR(ISBLANK(B75),B75=0),"", IF(ISBLANK('PROJECT WORKSHEET'!C105),B75,MID(B75,FIND(" | ",B75)+3,LEN(B75)-FIND(" | ",B75)-2)))</f>
        <v/>
      </c>
      <c r="E75" s="37" t="str">
        <f>IF(OR(ISBLANK(B75),B75=0),"",COUNTIFS('PROJECT WORKSHEET'!$C$35:$C$1534,IF(ISBLANK('PROJECT WORKSHEET'!$C105),"",C75),'PROJECT WORKSHEET'!$D$35:$D$1534,IF(ISBLANK('PROJECT WORKSHEET'!$C105),D75,D75),'PROJECT WORKSHEET'!$I$35:$I$1534,"YES"))</f>
        <v/>
      </c>
      <c r="F75" s="45" t="str" cm="1">
        <f t="array" ref="F75">IF(OR(ISBLANK(B75), B75=0),"",SUMPRODUCT((--('PROJECT WORKSHEET'!$C$35:$C$1534=IF(ISBLANK('PROJECT WORKSHEET'!$C105),"",C75))),(--('PROJECT WORKSHEET'!$D$35:$D$1534=D75)),(--(('PROJECT WORKSHEET'!$I$35:$I$1534="NO")+('PROJECT WORKSHEET'!$I$35:$I$1534="SUPER")&gt;0))))</f>
        <v/>
      </c>
      <c r="G75" s="39" t="str">
        <f t="shared" si="2"/>
        <v/>
      </c>
      <c r="H75" s="37" t="str">
        <f t="shared" si="3"/>
        <v/>
      </c>
      <c r="I75" s="37"/>
      <c r="J75" s="3"/>
      <c r="K75" s="3"/>
      <c r="L75" s="3"/>
      <c r="M75" s="3"/>
      <c r="N75" s="3"/>
      <c r="O75" s="33"/>
      <c r="P75" s="33"/>
      <c r="Q75" s="33"/>
      <c r="R75" s="33"/>
      <c r="S75" s="33"/>
    </row>
    <row r="76" spans="1:19" x14ac:dyDescent="0.2">
      <c r="A76" s="26"/>
      <c r="B76" s="37"/>
      <c r="C76" s="2" t="str">
        <f>IF(OR(ISBLANK(B76),B76=0),"",IF(ISBLANK('PROJECT WORKSHEET'!C106),B76,LEFT(B76,FIND(" | ",B76)-1)))</f>
        <v/>
      </c>
      <c r="D76" s="2" t="str">
        <f>IF(OR(ISBLANK(B76),B76=0),"", IF(ISBLANK('PROJECT WORKSHEET'!C106),B76,MID(B76,FIND(" | ",B76)+3,LEN(B76)-FIND(" | ",B76)-2)))</f>
        <v/>
      </c>
      <c r="E76" s="37" t="str">
        <f>IF(OR(ISBLANK(B76),B76=0),"",COUNTIFS('PROJECT WORKSHEET'!$C$35:$C$1534,IF(ISBLANK('PROJECT WORKSHEET'!$C106),"",C76),'PROJECT WORKSHEET'!$D$35:$D$1534,IF(ISBLANK('PROJECT WORKSHEET'!$C106),D76,D76),'PROJECT WORKSHEET'!$I$35:$I$1534,"YES"))</f>
        <v/>
      </c>
      <c r="F76" s="45" t="str" cm="1">
        <f t="array" ref="F76">IF(OR(ISBLANK(B76), B76=0),"",SUMPRODUCT((--('PROJECT WORKSHEET'!$C$35:$C$1534=IF(ISBLANK('PROJECT WORKSHEET'!$C106),"",C76))),(--('PROJECT WORKSHEET'!$D$35:$D$1534=D76)),(--(('PROJECT WORKSHEET'!$I$35:$I$1534="NO")+('PROJECT WORKSHEET'!$I$35:$I$1534="SUPER")&gt;0))))</f>
        <v/>
      </c>
      <c r="G76" s="39" t="str">
        <f t="shared" si="2"/>
        <v/>
      </c>
      <c r="H76" s="37" t="str">
        <f t="shared" si="3"/>
        <v/>
      </c>
      <c r="I76" s="37"/>
      <c r="J76" s="3"/>
      <c r="K76" s="3"/>
      <c r="L76" s="3"/>
      <c r="M76" s="3"/>
      <c r="N76" s="3"/>
      <c r="O76" s="33"/>
      <c r="P76" s="33"/>
      <c r="Q76" s="33"/>
      <c r="R76" s="33"/>
      <c r="S76" s="33"/>
    </row>
    <row r="77" spans="1:19" x14ac:dyDescent="0.2">
      <c r="A77" s="26"/>
      <c r="B77" s="37"/>
      <c r="C77" s="2" t="str">
        <f>IF(OR(ISBLANK(B77),B77=0),"",IF(ISBLANK('PROJECT WORKSHEET'!C107),B77,LEFT(B77,FIND(" | ",B77)-1)))</f>
        <v/>
      </c>
      <c r="D77" s="2" t="str">
        <f>IF(OR(ISBLANK(B77),B77=0),"", IF(ISBLANK('PROJECT WORKSHEET'!C107),B77,MID(B77,FIND(" | ",B77)+3,LEN(B77)-FIND(" | ",B77)-2)))</f>
        <v/>
      </c>
      <c r="E77" s="37" t="str">
        <f>IF(OR(ISBLANK(B77),B77=0),"",COUNTIFS('PROJECT WORKSHEET'!$C$35:$C$1534,IF(ISBLANK('PROJECT WORKSHEET'!$C107),"",C77),'PROJECT WORKSHEET'!$D$35:$D$1534,IF(ISBLANK('PROJECT WORKSHEET'!$C107),D77,D77),'PROJECT WORKSHEET'!$I$35:$I$1534,"YES"))</f>
        <v/>
      </c>
      <c r="F77" s="45" t="str" cm="1">
        <f t="array" ref="F77">IF(OR(ISBLANK(B77), B77=0),"",SUMPRODUCT((--('PROJECT WORKSHEET'!$C$35:$C$1534=IF(ISBLANK('PROJECT WORKSHEET'!$C107),"",C77))),(--('PROJECT WORKSHEET'!$D$35:$D$1534=D77)),(--(('PROJECT WORKSHEET'!$I$35:$I$1534="NO")+('PROJECT WORKSHEET'!$I$35:$I$1534="SUPER")&gt;0))))</f>
        <v/>
      </c>
      <c r="G77" s="39" t="str">
        <f t="shared" si="2"/>
        <v/>
      </c>
      <c r="H77" s="37" t="str">
        <f t="shared" si="3"/>
        <v/>
      </c>
      <c r="I77" s="37"/>
      <c r="J77" s="3"/>
      <c r="K77" s="3"/>
      <c r="L77" s="3"/>
      <c r="M77" s="3"/>
      <c r="N77" s="3"/>
      <c r="O77" s="33"/>
      <c r="P77" s="33"/>
      <c r="Q77" s="33"/>
      <c r="R77" s="33"/>
      <c r="S77" s="33"/>
    </row>
    <row r="78" spans="1:19" x14ac:dyDescent="0.2">
      <c r="A78" s="26"/>
      <c r="B78" s="25"/>
      <c r="C78" s="2" t="str">
        <f>IF(OR(ISBLANK(B78),B78=0),"",IF(ISBLANK('PROJECT WORKSHEET'!C108),B78,LEFT(B78,FIND(" | ",B78)-1)))</f>
        <v/>
      </c>
      <c r="D78" s="2" t="str">
        <f>IF(OR(ISBLANK(B78),B78=0),"", IF(ISBLANK('PROJECT WORKSHEET'!C108),B78,MID(B78,FIND(" | ",B78)+3,LEN(B78)-FIND(" | ",B78)-2)))</f>
        <v/>
      </c>
      <c r="E78" s="37" t="str">
        <f>IF(OR(ISBLANK(B78),B78=0),"",COUNTIFS('PROJECT WORKSHEET'!$C$35:$C$1534,IF(ISBLANK('PROJECT WORKSHEET'!$C108),"",C78),'PROJECT WORKSHEET'!$D$35:$D$1534,IF(ISBLANK('PROJECT WORKSHEET'!$C108),D78,D78),'PROJECT WORKSHEET'!$I$35:$I$1534,"YES"))</f>
        <v/>
      </c>
      <c r="F78" s="45" t="str" cm="1">
        <f t="array" ref="F78">IF(OR(ISBLANK(B78), B78=0),"",SUMPRODUCT((--('PROJECT WORKSHEET'!$C$35:$C$1534=IF(ISBLANK('PROJECT WORKSHEET'!$C108),"",C78))),(--('PROJECT WORKSHEET'!$D$35:$D$1534=D78)),(--(('PROJECT WORKSHEET'!$I$35:$I$1534="NO")+('PROJECT WORKSHEET'!$I$35:$I$1534="SUPER")&gt;0))))</f>
        <v/>
      </c>
      <c r="G78" s="38" t="str">
        <f t="shared" si="2"/>
        <v/>
      </c>
      <c r="H78" s="25" t="str">
        <f t="shared" si="3"/>
        <v/>
      </c>
      <c r="I78" s="25"/>
      <c r="J78" s="3"/>
      <c r="K78" s="3"/>
      <c r="L78" s="3"/>
      <c r="M78" s="3"/>
      <c r="N78" s="3"/>
      <c r="O78" s="33"/>
      <c r="P78" s="33"/>
      <c r="Q78" s="33"/>
      <c r="R78" s="33"/>
      <c r="S78" s="33"/>
    </row>
    <row r="79" spans="1:19" x14ac:dyDescent="0.2">
      <c r="A79" s="26"/>
      <c r="B79" s="25"/>
      <c r="C79" s="2" t="str">
        <f>IF(OR(ISBLANK(B79),B79=0),"",IF(ISBLANK('PROJECT WORKSHEET'!C109),B79,LEFT(B79,FIND(" | ",B79)-1)))</f>
        <v/>
      </c>
      <c r="D79" s="2" t="str">
        <f>IF(OR(ISBLANK(B79),B79=0),"", IF(ISBLANK('PROJECT WORKSHEET'!C109),B79,MID(B79,FIND(" | ",B79)+3,LEN(B79)-FIND(" | ",B79)-2)))</f>
        <v/>
      </c>
      <c r="E79" s="37" t="str">
        <f>IF(OR(ISBLANK(B79),B79=0),"",COUNTIFS('PROJECT WORKSHEET'!$C$35:$C$1534,IF(ISBLANK('PROJECT WORKSHEET'!$C109),"",C79),'PROJECT WORKSHEET'!$D$35:$D$1534,IF(ISBLANK('PROJECT WORKSHEET'!$C109),D79,D79),'PROJECT WORKSHEET'!$I$35:$I$1534,"YES"))</f>
        <v/>
      </c>
      <c r="F79" s="45" t="str" cm="1">
        <f t="array" ref="F79">IF(OR(ISBLANK(B79), B79=0),"",SUMPRODUCT((--('PROJECT WORKSHEET'!$C$35:$C$1534=IF(ISBLANK('PROJECT WORKSHEET'!$C109),"",C79))),(--('PROJECT WORKSHEET'!$D$35:$D$1534=D79)),(--(('PROJECT WORKSHEET'!$I$35:$I$1534="NO")+('PROJECT WORKSHEET'!$I$35:$I$1534="SUPER")&gt;0))))</f>
        <v/>
      </c>
      <c r="G79" s="38" t="str">
        <f t="shared" si="2"/>
        <v/>
      </c>
      <c r="H79" s="25" t="str">
        <f t="shared" si="3"/>
        <v/>
      </c>
      <c r="I79" s="25"/>
      <c r="J79" s="3"/>
      <c r="K79" s="3"/>
      <c r="L79" s="3"/>
      <c r="M79" s="3"/>
      <c r="N79" s="3"/>
      <c r="O79" s="33"/>
      <c r="P79" s="33"/>
      <c r="Q79" s="33"/>
      <c r="R79" s="33"/>
      <c r="S79" s="33"/>
    </row>
    <row r="80" spans="1:19" x14ac:dyDescent="0.2">
      <c r="A80" s="26"/>
      <c r="B80" s="25"/>
      <c r="C80" s="2" t="str">
        <f>IF(OR(ISBLANK(B80),B80=0),"",IF(ISBLANK('PROJECT WORKSHEET'!C110),B80,LEFT(B80,FIND(" | ",B80)-1)))</f>
        <v/>
      </c>
      <c r="D80" s="2" t="str">
        <f>IF(OR(ISBLANK(B80),B80=0),"", IF(ISBLANK('PROJECT WORKSHEET'!C110),B80,MID(B80,FIND(" | ",B80)+3,LEN(B80)-FIND(" | ",B80)-2)))</f>
        <v/>
      </c>
      <c r="E80" s="37" t="str">
        <f>IF(OR(ISBLANK(B80),B80=0),"",COUNTIFS('PROJECT WORKSHEET'!$C$35:$C$1534,IF(ISBLANK('PROJECT WORKSHEET'!$C110),"",C80),'PROJECT WORKSHEET'!$D$35:$D$1534,IF(ISBLANK('PROJECT WORKSHEET'!$C110),D80,D80),'PROJECT WORKSHEET'!$I$35:$I$1534,"YES"))</f>
        <v/>
      </c>
      <c r="F80" s="45" t="str" cm="1">
        <f t="array" ref="F80">IF(OR(ISBLANK(B80), B80=0),"",SUMPRODUCT((--('PROJECT WORKSHEET'!$C$35:$C$1534=IF(ISBLANK('PROJECT WORKSHEET'!$C110),"",C80))),(--('PROJECT WORKSHEET'!$D$35:$D$1534=D80)),(--(('PROJECT WORKSHEET'!$I$35:$I$1534="NO")+('PROJECT WORKSHEET'!$I$35:$I$1534="SUPER")&gt;0))))</f>
        <v/>
      </c>
      <c r="G80" s="38" t="str">
        <f t="shared" si="2"/>
        <v/>
      </c>
      <c r="H80" s="25" t="str">
        <f t="shared" si="3"/>
        <v/>
      </c>
      <c r="I80" s="25"/>
      <c r="J80" s="3"/>
      <c r="K80" s="3"/>
      <c r="L80" s="3"/>
      <c r="M80" s="3"/>
      <c r="N80" s="3"/>
      <c r="O80" s="33"/>
      <c r="P80" s="33"/>
      <c r="Q80" s="33"/>
      <c r="R80" s="33"/>
      <c r="S80" s="33"/>
    </row>
    <row r="81" spans="1:19" x14ac:dyDescent="0.2">
      <c r="A81" s="26"/>
      <c r="B81" s="25"/>
      <c r="C81" s="2" t="str">
        <f>IF(OR(ISBLANK(B81),B81=0),"",IF(ISBLANK('PROJECT WORKSHEET'!C111),B81,LEFT(B81,FIND(" | ",B81)-1)))</f>
        <v/>
      </c>
      <c r="D81" s="2" t="str">
        <f>IF(OR(ISBLANK(B81),B81=0),"", IF(ISBLANK('PROJECT WORKSHEET'!C111),B81,MID(B81,FIND(" | ",B81)+3,LEN(B81)-FIND(" | ",B81)-2)))</f>
        <v/>
      </c>
      <c r="E81" s="37" t="str">
        <f>IF(OR(ISBLANK(B81),B81=0),"",COUNTIFS('PROJECT WORKSHEET'!$C$35:$C$1534,IF(ISBLANK('PROJECT WORKSHEET'!$C111),"",C81),'PROJECT WORKSHEET'!$D$35:$D$1534,IF(ISBLANK('PROJECT WORKSHEET'!$C111),D81,D81),'PROJECT WORKSHEET'!$I$35:$I$1534,"YES"))</f>
        <v/>
      </c>
      <c r="F81" s="45" t="str" cm="1">
        <f t="array" ref="F81">IF(OR(ISBLANK(B81), B81=0),"",SUMPRODUCT((--('PROJECT WORKSHEET'!$C$35:$C$1534=IF(ISBLANK('PROJECT WORKSHEET'!$C111),"",C81))),(--('PROJECT WORKSHEET'!$D$35:$D$1534=D81)),(--(('PROJECT WORKSHEET'!$I$35:$I$1534="NO")+('PROJECT WORKSHEET'!$I$35:$I$1534="SUPER")&gt;0))))</f>
        <v/>
      </c>
      <c r="G81" s="38" t="str">
        <f t="shared" si="2"/>
        <v/>
      </c>
      <c r="H81" s="25" t="str">
        <f t="shared" si="3"/>
        <v/>
      </c>
      <c r="I81" s="25"/>
      <c r="J81" s="3"/>
      <c r="K81" s="3"/>
      <c r="L81" s="3"/>
      <c r="M81" s="3"/>
      <c r="N81" s="3"/>
      <c r="O81" s="33"/>
      <c r="P81" s="33"/>
      <c r="Q81" s="33"/>
      <c r="R81" s="33"/>
      <c r="S81" s="33"/>
    </row>
    <row r="82" spans="1:19" x14ac:dyDescent="0.2">
      <c r="A82" s="26"/>
      <c r="B82" s="25"/>
      <c r="C82" s="2" t="str">
        <f>IF(OR(ISBLANK(B82),B82=0),"",IF(ISBLANK('PROJECT WORKSHEET'!C112),B82,LEFT(B82,FIND(" | ",B82)-1)))</f>
        <v/>
      </c>
      <c r="D82" s="2" t="str">
        <f>IF(OR(ISBLANK(B82),B82=0),"", IF(ISBLANK('PROJECT WORKSHEET'!C112),B82,MID(B82,FIND(" | ",B82)+3,LEN(B82)-FIND(" | ",B82)-2)))</f>
        <v/>
      </c>
      <c r="E82" s="37" t="str">
        <f>IF(OR(ISBLANK(B82),B82=0),"",COUNTIFS('PROJECT WORKSHEET'!$C$35:$C$1534,IF(ISBLANK('PROJECT WORKSHEET'!$C112),"",C82),'PROJECT WORKSHEET'!$D$35:$D$1534,IF(ISBLANK('PROJECT WORKSHEET'!$C112),D82,D82),'PROJECT WORKSHEET'!$I$35:$I$1534,"YES"))</f>
        <v/>
      </c>
      <c r="F82" s="45" t="str" cm="1">
        <f t="array" ref="F82">IF(OR(ISBLANK(B82), B82=0),"",SUMPRODUCT((--('PROJECT WORKSHEET'!$C$35:$C$1534=IF(ISBLANK('PROJECT WORKSHEET'!$C112),"",C82))),(--('PROJECT WORKSHEET'!$D$35:$D$1534=D82)),(--(('PROJECT WORKSHEET'!$I$35:$I$1534="NO")+('PROJECT WORKSHEET'!$I$35:$I$1534="SUPER")&gt;0))))</f>
        <v/>
      </c>
      <c r="G82" s="38" t="str">
        <f t="shared" si="2"/>
        <v/>
      </c>
      <c r="H82" s="25" t="str">
        <f t="shared" si="3"/>
        <v/>
      </c>
      <c r="I82" s="25"/>
      <c r="J82" s="3"/>
      <c r="K82" s="3"/>
      <c r="L82" s="3"/>
      <c r="M82" s="3"/>
      <c r="N82" s="3"/>
      <c r="O82" s="33"/>
      <c r="P82" s="33"/>
      <c r="Q82" s="33"/>
      <c r="R82" s="33"/>
      <c r="S82" s="33"/>
    </row>
    <row r="83" spans="1:19" x14ac:dyDescent="0.2">
      <c r="A83" s="26"/>
      <c r="B83" s="25"/>
      <c r="C83" s="2" t="str">
        <f>IF(OR(ISBLANK(B83),B83=0),"",IF(ISBLANK('PROJECT WORKSHEET'!C113),B83,LEFT(B83,FIND(" | ",B83)-1)))</f>
        <v/>
      </c>
      <c r="D83" s="2" t="str">
        <f>IF(OR(ISBLANK(B83),B83=0),"", IF(ISBLANK('PROJECT WORKSHEET'!C113),B83,MID(B83,FIND(" | ",B83)+3,LEN(B83)-FIND(" | ",B83)-2)))</f>
        <v/>
      </c>
      <c r="E83" s="37" t="str">
        <f>IF(OR(ISBLANK(B83),B83=0),"",COUNTIFS('PROJECT WORKSHEET'!$C$35:$C$1534,IF(ISBLANK('PROJECT WORKSHEET'!$C113),"",C83),'PROJECT WORKSHEET'!$D$35:$D$1534,IF(ISBLANK('PROJECT WORKSHEET'!$C113),D83,D83),'PROJECT WORKSHEET'!$I$35:$I$1534,"YES"))</f>
        <v/>
      </c>
      <c r="F83" s="45" t="str" cm="1">
        <f t="array" ref="F83">IF(OR(ISBLANK(B83), B83=0),"",SUMPRODUCT((--('PROJECT WORKSHEET'!$C$35:$C$1534=IF(ISBLANK('PROJECT WORKSHEET'!$C113),"",C83))),(--('PROJECT WORKSHEET'!$D$35:$D$1534=D83)),(--(('PROJECT WORKSHEET'!$I$35:$I$1534="NO")+('PROJECT WORKSHEET'!$I$35:$I$1534="SUPER")&gt;0))))</f>
        <v/>
      </c>
      <c r="G83" s="38" t="str">
        <f t="shared" si="2"/>
        <v/>
      </c>
      <c r="H83" s="25" t="str">
        <f t="shared" si="3"/>
        <v/>
      </c>
      <c r="I83" s="25"/>
      <c r="J83" s="3"/>
      <c r="K83" s="3"/>
      <c r="L83" s="3"/>
      <c r="M83" s="3"/>
      <c r="N83" s="3"/>
      <c r="O83" s="33"/>
      <c r="P83" s="33"/>
      <c r="Q83" s="33"/>
      <c r="R83" s="33"/>
      <c r="S83" s="33"/>
    </row>
    <row r="84" spans="1:19" x14ac:dyDescent="0.2">
      <c r="A84" s="26"/>
      <c r="B84" s="25"/>
      <c r="C84" s="2" t="str">
        <f>IF(OR(ISBLANK(B84),B84=0),"",IF(ISBLANK('PROJECT WORKSHEET'!C114),B84,LEFT(B84,FIND(" | ",B84)-1)))</f>
        <v/>
      </c>
      <c r="D84" s="2" t="str">
        <f>IF(OR(ISBLANK(B84),B84=0),"", IF(ISBLANK('PROJECT WORKSHEET'!C114),B84,MID(B84,FIND(" | ",B84)+3,LEN(B84)-FIND(" | ",B84)-2)))</f>
        <v/>
      </c>
      <c r="E84" s="37" t="str">
        <f>IF(OR(ISBLANK(B84),B84=0),"",COUNTIFS('PROJECT WORKSHEET'!$C$35:$C$1534,IF(ISBLANK('PROJECT WORKSHEET'!$C114),"",C84),'PROJECT WORKSHEET'!$D$35:$D$1534,IF(ISBLANK('PROJECT WORKSHEET'!$C114),D84,D84),'PROJECT WORKSHEET'!$I$35:$I$1534,"YES"))</f>
        <v/>
      </c>
      <c r="F84" s="45" t="str" cm="1">
        <f t="array" ref="F84">IF(OR(ISBLANK(B84), B84=0),"",SUMPRODUCT((--('PROJECT WORKSHEET'!$C$35:$C$1534=IF(ISBLANK('PROJECT WORKSHEET'!$C114),"",C84))),(--('PROJECT WORKSHEET'!$D$35:$D$1534=D84)),(--(('PROJECT WORKSHEET'!$I$35:$I$1534="NO")+('PROJECT WORKSHEET'!$I$35:$I$1534="SUPER")&gt;0))))</f>
        <v/>
      </c>
      <c r="G84" s="38" t="str">
        <f t="shared" si="2"/>
        <v/>
      </c>
      <c r="H84" s="25" t="str">
        <f t="shared" si="3"/>
        <v/>
      </c>
      <c r="I84" s="25"/>
      <c r="J84" s="3"/>
      <c r="K84" s="3"/>
      <c r="L84" s="3"/>
      <c r="M84" s="3"/>
      <c r="N84" s="3"/>
      <c r="O84" s="33"/>
      <c r="P84" s="33"/>
      <c r="Q84" s="33"/>
      <c r="R84" s="33"/>
      <c r="S84" s="33"/>
    </row>
    <row r="85" spans="1:19" x14ac:dyDescent="0.2">
      <c r="A85" s="26"/>
      <c r="B85" s="25"/>
      <c r="C85" s="2" t="str">
        <f>IF(OR(ISBLANK(B85),B85=0),"",IF(ISBLANK('PROJECT WORKSHEET'!C115),B85,LEFT(B85,FIND(" | ",B85)-1)))</f>
        <v/>
      </c>
      <c r="D85" s="2" t="str">
        <f>IF(OR(ISBLANK(B85),B85=0),"", IF(ISBLANK('PROJECT WORKSHEET'!C115),B85,MID(B85,FIND(" | ",B85)+3,LEN(B85)-FIND(" | ",B85)-2)))</f>
        <v/>
      </c>
      <c r="E85" s="37" t="str">
        <f>IF(OR(ISBLANK(B85),B85=0),"",COUNTIFS('PROJECT WORKSHEET'!$C$35:$C$1534,IF(ISBLANK('PROJECT WORKSHEET'!$C115),"",C85),'PROJECT WORKSHEET'!$D$35:$D$1534,IF(ISBLANK('PROJECT WORKSHEET'!$C115),D85,D85),'PROJECT WORKSHEET'!$I$35:$I$1534,"YES"))</f>
        <v/>
      </c>
      <c r="F85" s="45" t="str" cm="1">
        <f t="array" ref="F85">IF(OR(ISBLANK(B85), B85=0),"",SUMPRODUCT((--('PROJECT WORKSHEET'!$C$35:$C$1534=IF(ISBLANK('PROJECT WORKSHEET'!$C115),"",C85))),(--('PROJECT WORKSHEET'!$D$35:$D$1534=D85)),(--(('PROJECT WORKSHEET'!$I$35:$I$1534="NO")+('PROJECT WORKSHEET'!$I$35:$I$1534="SUPER")&gt;0))))</f>
        <v/>
      </c>
      <c r="G85" s="38" t="str">
        <f t="shared" si="2"/>
        <v/>
      </c>
      <c r="H85" s="25" t="str">
        <f t="shared" si="3"/>
        <v/>
      </c>
      <c r="I85" s="25"/>
      <c r="J85" s="3"/>
      <c r="K85" s="3"/>
      <c r="L85" s="3"/>
      <c r="M85" s="3"/>
      <c r="N85" s="3"/>
      <c r="O85" s="33"/>
      <c r="P85" s="33"/>
      <c r="Q85" s="33"/>
      <c r="R85" s="33"/>
      <c r="S85" s="33"/>
    </row>
    <row r="86" spans="1:19" x14ac:dyDescent="0.2">
      <c r="A86" s="26"/>
      <c r="B86" s="25"/>
      <c r="C86" s="2" t="str">
        <f>IF(OR(ISBLANK(B86),B86=0),"",IF(ISBLANK('PROJECT WORKSHEET'!C116),B86,LEFT(B86,FIND(" | ",B86)-1)))</f>
        <v/>
      </c>
      <c r="D86" s="2" t="str">
        <f>IF(OR(ISBLANK(B86),B86=0),"", IF(ISBLANK('PROJECT WORKSHEET'!C116),B86,MID(B86,FIND(" | ",B86)+3,LEN(B86)-FIND(" | ",B86)-2)))</f>
        <v/>
      </c>
      <c r="E86" s="37" t="str">
        <f>IF(OR(ISBLANK(B86),B86=0),"",COUNTIFS('PROJECT WORKSHEET'!$C$35:$C$1534,IF(ISBLANK('PROJECT WORKSHEET'!$C116),"",C86),'PROJECT WORKSHEET'!$D$35:$D$1534,IF(ISBLANK('PROJECT WORKSHEET'!$C116),D86,D86),'PROJECT WORKSHEET'!$I$35:$I$1534,"YES"))</f>
        <v/>
      </c>
      <c r="F86" s="45" t="str" cm="1">
        <f t="array" ref="F86">IF(OR(ISBLANK(B86), B86=0),"",SUMPRODUCT((--('PROJECT WORKSHEET'!$C$35:$C$1534=IF(ISBLANK('PROJECT WORKSHEET'!$C116),"",C86))),(--('PROJECT WORKSHEET'!$D$35:$D$1534=D86)),(--(('PROJECT WORKSHEET'!$I$35:$I$1534="NO")+('PROJECT WORKSHEET'!$I$35:$I$1534="SUPER")&gt;0))))</f>
        <v/>
      </c>
      <c r="G86" s="38" t="str">
        <f t="shared" si="2"/>
        <v/>
      </c>
      <c r="H86" s="25" t="str">
        <f t="shared" si="3"/>
        <v/>
      </c>
      <c r="I86" s="25"/>
      <c r="J86" s="3"/>
      <c r="K86" s="3"/>
      <c r="L86" s="3"/>
      <c r="M86" s="3"/>
      <c r="N86" s="3"/>
      <c r="O86" s="33"/>
      <c r="P86" s="33"/>
      <c r="Q86" s="33"/>
      <c r="R86" s="33"/>
      <c r="S86" s="33"/>
    </row>
    <row r="87" spans="1:19" x14ac:dyDescent="0.2">
      <c r="A87" s="26"/>
      <c r="B87" s="25"/>
      <c r="C87" s="2" t="str">
        <f>IF(OR(ISBLANK(B87),B87=0),"",IF(ISBLANK('PROJECT WORKSHEET'!C117),B87,LEFT(B87,FIND(" | ",B87)-1)))</f>
        <v/>
      </c>
      <c r="D87" s="2" t="str">
        <f>IF(OR(ISBLANK(B87),B87=0),"", IF(ISBLANK('PROJECT WORKSHEET'!C117),B87,MID(B87,FIND(" | ",B87)+3,LEN(B87)-FIND(" | ",B87)-2)))</f>
        <v/>
      </c>
      <c r="E87" s="37" t="str">
        <f>IF(OR(ISBLANK(B87),B87=0),"",COUNTIFS('PROJECT WORKSHEET'!$C$35:$C$1534,IF(ISBLANK('PROJECT WORKSHEET'!$C117),"",C87),'PROJECT WORKSHEET'!$D$35:$D$1534,IF(ISBLANK('PROJECT WORKSHEET'!$C117),D87,D87),'PROJECT WORKSHEET'!$I$35:$I$1534,"YES"))</f>
        <v/>
      </c>
      <c r="F87" s="45" t="str" cm="1">
        <f t="array" ref="F87">IF(OR(ISBLANK(B87), B87=0),"",SUMPRODUCT((--('PROJECT WORKSHEET'!$C$35:$C$1534=IF(ISBLANK('PROJECT WORKSHEET'!$C117),"",C87))),(--('PROJECT WORKSHEET'!$D$35:$D$1534=D87)),(--(('PROJECT WORKSHEET'!$I$35:$I$1534="NO")+('PROJECT WORKSHEET'!$I$35:$I$1534="SUPER")&gt;0))))</f>
        <v/>
      </c>
      <c r="G87" s="38" t="str">
        <f t="shared" si="2"/>
        <v/>
      </c>
      <c r="H87" s="25" t="str">
        <f t="shared" si="3"/>
        <v/>
      </c>
      <c r="I87" s="25"/>
      <c r="J87" s="3"/>
      <c r="K87" s="3"/>
      <c r="L87" s="3"/>
      <c r="M87" s="3"/>
      <c r="N87" s="3"/>
      <c r="O87" s="33"/>
      <c r="P87" s="33"/>
      <c r="Q87" s="33"/>
      <c r="R87" s="33"/>
      <c r="S87" s="33"/>
    </row>
    <row r="88" spans="1:19" x14ac:dyDescent="0.2">
      <c r="A88" s="26"/>
      <c r="B88" s="25"/>
      <c r="C88" s="2" t="str">
        <f>IF(OR(ISBLANK(B88),B88=0),"",IF(ISBLANK('PROJECT WORKSHEET'!C118),B88,LEFT(B88,FIND(" | ",B88)-1)))</f>
        <v/>
      </c>
      <c r="D88" s="2" t="str">
        <f>IF(OR(ISBLANK(B88),B88=0),"", IF(ISBLANK('PROJECT WORKSHEET'!C118),B88,MID(B88,FIND(" | ",B88)+3,LEN(B88)-FIND(" | ",B88)-2)))</f>
        <v/>
      </c>
      <c r="E88" s="37" t="str">
        <f>IF(OR(ISBLANK(B88),B88=0),"",COUNTIFS('PROJECT WORKSHEET'!$C$35:$C$1534,IF(ISBLANK('PROJECT WORKSHEET'!$C118),"",C88),'PROJECT WORKSHEET'!$D$35:$D$1534,IF(ISBLANK('PROJECT WORKSHEET'!$C118),D88,D88),'PROJECT WORKSHEET'!$I$35:$I$1534,"YES"))</f>
        <v/>
      </c>
      <c r="F88" s="45" t="str" cm="1">
        <f t="array" ref="F88">IF(OR(ISBLANK(B88), B88=0),"",SUMPRODUCT((--('PROJECT WORKSHEET'!$C$35:$C$1534=IF(ISBLANK('PROJECT WORKSHEET'!$C118),"",C88))),(--('PROJECT WORKSHEET'!$D$35:$D$1534=D88)),(--(('PROJECT WORKSHEET'!$I$35:$I$1534="NO")+('PROJECT WORKSHEET'!$I$35:$I$1534="SUPER")&gt;0))))</f>
        <v/>
      </c>
      <c r="G88" s="38" t="str">
        <f t="shared" si="2"/>
        <v/>
      </c>
      <c r="H88" s="25" t="str">
        <f t="shared" si="3"/>
        <v/>
      </c>
      <c r="I88" s="25"/>
      <c r="J88" s="3"/>
      <c r="K88" s="3"/>
      <c r="L88" s="3"/>
      <c r="M88" s="3"/>
      <c r="N88" s="3"/>
      <c r="O88" s="33"/>
      <c r="P88" s="33"/>
      <c r="Q88" s="33"/>
      <c r="R88" s="33"/>
      <c r="S88" s="33"/>
    </row>
    <row r="89" spans="1:19" x14ac:dyDescent="0.2">
      <c r="A89" s="26"/>
      <c r="B89" s="25"/>
      <c r="C89" s="2" t="str">
        <f>IF(OR(ISBLANK(B89),B89=0),"",IF(ISBLANK('PROJECT WORKSHEET'!C119),B89,LEFT(B89,FIND(" | ",B89)-1)))</f>
        <v/>
      </c>
      <c r="D89" s="2" t="str">
        <f>IF(OR(ISBLANK(B89),B89=0),"", IF(ISBLANK('PROJECT WORKSHEET'!C119),B89,MID(B89,FIND(" | ",B89)+3,LEN(B89)-FIND(" | ",B89)-2)))</f>
        <v/>
      </c>
      <c r="E89" s="37" t="str">
        <f>IF(OR(ISBLANK(B89),B89=0),"",COUNTIFS('PROJECT WORKSHEET'!$C$35:$C$1534,IF(ISBLANK('PROJECT WORKSHEET'!$C119),"",C89),'PROJECT WORKSHEET'!$D$35:$D$1534,IF(ISBLANK('PROJECT WORKSHEET'!$C119),D89,D89),'PROJECT WORKSHEET'!$I$35:$I$1534,"YES"))</f>
        <v/>
      </c>
      <c r="F89" s="45" t="str" cm="1">
        <f t="array" ref="F89">IF(OR(ISBLANK(B89), B89=0),"",SUMPRODUCT((--('PROJECT WORKSHEET'!$C$35:$C$1534=IF(ISBLANK('PROJECT WORKSHEET'!$C119),"",C89))),(--('PROJECT WORKSHEET'!$D$35:$D$1534=D89)),(--(('PROJECT WORKSHEET'!$I$35:$I$1534="NO")+('PROJECT WORKSHEET'!$I$35:$I$1534="SUPER")&gt;0))))</f>
        <v/>
      </c>
      <c r="G89" s="38" t="str">
        <f t="shared" si="2"/>
        <v/>
      </c>
      <c r="H89" s="25" t="str">
        <f t="shared" si="3"/>
        <v/>
      </c>
      <c r="I89" s="25"/>
      <c r="J89" s="3"/>
      <c r="K89" s="3"/>
      <c r="L89" s="3"/>
      <c r="M89" s="3"/>
      <c r="N89" s="3"/>
      <c r="O89" s="33"/>
      <c r="P89" s="33"/>
      <c r="Q89" s="33"/>
      <c r="R89" s="33"/>
      <c r="S89" s="33"/>
    </row>
    <row r="90" spans="1:19" x14ac:dyDescent="0.2">
      <c r="A90" s="26"/>
      <c r="B90" s="25"/>
      <c r="C90" s="2" t="str">
        <f>IF(OR(ISBLANK(B90),B90=0),"",IF(ISBLANK('PROJECT WORKSHEET'!C120),B90,LEFT(B90,FIND(" | ",B90)-1)))</f>
        <v/>
      </c>
      <c r="D90" s="2" t="str">
        <f>IF(OR(ISBLANK(B90),B90=0),"", IF(ISBLANK('PROJECT WORKSHEET'!C120),B90,MID(B90,FIND(" | ",B90)+3,LEN(B90)-FIND(" | ",B90)-2)))</f>
        <v/>
      </c>
      <c r="E90" s="37" t="str">
        <f>IF(OR(ISBLANK(B90),B90=0),"",COUNTIFS('PROJECT WORKSHEET'!$C$35:$C$1534,IF(ISBLANK('PROJECT WORKSHEET'!$C120),"",C90),'PROJECT WORKSHEET'!$D$35:$D$1534,IF(ISBLANK('PROJECT WORKSHEET'!$C120),D90,D90),'PROJECT WORKSHEET'!$I$35:$I$1534,"YES"))</f>
        <v/>
      </c>
      <c r="F90" s="45" t="str" cm="1">
        <f t="array" ref="F90">IF(OR(ISBLANK(B90), B90=0),"",SUMPRODUCT((--('PROJECT WORKSHEET'!$C$35:$C$1534=IF(ISBLANK('PROJECT WORKSHEET'!$C120),"",C90))),(--('PROJECT WORKSHEET'!$D$35:$D$1534=D90)),(--(('PROJECT WORKSHEET'!$I$35:$I$1534="NO")+('PROJECT WORKSHEET'!$I$35:$I$1534="SUPER")&gt;0))))</f>
        <v/>
      </c>
      <c r="G90" s="38" t="str">
        <f t="shared" si="2"/>
        <v/>
      </c>
      <c r="H90" s="25" t="str">
        <f t="shared" si="3"/>
        <v/>
      </c>
      <c r="I90" s="25"/>
      <c r="J90" s="3"/>
      <c r="K90" s="3"/>
      <c r="L90" s="3"/>
      <c r="M90" s="3"/>
      <c r="N90" s="3"/>
      <c r="O90" s="33"/>
      <c r="P90" s="33"/>
      <c r="Q90" s="33"/>
      <c r="R90" s="33"/>
      <c r="S90" s="33"/>
    </row>
    <row r="91" spans="1:19" x14ac:dyDescent="0.2">
      <c r="A91" s="26"/>
      <c r="B91" s="25"/>
      <c r="C91" s="2" t="str">
        <f>IF(OR(ISBLANK(B91),B91=0),"",IF(ISBLANK('PROJECT WORKSHEET'!C121),B91,LEFT(B91,FIND(" | ",B91)-1)))</f>
        <v/>
      </c>
      <c r="D91" s="2" t="str">
        <f>IF(OR(ISBLANK(B91),B91=0),"", IF(ISBLANK('PROJECT WORKSHEET'!C121),B91,MID(B91,FIND(" | ",B91)+3,LEN(B91)-FIND(" | ",B91)-2)))</f>
        <v/>
      </c>
      <c r="E91" s="37" t="str">
        <f>IF(OR(ISBLANK(B91),B91=0),"",COUNTIFS('PROJECT WORKSHEET'!$C$35:$C$1534,IF(ISBLANK('PROJECT WORKSHEET'!$C121),"",C91),'PROJECT WORKSHEET'!$D$35:$D$1534,IF(ISBLANK('PROJECT WORKSHEET'!$C121),D91,D91),'PROJECT WORKSHEET'!$I$35:$I$1534,"YES"))</f>
        <v/>
      </c>
      <c r="F91" s="45" t="str" cm="1">
        <f t="array" ref="F91">IF(OR(ISBLANK(B91), B91=0),"",SUMPRODUCT((--('PROJECT WORKSHEET'!$C$35:$C$1534=IF(ISBLANK('PROJECT WORKSHEET'!$C121),"",C91))),(--('PROJECT WORKSHEET'!$D$35:$D$1534=D91)),(--(('PROJECT WORKSHEET'!$I$35:$I$1534="NO")+('PROJECT WORKSHEET'!$I$35:$I$1534="SUPER")&gt;0))))</f>
        <v/>
      </c>
      <c r="G91" s="38" t="str">
        <f t="shared" si="2"/>
        <v/>
      </c>
      <c r="H91" s="25" t="str">
        <f t="shared" si="3"/>
        <v/>
      </c>
      <c r="I91" s="25"/>
      <c r="J91" s="3"/>
      <c r="K91" s="3"/>
      <c r="L91" s="3"/>
      <c r="M91" s="3"/>
      <c r="N91" s="3"/>
      <c r="O91" s="33"/>
      <c r="P91" s="33"/>
      <c r="Q91" s="33"/>
      <c r="R91" s="33"/>
      <c r="S91" s="33"/>
    </row>
    <row r="92" spans="1:19" x14ac:dyDescent="0.2">
      <c r="A92" s="26"/>
      <c r="B92" s="25"/>
      <c r="C92" s="2" t="str">
        <f>IF(OR(ISBLANK(B92),B92=0),"",IF(ISBLANK('PROJECT WORKSHEET'!C122),B92,LEFT(B92,FIND(" | ",B92)-1)))</f>
        <v/>
      </c>
      <c r="D92" s="2" t="str">
        <f>IF(OR(ISBLANK(B92),B92=0),"", IF(ISBLANK('PROJECT WORKSHEET'!C122),B92,MID(B92,FIND(" | ",B92)+3,LEN(B92)-FIND(" | ",B92)-2)))</f>
        <v/>
      </c>
      <c r="E92" s="37" t="str">
        <f>IF(OR(ISBLANK(B92),B92=0),"",COUNTIFS('PROJECT WORKSHEET'!$C$35:$C$1534,IF(ISBLANK('PROJECT WORKSHEET'!$C122),"",C92),'PROJECT WORKSHEET'!$D$35:$D$1534,IF(ISBLANK('PROJECT WORKSHEET'!$C122),D92,D92),'PROJECT WORKSHEET'!$I$35:$I$1534,"YES"))</f>
        <v/>
      </c>
      <c r="F92" s="45" t="str" cm="1">
        <f t="array" ref="F92">IF(OR(ISBLANK(B92), B92=0),"",SUMPRODUCT((--('PROJECT WORKSHEET'!$C$35:$C$1534=IF(ISBLANK('PROJECT WORKSHEET'!$C122),"",C92))),(--('PROJECT WORKSHEET'!$D$35:$D$1534=D92)),(--(('PROJECT WORKSHEET'!$I$35:$I$1534="NO")+('PROJECT WORKSHEET'!$I$35:$I$1534="SUPER")&gt;0))))</f>
        <v/>
      </c>
      <c r="G92" s="38" t="str">
        <f t="shared" si="2"/>
        <v/>
      </c>
      <c r="H92" s="25" t="str">
        <f t="shared" si="3"/>
        <v/>
      </c>
      <c r="I92" s="25"/>
      <c r="J92" s="3"/>
      <c r="K92" s="3"/>
      <c r="L92" s="3"/>
      <c r="M92" s="3"/>
      <c r="N92" s="3"/>
      <c r="O92" s="33"/>
      <c r="P92" s="33"/>
      <c r="Q92" s="33"/>
      <c r="R92" s="33"/>
      <c r="S92" s="33"/>
    </row>
    <row r="93" spans="1:19" x14ac:dyDescent="0.2">
      <c r="A93" s="26"/>
      <c r="B93" s="25"/>
      <c r="C93" s="2" t="str">
        <f>IF(OR(ISBLANK(B93),B93=0),"",IF(ISBLANK('PROJECT WORKSHEET'!C123),B93,LEFT(B93,FIND(" | ",B93)-1)))</f>
        <v/>
      </c>
      <c r="D93" s="2" t="str">
        <f>IF(OR(ISBLANK(B93),B93=0),"", IF(ISBLANK('PROJECT WORKSHEET'!C123),B93,MID(B93,FIND(" | ",B93)+3,LEN(B93)-FIND(" | ",B93)-2)))</f>
        <v/>
      </c>
      <c r="E93" s="37" t="str">
        <f>IF(OR(ISBLANK(B93),B93=0),"",COUNTIFS('PROJECT WORKSHEET'!$C$35:$C$1534,IF(ISBLANK('PROJECT WORKSHEET'!$C123),"",C93),'PROJECT WORKSHEET'!$D$35:$D$1534,IF(ISBLANK('PROJECT WORKSHEET'!$C123),D93,D93),'PROJECT WORKSHEET'!$I$35:$I$1534,"YES"))</f>
        <v/>
      </c>
      <c r="F93" s="45" t="str" cm="1">
        <f t="array" ref="F93">IF(OR(ISBLANK(B93), B93=0),"",SUMPRODUCT((--('PROJECT WORKSHEET'!$C$35:$C$1534=IF(ISBLANK('PROJECT WORKSHEET'!$C123),"",C93))),(--('PROJECT WORKSHEET'!$D$35:$D$1534=D93)),(--(('PROJECT WORKSHEET'!$I$35:$I$1534="NO")+('PROJECT WORKSHEET'!$I$35:$I$1534="SUPER")&gt;0))))</f>
        <v/>
      </c>
      <c r="G93" s="38" t="str">
        <f t="shared" si="2"/>
        <v/>
      </c>
      <c r="H93" s="25" t="str">
        <f t="shared" si="3"/>
        <v/>
      </c>
      <c r="I93" s="25"/>
      <c r="J93" s="3"/>
      <c r="K93" s="3"/>
      <c r="L93" s="3"/>
      <c r="M93" s="3"/>
      <c r="N93" s="3"/>
      <c r="O93" s="33"/>
      <c r="P93" s="33"/>
      <c r="Q93" s="33"/>
      <c r="R93" s="33"/>
      <c r="S93" s="33"/>
    </row>
    <row r="94" spans="1:19" x14ac:dyDescent="0.2">
      <c r="A94" s="26"/>
      <c r="B94" s="25"/>
      <c r="C94" s="2" t="str">
        <f>IF(OR(ISBLANK(B94),B94=0),"",IF(ISBLANK('PROJECT WORKSHEET'!C124),B94,LEFT(B94,FIND(" | ",B94)-1)))</f>
        <v/>
      </c>
      <c r="D94" s="2" t="str">
        <f>IF(OR(ISBLANK(B94),B94=0),"", IF(ISBLANK('PROJECT WORKSHEET'!C124),B94,MID(B94,FIND(" | ",B94)+3,LEN(B94)-FIND(" | ",B94)-2)))</f>
        <v/>
      </c>
      <c r="E94" s="37" t="str">
        <f>IF(OR(ISBLANK(B94),B94=0),"",COUNTIFS('PROJECT WORKSHEET'!$C$35:$C$1534,IF(ISBLANK('PROJECT WORKSHEET'!$C124),"",C94),'PROJECT WORKSHEET'!$D$35:$D$1534,IF(ISBLANK('PROJECT WORKSHEET'!$C124),D94,D94),'PROJECT WORKSHEET'!$I$35:$I$1534,"YES"))</f>
        <v/>
      </c>
      <c r="F94" s="45" t="str" cm="1">
        <f t="array" ref="F94">IF(OR(ISBLANK(B94), B94=0),"",SUMPRODUCT((--('PROJECT WORKSHEET'!$C$35:$C$1534=IF(ISBLANK('PROJECT WORKSHEET'!$C124),"",C94))),(--('PROJECT WORKSHEET'!$D$35:$D$1534=D94)),(--(('PROJECT WORKSHEET'!$I$35:$I$1534="NO")+('PROJECT WORKSHEET'!$I$35:$I$1534="SUPER")&gt;0))))</f>
        <v/>
      </c>
      <c r="G94" s="38" t="str">
        <f t="shared" si="2"/>
        <v/>
      </c>
      <c r="H94" s="25" t="str">
        <f t="shared" si="3"/>
        <v/>
      </c>
      <c r="I94" s="25"/>
      <c r="J94" s="3"/>
      <c r="K94" s="3"/>
      <c r="L94" s="3"/>
      <c r="M94" s="3"/>
      <c r="N94" s="3"/>
      <c r="O94" s="33"/>
      <c r="P94" s="33"/>
      <c r="Q94" s="33"/>
      <c r="R94" s="33"/>
      <c r="S94" s="33"/>
    </row>
    <row r="95" spans="1:19" x14ac:dyDescent="0.2">
      <c r="A95" s="26"/>
      <c r="B95" s="25"/>
      <c r="C95" s="2" t="str">
        <f>IF(OR(ISBLANK(B95),B95=0),"",IF(ISBLANK('PROJECT WORKSHEET'!C125),B95,LEFT(B95,FIND(" | ",B95)-1)))</f>
        <v/>
      </c>
      <c r="D95" s="2" t="str">
        <f>IF(OR(ISBLANK(B95),B95=0),"", IF(ISBLANK('PROJECT WORKSHEET'!C125),B95,MID(B95,FIND(" | ",B95)+3,LEN(B95)-FIND(" | ",B95)-2)))</f>
        <v/>
      </c>
      <c r="E95" s="37" t="str">
        <f>IF(OR(ISBLANK(B95),B95=0),"",COUNTIFS('PROJECT WORKSHEET'!$C$35:$C$1534,IF(ISBLANK('PROJECT WORKSHEET'!$C125),"",C95),'PROJECT WORKSHEET'!$D$35:$D$1534,IF(ISBLANK('PROJECT WORKSHEET'!$C125),D95,D95),'PROJECT WORKSHEET'!$I$35:$I$1534,"YES"))</f>
        <v/>
      </c>
      <c r="F95" s="45" t="str" cm="1">
        <f t="array" ref="F95">IF(OR(ISBLANK(B95), B95=0),"",SUMPRODUCT((--('PROJECT WORKSHEET'!$C$35:$C$1534=IF(ISBLANK('PROJECT WORKSHEET'!$C125),"",C95))),(--('PROJECT WORKSHEET'!$D$35:$D$1534=D95)),(--(('PROJECT WORKSHEET'!$I$35:$I$1534="NO")+('PROJECT WORKSHEET'!$I$35:$I$1534="SUPER")&gt;0))))</f>
        <v/>
      </c>
      <c r="G95" s="38" t="str">
        <f t="shared" si="2"/>
        <v/>
      </c>
      <c r="H95" s="25" t="str">
        <f t="shared" si="3"/>
        <v/>
      </c>
      <c r="I95" s="25"/>
      <c r="J95" s="3"/>
      <c r="K95" s="3"/>
      <c r="L95" s="3"/>
      <c r="M95" s="3"/>
      <c r="N95" s="3"/>
      <c r="O95" s="33"/>
      <c r="P95" s="33"/>
      <c r="Q95" s="33"/>
      <c r="R95" s="33"/>
      <c r="S95" s="33"/>
    </row>
    <row r="96" spans="1:19" x14ac:dyDescent="0.2">
      <c r="A96" s="26"/>
      <c r="B96" s="25"/>
      <c r="C96" s="2" t="str">
        <f>IF(OR(ISBLANK(B96),B96=0),"",IF(ISBLANK('PROJECT WORKSHEET'!C126),B96,LEFT(B96,FIND(" | ",B96)-1)))</f>
        <v/>
      </c>
      <c r="D96" s="2" t="str">
        <f>IF(OR(ISBLANK(B96),B96=0),"", IF(ISBLANK('PROJECT WORKSHEET'!C126),B96,MID(B96,FIND(" | ",B96)+3,LEN(B96)-FIND(" | ",B96)-2)))</f>
        <v/>
      </c>
      <c r="E96" s="37" t="str">
        <f>IF(OR(ISBLANK(B96),B96=0),"",COUNTIFS('PROJECT WORKSHEET'!$C$35:$C$1534,IF(ISBLANK('PROJECT WORKSHEET'!$C126),"",C96),'PROJECT WORKSHEET'!$D$35:$D$1534,IF(ISBLANK('PROJECT WORKSHEET'!$C126),D96,D96),'PROJECT WORKSHEET'!$I$35:$I$1534,"YES"))</f>
        <v/>
      </c>
      <c r="F96" s="45" t="str" cm="1">
        <f t="array" ref="F96">IF(OR(ISBLANK(B96), B96=0),"",SUMPRODUCT((--('PROJECT WORKSHEET'!$C$35:$C$1534=IF(ISBLANK('PROJECT WORKSHEET'!$C126),"",C96))),(--('PROJECT WORKSHEET'!$D$35:$D$1534=D96)),(--(('PROJECT WORKSHEET'!$I$35:$I$1534="NO")+('PROJECT WORKSHEET'!$I$35:$I$1534="SUPER")&gt;0))))</f>
        <v/>
      </c>
      <c r="G96" s="38" t="str">
        <f t="shared" si="2"/>
        <v/>
      </c>
      <c r="H96" s="25" t="str">
        <f t="shared" si="3"/>
        <v/>
      </c>
      <c r="I96" s="25"/>
      <c r="J96" s="3"/>
      <c r="K96" s="3"/>
      <c r="L96" s="3"/>
      <c r="M96" s="3"/>
      <c r="N96" s="3"/>
      <c r="O96" s="33"/>
      <c r="P96" s="33"/>
      <c r="Q96" s="33"/>
      <c r="R96" s="33"/>
      <c r="S96" s="33"/>
    </row>
    <row r="97" spans="1:19" x14ac:dyDescent="0.2">
      <c r="A97" s="26"/>
      <c r="B97" s="25"/>
      <c r="C97" s="2" t="str">
        <f>IF(OR(ISBLANK(B97),B97=0),"",IF(ISBLANK('PROJECT WORKSHEET'!C127),B97,LEFT(B97,FIND(" | ",B97)-1)))</f>
        <v/>
      </c>
      <c r="D97" s="2" t="str">
        <f>IF(OR(ISBLANK(B97),B97=0),"", IF(ISBLANK('PROJECT WORKSHEET'!C127),B97,MID(B97,FIND(" | ",B97)+3,LEN(B97)-FIND(" | ",B97)-2)))</f>
        <v/>
      </c>
      <c r="E97" s="37" t="str">
        <f>IF(OR(ISBLANK(B97),B97=0),"",COUNTIFS('PROJECT WORKSHEET'!$C$35:$C$1534,IF(ISBLANK('PROJECT WORKSHEET'!$C127),"",C97),'PROJECT WORKSHEET'!$D$35:$D$1534,IF(ISBLANK('PROJECT WORKSHEET'!$C127),D97,D97),'PROJECT WORKSHEET'!$I$35:$I$1534,"YES"))</f>
        <v/>
      </c>
      <c r="F97" s="45" t="str" cm="1">
        <f t="array" ref="F97">IF(OR(ISBLANK(B97), B97=0),"",SUMPRODUCT((--('PROJECT WORKSHEET'!$C$35:$C$1534=IF(ISBLANK('PROJECT WORKSHEET'!$C127),"",C97))),(--('PROJECT WORKSHEET'!$D$35:$D$1534=D97)),(--(('PROJECT WORKSHEET'!$I$35:$I$1534="NO")+('PROJECT WORKSHEET'!$I$35:$I$1534="SUPER")&gt;0))))</f>
        <v/>
      </c>
      <c r="G97" s="38" t="str">
        <f t="shared" si="2"/>
        <v/>
      </c>
      <c r="H97" s="25" t="str">
        <f t="shared" si="3"/>
        <v/>
      </c>
      <c r="I97" s="25"/>
      <c r="J97" s="3"/>
      <c r="K97" s="3"/>
      <c r="L97" s="3"/>
      <c r="M97" s="3"/>
      <c r="N97" s="3"/>
      <c r="O97" s="33"/>
      <c r="P97" s="33"/>
      <c r="Q97" s="33"/>
      <c r="R97" s="33"/>
      <c r="S97" s="33"/>
    </row>
    <row r="98" spans="1:19" x14ac:dyDescent="0.2">
      <c r="A98" s="26"/>
      <c r="B98" s="25"/>
      <c r="C98" s="25"/>
      <c r="D98" s="25"/>
      <c r="E98" s="37" t="str">
        <f>IF(OR(ISBLANK(B98),B98=0),"",COUNTIFS('PROJECT WORKSHEET'!$C$35:$C$1534,IF(ISBLANK('PROJECT WORKSHEET'!$C128),"",C98),'PROJECT WORKSHEET'!$D$35:$D$1534,IF(ISBLANK('PROJECT WORKSHEET'!$C128),D98,D98),'PROJECT WORKSHEET'!$I$35:$I$1534,"YES"))</f>
        <v/>
      </c>
      <c r="F98" s="45" t="str" cm="1">
        <f t="array" ref="F98">IF(OR(ISBLANK(B98), B98=0),"",SUMPRODUCT((--('PROJECT WORKSHEET'!$C$35:$C$1534=IF(ISBLANK('PROJECT WORKSHEET'!$C128),"",C98))),(--('PROJECT WORKSHEET'!$D$35:$D$1534=D98)),(--(('PROJECT WORKSHEET'!$I$35:$I$1534="NO")+('PROJECT WORKSHEET'!$I$35:$I$1534="SUPER")&gt;0))))</f>
        <v/>
      </c>
      <c r="G98" s="38" t="str">
        <f t="shared" ref="G98:G161" si="4">IF(ISBLANK(B98),"",E98/SUM(E98:F98))</f>
        <v/>
      </c>
      <c r="H98" s="25" t="str">
        <f t="shared" si="3"/>
        <v/>
      </c>
      <c r="I98" s="25"/>
      <c r="J98" s="3"/>
      <c r="K98" s="3"/>
      <c r="L98" s="3"/>
      <c r="M98" s="3"/>
      <c r="N98" s="3"/>
      <c r="O98" s="33"/>
      <c r="P98" s="33"/>
      <c r="Q98" s="33"/>
      <c r="R98" s="33"/>
      <c r="S98" s="33"/>
    </row>
    <row r="99" spans="1:19" x14ac:dyDescent="0.2">
      <c r="A99" s="26"/>
      <c r="B99" s="25"/>
      <c r="C99" s="25"/>
      <c r="D99" s="25"/>
      <c r="E99" s="37" t="str">
        <f>IF(OR(ISBLANK(B99),B99=0),"",COUNTIFS('PROJECT WORKSHEET'!$C$35:$C$1534,IF(ISBLANK('PROJECT WORKSHEET'!$C129),"",C99),'PROJECT WORKSHEET'!$D$35:$D$1534,IF(ISBLANK('PROJECT WORKSHEET'!$C129),D99,D99),'PROJECT WORKSHEET'!$I$35:$I$1534,"YES"))</f>
        <v/>
      </c>
      <c r="F99" s="45" t="str" cm="1">
        <f t="array" ref="F99">IF(OR(ISBLANK(B99), B99=0),"",SUMPRODUCT((--('PROJECT WORKSHEET'!$C$35:$C$1534=IF(ISBLANK('PROJECT WORKSHEET'!$C129),"",C99))),(--('PROJECT WORKSHEET'!$D$35:$D$1534=D99)),(--(('PROJECT WORKSHEET'!$I$35:$I$1534="NO")+('PROJECT WORKSHEET'!$I$35:$I$1534="SUPER")&gt;0))))</f>
        <v/>
      </c>
      <c r="G99" s="38" t="str">
        <f t="shared" si="4"/>
        <v/>
      </c>
      <c r="H99" s="25" t="str">
        <f t="shared" si="3"/>
        <v/>
      </c>
      <c r="I99" s="25"/>
      <c r="J99" s="3"/>
      <c r="K99" s="3"/>
      <c r="L99" s="3"/>
      <c r="M99" s="3"/>
      <c r="N99" s="3"/>
      <c r="O99" s="33"/>
      <c r="P99" s="33"/>
      <c r="Q99" s="33"/>
      <c r="R99" s="33"/>
      <c r="S99" s="33"/>
    </row>
    <row r="100" spans="1:19" x14ac:dyDescent="0.2">
      <c r="A100" s="26"/>
      <c r="B100" s="25"/>
      <c r="C100" s="25"/>
      <c r="D100" s="25"/>
      <c r="E100" s="37" t="str">
        <f>IF(OR(ISBLANK(B100),B100=0),"",COUNTIFS('PROJECT WORKSHEET'!$C$35:$C$1534,IF(ISBLANK('PROJECT WORKSHEET'!$C130),"",C100),'PROJECT WORKSHEET'!$D$35:$D$1534,IF(ISBLANK('PROJECT WORKSHEET'!$C130),D100,D100),'PROJECT WORKSHEET'!$I$35:$I$1534,"YES"))</f>
        <v/>
      </c>
      <c r="F100" s="45" t="str" cm="1">
        <f t="array" ref="F100">IF(OR(ISBLANK(B100), B100=0),"",SUMPRODUCT((--('PROJECT WORKSHEET'!$C$35:$C$1534=IF(ISBLANK('PROJECT WORKSHEET'!$C130),"",C100))),(--('PROJECT WORKSHEET'!$D$35:$D$1534=D100)),(--(('PROJECT WORKSHEET'!$I$35:$I$1534="NO")+('PROJECT WORKSHEET'!$I$35:$I$1534="SUPER")&gt;0))))</f>
        <v/>
      </c>
      <c r="G100" s="38" t="str">
        <f t="shared" si="4"/>
        <v/>
      </c>
      <c r="H100" s="25" t="str">
        <f t="shared" si="3"/>
        <v/>
      </c>
      <c r="I100" s="25"/>
      <c r="J100" s="3"/>
      <c r="K100" s="3"/>
      <c r="L100" s="3"/>
      <c r="M100" s="3"/>
      <c r="N100" s="3"/>
      <c r="O100" s="33"/>
      <c r="P100" s="33"/>
      <c r="Q100" s="33"/>
      <c r="R100" s="33"/>
      <c r="S100" s="33"/>
    </row>
    <row r="101" spans="1:19" x14ac:dyDescent="0.2">
      <c r="A101" s="26"/>
      <c r="B101" s="25"/>
      <c r="C101" s="25"/>
      <c r="D101" s="25"/>
      <c r="E101" s="37" t="str">
        <f>IF(OR(ISBLANK(B101),B101=0),"",COUNTIFS('PROJECT WORKSHEET'!$C$35:$C$1534,IF(ISBLANK('PROJECT WORKSHEET'!$C131),"",C101),'PROJECT WORKSHEET'!$D$35:$D$1534,IF(ISBLANK('PROJECT WORKSHEET'!$C131),D101,D101),'PROJECT WORKSHEET'!$I$35:$I$1534,"YES"))</f>
        <v/>
      </c>
      <c r="F101" s="45" t="str" cm="1">
        <f t="array" ref="F101">IF(OR(ISBLANK(B101), B101=0),"",SUMPRODUCT((--('PROJECT WORKSHEET'!$C$35:$C$1534=IF(ISBLANK('PROJECT WORKSHEET'!$C131),"",C101))),(--('PROJECT WORKSHEET'!$D$35:$D$1534=D101)),(--(('PROJECT WORKSHEET'!$I$35:$I$1534="NO")+('PROJECT WORKSHEET'!$I$35:$I$1534="SUPER")&gt;0))))</f>
        <v/>
      </c>
      <c r="G101" s="38" t="str">
        <f t="shared" si="4"/>
        <v/>
      </c>
      <c r="H101" s="25" t="str">
        <f t="shared" si="3"/>
        <v/>
      </c>
      <c r="I101" s="25"/>
      <c r="J101" s="3"/>
      <c r="K101" s="3"/>
      <c r="L101" s="3"/>
      <c r="M101" s="3"/>
      <c r="N101" s="3"/>
      <c r="O101" s="33"/>
      <c r="P101" s="33"/>
      <c r="Q101" s="33"/>
      <c r="R101" s="33"/>
      <c r="S101" s="33"/>
    </row>
    <row r="102" spans="1:19" x14ac:dyDescent="0.2">
      <c r="A102" s="26"/>
      <c r="B102" s="25"/>
      <c r="C102" s="25"/>
      <c r="D102" s="25"/>
      <c r="E102" s="37" t="str">
        <f>IF(OR(ISBLANK(B102),B102=0),"",COUNTIFS('PROJECT WORKSHEET'!$C$35:$C$1534,IF(ISBLANK('PROJECT WORKSHEET'!$C132),"",C102),'PROJECT WORKSHEET'!$D$35:$D$1534,IF(ISBLANK('PROJECT WORKSHEET'!$C132),D102,D102),'PROJECT WORKSHEET'!$I$35:$I$1534,"YES"))</f>
        <v/>
      </c>
      <c r="F102" s="45" t="str" cm="1">
        <f t="array" ref="F102">IF(OR(ISBLANK(B102), B102=0),"",SUMPRODUCT((--('PROJECT WORKSHEET'!$C$35:$C$1534=IF(ISBLANK('PROJECT WORKSHEET'!$C132),"",C102))),(--('PROJECT WORKSHEET'!$D$35:$D$1534=D102)),(--(('PROJECT WORKSHEET'!$I$35:$I$1534="NO")+('PROJECT WORKSHEET'!$I$35:$I$1534="SUPER")&gt;0))))</f>
        <v/>
      </c>
      <c r="G102" s="38" t="str">
        <f t="shared" si="4"/>
        <v/>
      </c>
      <c r="H102" s="25" t="str">
        <f t="shared" si="3"/>
        <v/>
      </c>
      <c r="I102" s="25"/>
      <c r="J102" s="3"/>
      <c r="K102" s="3"/>
      <c r="L102" s="3"/>
      <c r="M102" s="3"/>
      <c r="N102" s="3"/>
      <c r="O102" s="33"/>
      <c r="P102" s="33"/>
      <c r="Q102" s="33"/>
      <c r="R102" s="33"/>
      <c r="S102" s="33"/>
    </row>
    <row r="103" spans="1:19" x14ac:dyDescent="0.2">
      <c r="A103" s="26"/>
      <c r="B103" s="25"/>
      <c r="C103" s="25"/>
      <c r="D103" s="25"/>
      <c r="E103" s="37" t="str">
        <f>IF(OR(ISBLANK(B103),B103=0),"",COUNTIFS('PROJECT WORKSHEET'!$C$35:$C$1534,IF(ISBLANK('PROJECT WORKSHEET'!$C133),"",C103),'PROJECT WORKSHEET'!$D$35:$D$1534,IF(ISBLANK('PROJECT WORKSHEET'!$C133),D103,D103),'PROJECT WORKSHEET'!$I$35:$I$1534,"YES"))</f>
        <v/>
      </c>
      <c r="F103" s="45" t="str" cm="1">
        <f t="array" ref="F103">IF(OR(ISBLANK(B103), B103=0),"",SUMPRODUCT((--('PROJECT WORKSHEET'!$C$35:$C$1534=IF(ISBLANK('PROJECT WORKSHEET'!$C133),"",C103))),(--('PROJECT WORKSHEET'!$D$35:$D$1534=D103)),(--(('PROJECT WORKSHEET'!$I$35:$I$1534="NO")+('PROJECT WORKSHEET'!$I$35:$I$1534="SUPER")&gt;0))))</f>
        <v/>
      </c>
      <c r="G103" s="38" t="str">
        <f t="shared" si="4"/>
        <v/>
      </c>
      <c r="H103" s="25" t="str">
        <f t="shared" si="3"/>
        <v/>
      </c>
      <c r="I103" s="25"/>
      <c r="J103" s="3"/>
      <c r="K103" s="3"/>
      <c r="L103" s="3"/>
      <c r="M103" s="3"/>
      <c r="N103" s="3"/>
      <c r="O103" s="33"/>
      <c r="P103" s="33"/>
      <c r="Q103" s="33"/>
      <c r="R103" s="33"/>
      <c r="S103" s="33"/>
    </row>
    <row r="104" spans="1:19" x14ac:dyDescent="0.2">
      <c r="A104" s="26"/>
      <c r="B104" s="25"/>
      <c r="C104" s="25"/>
      <c r="D104" s="25"/>
      <c r="E104" s="37" t="str">
        <f>IF(OR(ISBLANK(B104),B104=0),"",COUNTIFS('PROJECT WORKSHEET'!$C$35:$C$1534,IF(ISBLANK('PROJECT WORKSHEET'!$C134),"",C104),'PROJECT WORKSHEET'!$D$35:$D$1534,IF(ISBLANK('PROJECT WORKSHEET'!$C134),D104,D104),'PROJECT WORKSHEET'!$I$35:$I$1534,"YES"))</f>
        <v/>
      </c>
      <c r="F104" s="45" t="str" cm="1">
        <f t="array" ref="F104">IF(OR(ISBLANK(B104), B104=0),"",SUMPRODUCT((--('PROJECT WORKSHEET'!$C$35:$C$1534=IF(ISBLANK('PROJECT WORKSHEET'!$C134),"",C104))),(--('PROJECT WORKSHEET'!$D$35:$D$1534=D104)),(--(('PROJECT WORKSHEET'!$I$35:$I$1534="NO")+('PROJECT WORKSHEET'!$I$35:$I$1534="SUPER")&gt;0))))</f>
        <v/>
      </c>
      <c r="G104" s="38" t="str">
        <f t="shared" si="4"/>
        <v/>
      </c>
      <c r="H104" s="25" t="str">
        <f t="shared" si="3"/>
        <v/>
      </c>
      <c r="I104" s="25"/>
      <c r="J104" s="3"/>
      <c r="K104" s="3"/>
      <c r="L104" s="3"/>
      <c r="M104" s="3"/>
      <c r="N104" s="3"/>
      <c r="O104" s="33"/>
      <c r="P104" s="33"/>
      <c r="Q104" s="33"/>
      <c r="R104" s="33"/>
      <c r="S104" s="33"/>
    </row>
    <row r="105" spans="1:19" x14ac:dyDescent="0.2">
      <c r="A105" s="26"/>
      <c r="B105" s="25"/>
      <c r="C105" s="25"/>
      <c r="D105" s="25"/>
      <c r="E105" s="37" t="str">
        <f>IF(OR(ISBLANK(B105),B105=0),"",COUNTIFS('PROJECT WORKSHEET'!$C$35:$C$1534,IF(ISBLANK('PROJECT WORKSHEET'!$C135),"",C105),'PROJECT WORKSHEET'!$D$35:$D$1534,IF(ISBLANK('PROJECT WORKSHEET'!$C135),D105,D105),'PROJECT WORKSHEET'!$I$35:$I$1534,"YES"))</f>
        <v/>
      </c>
      <c r="F105" s="45" t="str" cm="1">
        <f t="array" ref="F105">IF(OR(ISBLANK(B105), B105=0),"",SUMPRODUCT((--('PROJECT WORKSHEET'!$C$35:$C$1534=IF(ISBLANK('PROJECT WORKSHEET'!$C135),"",C105))),(--('PROJECT WORKSHEET'!$D$35:$D$1534=D105)),(--(('PROJECT WORKSHEET'!$I$35:$I$1534="NO")+('PROJECT WORKSHEET'!$I$35:$I$1534="SUPER")&gt;0))))</f>
        <v/>
      </c>
      <c r="G105" s="38" t="str">
        <f t="shared" si="4"/>
        <v/>
      </c>
      <c r="H105" s="25" t="str">
        <f t="shared" si="3"/>
        <v/>
      </c>
      <c r="I105" s="25"/>
      <c r="J105" s="3"/>
      <c r="K105" s="3"/>
      <c r="L105" s="3"/>
      <c r="M105" s="3"/>
      <c r="N105" s="3"/>
      <c r="O105" s="33"/>
      <c r="P105" s="33"/>
      <c r="Q105" s="33"/>
      <c r="R105" s="33"/>
      <c r="S105" s="33"/>
    </row>
    <row r="106" spans="1:19" x14ac:dyDescent="0.2">
      <c r="A106" s="26"/>
      <c r="B106" s="25"/>
      <c r="C106" s="25"/>
      <c r="D106" s="25"/>
      <c r="E106" s="37" t="str">
        <f>IF(OR(ISBLANK(B106),B106=0),"",COUNTIFS('PROJECT WORKSHEET'!$C$35:$C$1534,IF(ISBLANK('PROJECT WORKSHEET'!$C136),"",C106),'PROJECT WORKSHEET'!$D$35:$D$1534,IF(ISBLANK('PROJECT WORKSHEET'!$C136),D106,D106),'PROJECT WORKSHEET'!$I$35:$I$1534,"YES"))</f>
        <v/>
      </c>
      <c r="F106" s="45" t="str" cm="1">
        <f t="array" ref="F106">IF(OR(ISBLANK(B106), B106=0),"",SUMPRODUCT((--('PROJECT WORKSHEET'!$C$35:$C$1534=IF(ISBLANK('PROJECT WORKSHEET'!$C136),"",C106))),(--('PROJECT WORKSHEET'!$D$35:$D$1534=D106)),(--(('PROJECT WORKSHEET'!$I$35:$I$1534="NO")+('PROJECT WORKSHEET'!$I$35:$I$1534="SUPER")&gt;0))))</f>
        <v/>
      </c>
      <c r="G106" s="38" t="str">
        <f t="shared" si="4"/>
        <v/>
      </c>
      <c r="H106" s="25" t="str">
        <f t="shared" si="3"/>
        <v/>
      </c>
      <c r="I106" s="25"/>
      <c r="J106" s="3"/>
      <c r="K106" s="3"/>
      <c r="L106" s="3"/>
      <c r="M106" s="3"/>
      <c r="N106" s="3"/>
      <c r="O106" s="33"/>
      <c r="P106" s="33"/>
      <c r="Q106" s="33"/>
      <c r="R106" s="33"/>
      <c r="S106" s="33"/>
    </row>
    <row r="107" spans="1:19" x14ac:dyDescent="0.2">
      <c r="A107" s="26"/>
      <c r="B107" s="25"/>
      <c r="C107" s="25"/>
      <c r="D107" s="25"/>
      <c r="E107" s="37" t="str">
        <f>IF(OR(ISBLANK(B107),B107=0),"",COUNTIFS('PROJECT WORKSHEET'!$C$35:$C$1534,IF(ISBLANK('PROJECT WORKSHEET'!$C137),"",C107),'PROJECT WORKSHEET'!$D$35:$D$1534,IF(ISBLANK('PROJECT WORKSHEET'!$C137),D107,D107),'PROJECT WORKSHEET'!$I$35:$I$1534,"YES"))</f>
        <v/>
      </c>
      <c r="F107" s="45" t="str" cm="1">
        <f t="array" ref="F107">IF(OR(ISBLANK(B107), B107=0),"",SUMPRODUCT((--('PROJECT WORKSHEET'!$C$35:$C$1534=IF(ISBLANK('PROJECT WORKSHEET'!$C137),"",C107))),(--('PROJECT WORKSHEET'!$D$35:$D$1534=D107)),(--(('PROJECT WORKSHEET'!$I$35:$I$1534="NO")+('PROJECT WORKSHEET'!$I$35:$I$1534="SUPER")&gt;0))))</f>
        <v/>
      </c>
      <c r="G107" s="38" t="str">
        <f t="shared" si="4"/>
        <v/>
      </c>
      <c r="H107" s="25" t="str">
        <f t="shared" si="3"/>
        <v/>
      </c>
      <c r="I107" s="25"/>
      <c r="J107" s="3"/>
      <c r="K107" s="3"/>
      <c r="L107" s="3"/>
      <c r="M107" s="3"/>
      <c r="N107" s="3"/>
      <c r="O107" s="33"/>
      <c r="P107" s="33"/>
      <c r="Q107" s="33"/>
      <c r="R107" s="33"/>
      <c r="S107" s="33"/>
    </row>
    <row r="108" spans="1:19" x14ac:dyDescent="0.2">
      <c r="A108" s="26"/>
      <c r="B108" s="25"/>
      <c r="C108" s="25"/>
      <c r="D108" s="25"/>
      <c r="E108" s="37" t="str">
        <f>IF(OR(ISBLANK(B108),B108=0),"",COUNTIFS('PROJECT WORKSHEET'!$C$35:$C$1534,IF(ISBLANK('PROJECT WORKSHEET'!$C138),"",C108),'PROJECT WORKSHEET'!$D$35:$D$1534,IF(ISBLANK('PROJECT WORKSHEET'!$C138),D108,D108),'PROJECT WORKSHEET'!$I$35:$I$1534,"YES"))</f>
        <v/>
      </c>
      <c r="F108" s="45" t="str" cm="1">
        <f t="array" ref="F108">IF(OR(ISBLANK(B108), B108=0),"",SUMPRODUCT((--('PROJECT WORKSHEET'!$C$35:$C$1534=IF(ISBLANK('PROJECT WORKSHEET'!$C138),"",C108))),(--('PROJECT WORKSHEET'!$D$35:$D$1534=D108)),(--(('PROJECT WORKSHEET'!$I$35:$I$1534="NO")+('PROJECT WORKSHEET'!$I$35:$I$1534="SUPER")&gt;0))))</f>
        <v/>
      </c>
      <c r="G108" s="38" t="str">
        <f t="shared" si="4"/>
        <v/>
      </c>
      <c r="H108" s="25" t="str">
        <f t="shared" si="3"/>
        <v/>
      </c>
      <c r="I108" s="25"/>
      <c r="J108" s="3"/>
      <c r="K108" s="3"/>
      <c r="L108" s="3"/>
      <c r="M108" s="3"/>
      <c r="N108" s="3"/>
      <c r="O108" s="33"/>
      <c r="P108" s="33"/>
      <c r="Q108" s="33"/>
      <c r="R108" s="33"/>
      <c r="S108" s="33"/>
    </row>
    <row r="109" spans="1:19" x14ac:dyDescent="0.2">
      <c r="A109" s="26"/>
      <c r="B109" s="25"/>
      <c r="C109" s="25"/>
      <c r="D109" s="25"/>
      <c r="E109" s="37" t="str">
        <f>IF(OR(ISBLANK(B109),B109=0),"",COUNTIFS('PROJECT WORKSHEET'!$C$35:$C$1534,IF(ISBLANK('PROJECT WORKSHEET'!$C139),"",C109),'PROJECT WORKSHEET'!$D$35:$D$1534,IF(ISBLANK('PROJECT WORKSHEET'!$C139),D109,D109),'PROJECT WORKSHEET'!$I$35:$I$1534,"YES"))</f>
        <v/>
      </c>
      <c r="F109" s="45" t="str" cm="1">
        <f t="array" ref="F109">IF(OR(ISBLANK(B109), B109=0),"",SUMPRODUCT((--('PROJECT WORKSHEET'!$C$35:$C$1534=IF(ISBLANK('PROJECT WORKSHEET'!$C139),"",C109))),(--('PROJECT WORKSHEET'!$D$35:$D$1534=D109)),(--(('PROJECT WORKSHEET'!$I$35:$I$1534="NO")+('PROJECT WORKSHEET'!$I$35:$I$1534="SUPER")&gt;0))))</f>
        <v/>
      </c>
      <c r="G109" s="38" t="str">
        <f t="shared" si="4"/>
        <v/>
      </c>
      <c r="H109" s="25" t="str">
        <f t="shared" si="3"/>
        <v/>
      </c>
      <c r="I109" s="25"/>
      <c r="J109" s="3"/>
      <c r="K109" s="3"/>
      <c r="L109" s="3"/>
      <c r="M109" s="3"/>
      <c r="N109" s="3"/>
      <c r="O109" s="33"/>
      <c r="P109" s="33"/>
      <c r="Q109" s="33"/>
      <c r="R109" s="33"/>
      <c r="S109" s="33"/>
    </row>
    <row r="110" spans="1:19" x14ac:dyDescent="0.2">
      <c r="A110" s="26"/>
      <c r="B110" s="25"/>
      <c r="C110" s="25"/>
      <c r="D110" s="25"/>
      <c r="E110" s="37" t="str">
        <f>IF(OR(ISBLANK(B110),B110=0),"",COUNTIFS('PROJECT WORKSHEET'!$C$35:$C$1534,IF(ISBLANK('PROJECT WORKSHEET'!$C140),"",C110),'PROJECT WORKSHEET'!$D$35:$D$1534,IF(ISBLANK('PROJECT WORKSHEET'!$C140),D110,D110),'PROJECT WORKSHEET'!$I$35:$I$1534,"YES"))</f>
        <v/>
      </c>
      <c r="F110" s="45" t="str" cm="1">
        <f t="array" ref="F110">IF(OR(ISBLANK(B110), B110=0),"",SUMPRODUCT((--('PROJECT WORKSHEET'!$C$35:$C$1534=IF(ISBLANK('PROJECT WORKSHEET'!$C140),"",C110))),(--('PROJECT WORKSHEET'!$D$35:$D$1534=D110)),(--(('PROJECT WORKSHEET'!$I$35:$I$1534="NO")+('PROJECT WORKSHEET'!$I$35:$I$1534="SUPER")&gt;0))))</f>
        <v/>
      </c>
      <c r="G110" s="38" t="str">
        <f t="shared" si="4"/>
        <v/>
      </c>
      <c r="H110" s="25" t="str">
        <f t="shared" si="3"/>
        <v/>
      </c>
      <c r="I110" s="25"/>
      <c r="J110" s="3"/>
      <c r="K110" s="3"/>
      <c r="L110" s="3"/>
      <c r="M110" s="3"/>
      <c r="N110" s="3"/>
      <c r="O110" s="33"/>
      <c r="P110" s="33"/>
      <c r="Q110" s="33"/>
      <c r="R110" s="33"/>
      <c r="S110" s="33"/>
    </row>
    <row r="111" spans="1:19" x14ac:dyDescent="0.2">
      <c r="A111" s="26"/>
      <c r="B111" s="25"/>
      <c r="C111" s="25"/>
      <c r="D111" s="25"/>
      <c r="E111" s="37" t="str">
        <f>IF(OR(ISBLANK(B111),B111=0),"",COUNTIFS('PROJECT WORKSHEET'!$C$35:$C$1534,IF(ISBLANK('PROJECT WORKSHEET'!$C141),"",C111),'PROJECT WORKSHEET'!$D$35:$D$1534,IF(ISBLANK('PROJECT WORKSHEET'!$C141),D111,D111),'PROJECT WORKSHEET'!$I$35:$I$1534,"YES"))</f>
        <v/>
      </c>
      <c r="F111" s="45" t="str" cm="1">
        <f t="array" ref="F111">IF(OR(ISBLANK(B111), B111=0),"",SUMPRODUCT((--('PROJECT WORKSHEET'!$C$35:$C$1534=IF(ISBLANK('PROJECT WORKSHEET'!$C141),"",C111))),(--('PROJECT WORKSHEET'!$D$35:$D$1534=D111)),(--(('PROJECT WORKSHEET'!$I$35:$I$1534="NO")+('PROJECT WORKSHEET'!$I$35:$I$1534="SUPER")&gt;0))))</f>
        <v/>
      </c>
      <c r="G111" s="38" t="str">
        <f t="shared" si="4"/>
        <v/>
      </c>
      <c r="H111" s="25" t="str">
        <f t="shared" si="3"/>
        <v/>
      </c>
      <c r="I111" s="25"/>
      <c r="J111" s="3"/>
      <c r="K111" s="3"/>
      <c r="L111" s="3"/>
      <c r="M111" s="3"/>
      <c r="N111" s="3"/>
      <c r="O111" s="33"/>
      <c r="P111" s="33"/>
      <c r="Q111" s="33"/>
      <c r="R111" s="33"/>
      <c r="S111" s="33"/>
    </row>
    <row r="112" spans="1:19" x14ac:dyDescent="0.2">
      <c r="A112" s="26"/>
      <c r="B112" s="25"/>
      <c r="C112" s="25"/>
      <c r="D112" s="25"/>
      <c r="E112" s="37" t="str">
        <f>IF(OR(ISBLANK(B112),B112=0),"",COUNTIFS('PROJECT WORKSHEET'!$C$35:$C$1534,IF(ISBLANK('PROJECT WORKSHEET'!$C142),"",C112),'PROJECT WORKSHEET'!$D$35:$D$1534,IF(ISBLANK('PROJECT WORKSHEET'!$C142),D112,D112),'PROJECT WORKSHEET'!$I$35:$I$1534,"YES"))</f>
        <v/>
      </c>
      <c r="F112" s="45" t="str" cm="1">
        <f t="array" ref="F112">IF(OR(ISBLANK(B112), B112=0),"",SUMPRODUCT((--('PROJECT WORKSHEET'!$C$35:$C$1534=IF(ISBLANK('PROJECT WORKSHEET'!$C142),"",C112))),(--('PROJECT WORKSHEET'!$D$35:$D$1534=D112)),(--(('PROJECT WORKSHEET'!$I$35:$I$1534="NO")+('PROJECT WORKSHEET'!$I$35:$I$1534="SUPER")&gt;0))))</f>
        <v/>
      </c>
      <c r="G112" s="38" t="str">
        <f t="shared" si="4"/>
        <v/>
      </c>
      <c r="H112" s="25" t="str">
        <f t="shared" si="3"/>
        <v/>
      </c>
      <c r="I112" s="25"/>
      <c r="J112" s="3"/>
      <c r="K112" s="3"/>
      <c r="L112" s="3"/>
      <c r="M112" s="3"/>
      <c r="N112" s="3"/>
      <c r="O112" s="33"/>
      <c r="P112" s="33"/>
      <c r="Q112" s="33"/>
      <c r="R112" s="33"/>
      <c r="S112" s="33"/>
    </row>
    <row r="113" spans="1:19" x14ac:dyDescent="0.2">
      <c r="A113" s="26"/>
      <c r="B113" s="25"/>
      <c r="C113" s="25"/>
      <c r="D113" s="25"/>
      <c r="E113" s="37" t="str">
        <f>IF(OR(ISBLANK(B113),B113=0),"",COUNTIFS('PROJECT WORKSHEET'!$C$35:$C$1534,IF(ISBLANK('PROJECT WORKSHEET'!$C143),"",C113),'PROJECT WORKSHEET'!$D$35:$D$1534,IF(ISBLANK('PROJECT WORKSHEET'!$C143),D113,D113),'PROJECT WORKSHEET'!$I$35:$I$1534,"YES"))</f>
        <v/>
      </c>
      <c r="F113" s="45" t="str" cm="1">
        <f t="array" ref="F113">IF(OR(ISBLANK(B113), B113=0),"",SUMPRODUCT((--('PROJECT WORKSHEET'!$C$35:$C$1534=IF(ISBLANK('PROJECT WORKSHEET'!$C143),"",C113))),(--('PROJECT WORKSHEET'!$D$35:$D$1534=D113)),(--(('PROJECT WORKSHEET'!$I$35:$I$1534="NO")+('PROJECT WORKSHEET'!$I$35:$I$1534="SUPER")&gt;0))))</f>
        <v/>
      </c>
      <c r="G113" s="38" t="str">
        <f t="shared" si="4"/>
        <v/>
      </c>
      <c r="H113" s="25" t="str">
        <f t="shared" si="3"/>
        <v/>
      </c>
      <c r="I113" s="25"/>
      <c r="J113" s="3"/>
      <c r="K113" s="3"/>
      <c r="L113" s="3"/>
      <c r="M113" s="3"/>
      <c r="N113" s="3"/>
      <c r="O113" s="33"/>
      <c r="P113" s="33"/>
      <c r="Q113" s="33"/>
      <c r="R113" s="33"/>
      <c r="S113" s="33"/>
    </row>
    <row r="114" spans="1:19" x14ac:dyDescent="0.2">
      <c r="A114" s="26"/>
      <c r="B114" s="25"/>
      <c r="C114" s="25"/>
      <c r="D114" s="25"/>
      <c r="E114" s="37" t="str">
        <f>IF(OR(ISBLANK(B114),B114=0),"",COUNTIFS('PROJECT WORKSHEET'!$C$35:$C$1534,IF(ISBLANK('PROJECT WORKSHEET'!$C144),"",C114),'PROJECT WORKSHEET'!$D$35:$D$1534,IF(ISBLANK('PROJECT WORKSHEET'!$C144),D114,D114),'PROJECT WORKSHEET'!$I$35:$I$1534,"YES"))</f>
        <v/>
      </c>
      <c r="F114" s="45" t="str" cm="1">
        <f t="array" ref="F114">IF(OR(ISBLANK(B114), B114=0),"",SUMPRODUCT((--('PROJECT WORKSHEET'!$C$35:$C$1534=IF(ISBLANK('PROJECT WORKSHEET'!$C144),"",C114))),(--('PROJECT WORKSHEET'!$D$35:$D$1534=D114)),(--(('PROJECT WORKSHEET'!$I$35:$I$1534="NO")+('PROJECT WORKSHEET'!$I$35:$I$1534="SUPER")&gt;0))))</f>
        <v/>
      </c>
      <c r="G114" s="38" t="str">
        <f t="shared" si="4"/>
        <v/>
      </c>
      <c r="H114" s="25" t="str">
        <f t="shared" si="3"/>
        <v/>
      </c>
      <c r="I114" s="25"/>
      <c r="J114" s="3"/>
      <c r="K114" s="3"/>
      <c r="L114" s="3"/>
      <c r="M114" s="3"/>
      <c r="N114" s="3"/>
      <c r="O114" s="33"/>
      <c r="P114" s="33"/>
      <c r="Q114" s="33"/>
      <c r="R114" s="33"/>
      <c r="S114" s="33"/>
    </row>
    <row r="115" spans="1:19" x14ac:dyDescent="0.2">
      <c r="A115" s="26"/>
      <c r="B115" s="25"/>
      <c r="C115" s="25"/>
      <c r="D115" s="25"/>
      <c r="E115" s="37" t="str">
        <f>IF(OR(ISBLANK(B115),B115=0),"",COUNTIFS('PROJECT WORKSHEET'!$C$35:$C$1534,IF(ISBLANK('PROJECT WORKSHEET'!$C145),"",C115),'PROJECT WORKSHEET'!$D$35:$D$1534,IF(ISBLANK('PROJECT WORKSHEET'!$C145),D115,D115),'PROJECT WORKSHEET'!$I$35:$I$1534,"YES"))</f>
        <v/>
      </c>
      <c r="F115" s="45" t="str" cm="1">
        <f t="array" ref="F115">IF(OR(ISBLANK(B115), B115=0),"",SUMPRODUCT((--('PROJECT WORKSHEET'!$C$35:$C$1534=IF(ISBLANK('PROJECT WORKSHEET'!$C145),"",C115))),(--('PROJECT WORKSHEET'!$D$35:$D$1534=D115)),(--(('PROJECT WORKSHEET'!$I$35:$I$1534="NO")+('PROJECT WORKSHEET'!$I$35:$I$1534="SUPER")&gt;0))))</f>
        <v/>
      </c>
      <c r="G115" s="38" t="str">
        <f t="shared" si="4"/>
        <v/>
      </c>
      <c r="H115" s="25" t="str">
        <f t="shared" si="3"/>
        <v/>
      </c>
      <c r="I115" s="25"/>
      <c r="J115" s="3"/>
      <c r="K115" s="3"/>
      <c r="L115" s="3"/>
      <c r="M115" s="3"/>
      <c r="N115" s="3"/>
      <c r="O115" s="33"/>
      <c r="P115" s="33"/>
      <c r="Q115" s="33"/>
      <c r="R115" s="33"/>
      <c r="S115" s="33"/>
    </row>
    <row r="116" spans="1:19" x14ac:dyDescent="0.2">
      <c r="A116" s="26"/>
      <c r="B116" s="25"/>
      <c r="C116" s="25"/>
      <c r="D116" s="25"/>
      <c r="E116" s="37" t="str">
        <f>IF(OR(ISBLANK(B116),B116=0),"",COUNTIFS('PROJECT WORKSHEET'!$C$35:$C$1534,IF(ISBLANK('PROJECT WORKSHEET'!$C146),"",C116),'PROJECT WORKSHEET'!$D$35:$D$1534,IF(ISBLANK('PROJECT WORKSHEET'!$C146),D116,D116),'PROJECT WORKSHEET'!$I$35:$I$1534,"YES"))</f>
        <v/>
      </c>
      <c r="F116" s="45" t="str" cm="1">
        <f t="array" ref="F116">IF(OR(ISBLANK(B116), B116=0),"",SUMPRODUCT((--('PROJECT WORKSHEET'!$C$35:$C$1534=IF(ISBLANK('PROJECT WORKSHEET'!$C146),"",C116))),(--('PROJECT WORKSHEET'!$D$35:$D$1534=D116)),(--(('PROJECT WORKSHEET'!$I$35:$I$1534="NO")+('PROJECT WORKSHEET'!$I$35:$I$1534="SUPER")&gt;0))))</f>
        <v/>
      </c>
      <c r="G116" s="38" t="str">
        <f t="shared" si="4"/>
        <v/>
      </c>
      <c r="H116" s="25" t="str">
        <f t="shared" si="3"/>
        <v/>
      </c>
      <c r="I116" s="25"/>
      <c r="J116" s="3"/>
      <c r="K116" s="3"/>
      <c r="L116" s="3"/>
      <c r="M116" s="3"/>
      <c r="N116" s="3"/>
      <c r="O116" s="33"/>
      <c r="P116" s="33"/>
      <c r="Q116" s="33"/>
      <c r="R116" s="33"/>
      <c r="S116" s="33"/>
    </row>
    <row r="117" spans="1:19" x14ac:dyDescent="0.2">
      <c r="A117" s="26"/>
      <c r="B117" s="25"/>
      <c r="C117" s="25"/>
      <c r="D117" s="25"/>
      <c r="E117" s="37" t="str">
        <f>IF(OR(ISBLANK(B117),B117=0),"",COUNTIFS('PROJECT WORKSHEET'!$C$35:$C$1534,IF(ISBLANK('PROJECT WORKSHEET'!$C147),"",C117),'PROJECT WORKSHEET'!$D$35:$D$1534,IF(ISBLANK('PROJECT WORKSHEET'!$C147),D117,D117),'PROJECT WORKSHEET'!$I$35:$I$1534,"YES"))</f>
        <v/>
      </c>
      <c r="F117" s="45" t="str" cm="1">
        <f t="array" ref="F117">IF(OR(ISBLANK(B117), B117=0),"",SUMPRODUCT((--('PROJECT WORKSHEET'!$C$35:$C$1534=IF(ISBLANK('PROJECT WORKSHEET'!$C147),"",C117))),(--('PROJECT WORKSHEET'!$D$35:$D$1534=D117)),(--(('PROJECT WORKSHEET'!$I$35:$I$1534="NO")+('PROJECT WORKSHEET'!$I$35:$I$1534="SUPER")&gt;0))))</f>
        <v/>
      </c>
      <c r="G117" s="38" t="str">
        <f t="shared" si="4"/>
        <v/>
      </c>
      <c r="H117" s="25" t="str">
        <f t="shared" si="3"/>
        <v/>
      </c>
      <c r="I117" s="25"/>
      <c r="J117" s="3"/>
      <c r="K117" s="3"/>
      <c r="L117" s="3"/>
      <c r="M117" s="3"/>
      <c r="N117" s="3"/>
      <c r="O117" s="33"/>
      <c r="P117" s="33"/>
      <c r="Q117" s="33"/>
      <c r="R117" s="33"/>
      <c r="S117" s="33"/>
    </row>
    <row r="118" spans="1:19" x14ac:dyDescent="0.2">
      <c r="A118" s="26"/>
      <c r="B118" s="25"/>
      <c r="C118" s="25"/>
      <c r="D118" s="25"/>
      <c r="E118" s="37" t="str">
        <f>IF(OR(ISBLANK(B118),B118=0),"",COUNTIFS('PROJECT WORKSHEET'!$C$35:$C$1534,IF(ISBLANK('PROJECT WORKSHEET'!$C148),"",C118),'PROJECT WORKSHEET'!$D$35:$D$1534,IF(ISBLANK('PROJECT WORKSHEET'!$C148),D118,D118),'PROJECT WORKSHEET'!$I$35:$I$1534,"YES"))</f>
        <v/>
      </c>
      <c r="F118" s="45" t="str" cm="1">
        <f t="array" ref="F118">IF(OR(ISBLANK(B118), B118=0),"",SUMPRODUCT((--('PROJECT WORKSHEET'!$C$35:$C$1534=IF(ISBLANK('PROJECT WORKSHEET'!$C148),"",C118))),(--('PROJECT WORKSHEET'!$D$35:$D$1534=D118)),(--(('PROJECT WORKSHEET'!$I$35:$I$1534="NO")+('PROJECT WORKSHEET'!$I$35:$I$1534="SUPER")&gt;0))))</f>
        <v/>
      </c>
      <c r="G118" s="38" t="str">
        <f t="shared" si="4"/>
        <v/>
      </c>
      <c r="H118" s="25" t="str">
        <f t="shared" si="3"/>
        <v/>
      </c>
      <c r="I118" s="25"/>
      <c r="J118" s="3"/>
      <c r="K118" s="3"/>
      <c r="L118" s="3"/>
      <c r="M118" s="3"/>
      <c r="N118" s="3"/>
      <c r="O118" s="33"/>
      <c r="P118" s="33"/>
      <c r="Q118" s="33"/>
      <c r="R118" s="33"/>
      <c r="S118" s="33"/>
    </row>
    <row r="119" spans="1:19" x14ac:dyDescent="0.2">
      <c r="A119" s="26"/>
      <c r="B119" s="25"/>
      <c r="C119" s="25"/>
      <c r="D119" s="25"/>
      <c r="E119" s="37" t="str">
        <f>IF(OR(ISBLANK(B119),B119=0),"",COUNTIFS('PROJECT WORKSHEET'!$C$35:$C$1534,IF(ISBLANK('PROJECT WORKSHEET'!$C149),"",C119),'PROJECT WORKSHEET'!$D$35:$D$1534,IF(ISBLANK('PROJECT WORKSHEET'!$C149),D119,D119),'PROJECT WORKSHEET'!$I$35:$I$1534,"YES"))</f>
        <v/>
      </c>
      <c r="F119" s="45" t="str" cm="1">
        <f t="array" ref="F119">IF(OR(ISBLANK(B119), B119=0),"",SUMPRODUCT((--('PROJECT WORKSHEET'!$C$35:$C$1534=IF(ISBLANK('PROJECT WORKSHEET'!$C149),"",C119))),(--('PROJECT WORKSHEET'!$D$35:$D$1534=D119)),(--(('PROJECT WORKSHEET'!$I$35:$I$1534="NO")+('PROJECT WORKSHEET'!$I$35:$I$1534="SUPER")&gt;0))))</f>
        <v/>
      </c>
      <c r="G119" s="38" t="str">
        <f t="shared" si="4"/>
        <v/>
      </c>
      <c r="H119" s="25" t="str">
        <f t="shared" si="3"/>
        <v/>
      </c>
      <c r="I119" s="25"/>
      <c r="J119" s="3"/>
      <c r="K119" s="3"/>
      <c r="L119" s="3"/>
      <c r="M119" s="3"/>
      <c r="N119" s="3"/>
      <c r="O119" s="33"/>
      <c r="P119" s="33"/>
      <c r="Q119" s="33"/>
      <c r="R119" s="33"/>
      <c r="S119" s="33"/>
    </row>
    <row r="120" spans="1:19" x14ac:dyDescent="0.2">
      <c r="A120" s="26"/>
      <c r="B120" s="25"/>
      <c r="C120" s="25"/>
      <c r="D120" s="25"/>
      <c r="E120" s="37" t="str">
        <f>IF(OR(ISBLANK(B120),B120=0),"",COUNTIFS('PROJECT WORKSHEET'!$C$35:$C$1534,IF(ISBLANK('PROJECT WORKSHEET'!$C150),"",C120),'PROJECT WORKSHEET'!$D$35:$D$1534,IF(ISBLANK('PROJECT WORKSHEET'!$C150),D120,D120),'PROJECT WORKSHEET'!$I$35:$I$1534,"YES"))</f>
        <v/>
      </c>
      <c r="F120" s="45" t="str" cm="1">
        <f t="array" ref="F120">IF(OR(ISBLANK(B120), B120=0),"",SUMPRODUCT((--('PROJECT WORKSHEET'!$C$35:$C$1534=IF(ISBLANK('PROJECT WORKSHEET'!$C150),"",C120))),(--('PROJECT WORKSHEET'!$D$35:$D$1534=D120)),(--(('PROJECT WORKSHEET'!$I$35:$I$1534="NO")+('PROJECT WORKSHEET'!$I$35:$I$1534="SUPER")&gt;0))))</f>
        <v/>
      </c>
      <c r="G120" s="38" t="str">
        <f t="shared" si="4"/>
        <v/>
      </c>
      <c r="H120" s="25" t="str">
        <f t="shared" si="3"/>
        <v/>
      </c>
      <c r="I120" s="25"/>
      <c r="J120" s="3"/>
      <c r="K120" s="3"/>
      <c r="L120" s="3"/>
      <c r="M120" s="3"/>
      <c r="N120" s="3"/>
      <c r="O120" s="33"/>
      <c r="P120" s="33"/>
      <c r="Q120" s="33"/>
      <c r="R120" s="33"/>
      <c r="S120" s="33"/>
    </row>
    <row r="121" spans="1:19" x14ac:dyDescent="0.2">
      <c r="A121" s="26"/>
      <c r="B121" s="25"/>
      <c r="C121" s="25"/>
      <c r="D121" s="25"/>
      <c r="E121" s="37" t="str">
        <f>IF(OR(ISBLANK(B121),B121=0),"",COUNTIFS('PROJECT WORKSHEET'!$C$35:$C$1534,IF(ISBLANK('PROJECT WORKSHEET'!$C151),"",C121),'PROJECT WORKSHEET'!$D$35:$D$1534,IF(ISBLANK('PROJECT WORKSHEET'!$C151),D121,D121),'PROJECT WORKSHEET'!$I$35:$I$1534,"YES"))</f>
        <v/>
      </c>
      <c r="F121" s="45" t="str" cm="1">
        <f t="array" ref="F121">IF(OR(ISBLANK(B121), B121=0),"",SUMPRODUCT((--('PROJECT WORKSHEET'!$C$35:$C$1534=IF(ISBLANK('PROJECT WORKSHEET'!$C151),"",C121))),(--('PROJECT WORKSHEET'!$D$35:$D$1534=D121)),(--(('PROJECT WORKSHEET'!$I$35:$I$1534="NO")+('PROJECT WORKSHEET'!$I$35:$I$1534="SUPER")&gt;0))))</f>
        <v/>
      </c>
      <c r="G121" s="38" t="str">
        <f t="shared" si="4"/>
        <v/>
      </c>
      <c r="H121" s="25" t="str">
        <f t="shared" si="3"/>
        <v/>
      </c>
      <c r="I121" s="25"/>
      <c r="J121" s="3"/>
      <c r="K121" s="3"/>
      <c r="L121" s="3"/>
      <c r="M121" s="3"/>
      <c r="N121" s="3"/>
      <c r="O121" s="33"/>
      <c r="P121" s="33"/>
      <c r="Q121" s="33"/>
      <c r="R121" s="33"/>
      <c r="S121" s="33"/>
    </row>
    <row r="122" spans="1:19" x14ac:dyDescent="0.2">
      <c r="A122" s="26"/>
      <c r="B122" s="25"/>
      <c r="C122" s="25"/>
      <c r="D122" s="25"/>
      <c r="E122" s="37" t="str">
        <f>IF(OR(ISBLANK(B122),B122=0),"",COUNTIFS('PROJECT WORKSHEET'!$C$35:$C$1534,IF(ISBLANK('PROJECT WORKSHEET'!$C152),"",C122),'PROJECT WORKSHEET'!$D$35:$D$1534,IF(ISBLANK('PROJECT WORKSHEET'!$C152),D122,D122),'PROJECT WORKSHEET'!$I$35:$I$1534,"YES"))</f>
        <v/>
      </c>
      <c r="F122" s="45" t="str" cm="1">
        <f t="array" ref="F122">IF(OR(ISBLANK(B122), B122=0),"",SUMPRODUCT((--('PROJECT WORKSHEET'!$C$35:$C$1534=IF(ISBLANK('PROJECT WORKSHEET'!$C152),"",C122))),(--('PROJECT WORKSHEET'!$D$35:$D$1534=D122)),(--(('PROJECT WORKSHEET'!$I$35:$I$1534="NO")+('PROJECT WORKSHEET'!$I$35:$I$1534="SUPER")&gt;0))))</f>
        <v/>
      </c>
      <c r="G122" s="38" t="str">
        <f t="shared" si="4"/>
        <v/>
      </c>
      <c r="H122" s="25" t="str">
        <f t="shared" si="3"/>
        <v/>
      </c>
      <c r="I122" s="25"/>
      <c r="J122" s="3"/>
      <c r="K122" s="3"/>
      <c r="L122" s="3"/>
      <c r="M122" s="3"/>
      <c r="N122" s="3"/>
      <c r="O122" s="33"/>
      <c r="P122" s="33"/>
      <c r="Q122" s="33"/>
      <c r="R122" s="33"/>
      <c r="S122" s="33"/>
    </row>
    <row r="123" spans="1:19" x14ac:dyDescent="0.2">
      <c r="A123" s="26"/>
      <c r="B123" s="25"/>
      <c r="C123" s="25"/>
      <c r="D123" s="25"/>
      <c r="E123" s="37" t="str">
        <f>IF(OR(ISBLANK(B123),B123=0),"",COUNTIFS('PROJECT WORKSHEET'!$C$35:$C$1534,IF(ISBLANK('PROJECT WORKSHEET'!$C153),"",C123),'PROJECT WORKSHEET'!$D$35:$D$1534,IF(ISBLANK('PROJECT WORKSHEET'!$C153),D123,D123),'PROJECT WORKSHEET'!$I$35:$I$1534,"YES"))</f>
        <v/>
      </c>
      <c r="F123" s="45" t="str" cm="1">
        <f t="array" ref="F123">IF(OR(ISBLANK(B123), B123=0),"",SUMPRODUCT((--('PROJECT WORKSHEET'!$C$35:$C$1534=IF(ISBLANK('PROJECT WORKSHEET'!$C153),"",C123))),(--('PROJECT WORKSHEET'!$D$35:$D$1534=D123)),(--(('PROJECT WORKSHEET'!$I$35:$I$1534="NO")+('PROJECT WORKSHEET'!$I$35:$I$1534="SUPER")&gt;0))))</f>
        <v/>
      </c>
      <c r="G123" s="38" t="str">
        <f t="shared" si="4"/>
        <v/>
      </c>
      <c r="H123" s="25" t="str">
        <f t="shared" si="3"/>
        <v/>
      </c>
      <c r="I123" s="25"/>
      <c r="J123" s="3"/>
      <c r="K123" s="3"/>
      <c r="L123" s="3"/>
      <c r="M123" s="3"/>
      <c r="N123" s="3"/>
      <c r="O123" s="33"/>
      <c r="P123" s="33"/>
      <c r="Q123" s="33"/>
      <c r="R123" s="33"/>
      <c r="S123" s="33"/>
    </row>
    <row r="124" spans="1:19" x14ac:dyDescent="0.2">
      <c r="A124" s="26"/>
      <c r="B124" s="25"/>
      <c r="C124" s="25"/>
      <c r="D124" s="25"/>
      <c r="E124" s="37" t="str">
        <f>IF(OR(ISBLANK(B124),B124=0),"",COUNTIFS('PROJECT WORKSHEET'!$C$35:$C$1534,IF(ISBLANK('PROJECT WORKSHEET'!$C154),"",C124),'PROJECT WORKSHEET'!$D$35:$D$1534,IF(ISBLANK('PROJECT WORKSHEET'!$C154),D124,D124),'PROJECT WORKSHEET'!$I$35:$I$1534,"YES"))</f>
        <v/>
      </c>
      <c r="F124" s="45" t="str" cm="1">
        <f t="array" ref="F124">IF(OR(ISBLANK(B124), B124=0),"",SUMPRODUCT((--('PROJECT WORKSHEET'!$C$35:$C$1534=IF(ISBLANK('PROJECT WORKSHEET'!$C154),"",C124))),(--('PROJECT WORKSHEET'!$D$35:$D$1534=D124)),(--(('PROJECT WORKSHEET'!$I$35:$I$1534="NO")+('PROJECT WORKSHEET'!$I$35:$I$1534="SUPER")&gt;0))))</f>
        <v/>
      </c>
      <c r="G124" s="38" t="str">
        <f t="shared" si="4"/>
        <v/>
      </c>
      <c r="H124" s="25" t="str">
        <f t="shared" si="3"/>
        <v/>
      </c>
      <c r="I124" s="25"/>
      <c r="J124" s="3"/>
      <c r="K124" s="3"/>
      <c r="L124" s="3"/>
      <c r="M124" s="3"/>
      <c r="N124" s="3"/>
      <c r="O124" s="33"/>
      <c r="P124" s="33"/>
      <c r="Q124" s="33"/>
      <c r="R124" s="33"/>
      <c r="S124" s="33"/>
    </row>
    <row r="125" spans="1:19" x14ac:dyDescent="0.2">
      <c r="A125" s="26"/>
      <c r="B125" s="25"/>
      <c r="C125" s="25"/>
      <c r="D125" s="25"/>
      <c r="E125" s="37" t="str">
        <f>IF(OR(ISBLANK(B125),B125=0),"",COUNTIFS('PROJECT WORKSHEET'!$C$35:$C$1534,IF(ISBLANK('PROJECT WORKSHEET'!$C155),"",C125),'PROJECT WORKSHEET'!$D$35:$D$1534,IF(ISBLANK('PROJECT WORKSHEET'!$C155),D125,D125),'PROJECT WORKSHEET'!$I$35:$I$1534,"YES"))</f>
        <v/>
      </c>
      <c r="F125" s="45" t="str" cm="1">
        <f t="array" ref="F125">IF(OR(ISBLANK(B125), B125=0),"",SUMPRODUCT((--('PROJECT WORKSHEET'!$C$35:$C$1534=IF(ISBLANK('PROJECT WORKSHEET'!$C155),"",C125))),(--('PROJECT WORKSHEET'!$D$35:$D$1534=D125)),(--(('PROJECT WORKSHEET'!$I$35:$I$1534="NO")+('PROJECT WORKSHEET'!$I$35:$I$1534="SUPER")&gt;0))))</f>
        <v/>
      </c>
      <c r="G125" s="38" t="str">
        <f t="shared" si="4"/>
        <v/>
      </c>
      <c r="H125" s="25" t="str">
        <f t="shared" si="3"/>
        <v/>
      </c>
      <c r="I125" s="25"/>
      <c r="J125" s="3"/>
      <c r="K125" s="3"/>
      <c r="L125" s="3"/>
      <c r="M125" s="3"/>
      <c r="N125" s="3"/>
      <c r="O125" s="33"/>
      <c r="P125" s="33"/>
      <c r="Q125" s="33"/>
      <c r="R125" s="33"/>
      <c r="S125" s="33"/>
    </row>
    <row r="126" spans="1:19" x14ac:dyDescent="0.2">
      <c r="A126" s="26"/>
      <c r="B126" s="25"/>
      <c r="C126" s="25"/>
      <c r="D126" s="25"/>
      <c r="E126" s="37" t="str">
        <f>IF(OR(ISBLANK(B126),B126=0),"",COUNTIFS('PROJECT WORKSHEET'!$C$35:$C$1534,IF(ISBLANK('PROJECT WORKSHEET'!$C156),"",C126),'PROJECT WORKSHEET'!$D$35:$D$1534,IF(ISBLANK('PROJECT WORKSHEET'!$C156),D126,D126),'PROJECT WORKSHEET'!$I$35:$I$1534,"YES"))</f>
        <v/>
      </c>
      <c r="F126" s="45" t="str" cm="1">
        <f t="array" ref="F126">IF(OR(ISBLANK(B126), B126=0),"",SUMPRODUCT((--('PROJECT WORKSHEET'!$C$35:$C$1534=IF(ISBLANK('PROJECT WORKSHEET'!$C156),"",C126))),(--('PROJECT WORKSHEET'!$D$35:$D$1534=D126)),(--(('PROJECT WORKSHEET'!$I$35:$I$1534="NO")+('PROJECT WORKSHEET'!$I$35:$I$1534="SUPER")&gt;0))))</f>
        <v/>
      </c>
      <c r="G126" s="38" t="str">
        <f t="shared" si="4"/>
        <v/>
      </c>
      <c r="H126" s="25" t="str">
        <f t="shared" si="3"/>
        <v/>
      </c>
      <c r="I126" s="25"/>
      <c r="J126" s="3"/>
      <c r="K126" s="3"/>
      <c r="L126" s="3"/>
      <c r="M126" s="3"/>
      <c r="N126" s="3"/>
      <c r="O126" s="33"/>
      <c r="P126" s="33"/>
      <c r="Q126" s="33"/>
      <c r="R126" s="33"/>
      <c r="S126" s="33"/>
    </row>
    <row r="127" spans="1:19" x14ac:dyDescent="0.2">
      <c r="A127" s="26"/>
      <c r="B127" s="25"/>
      <c r="C127" s="25"/>
      <c r="D127" s="25"/>
      <c r="E127" s="37" t="str">
        <f>IF(OR(ISBLANK(B127),B127=0),"",COUNTIFS('PROJECT WORKSHEET'!$C$35:$C$1534,IF(ISBLANK('PROJECT WORKSHEET'!$C157),"",C127),'PROJECT WORKSHEET'!$D$35:$D$1534,IF(ISBLANK('PROJECT WORKSHEET'!$C157),D127,D127),'PROJECT WORKSHEET'!$I$35:$I$1534,"YES"))</f>
        <v/>
      </c>
      <c r="F127" s="45" t="str" cm="1">
        <f t="array" ref="F127">IF(OR(ISBLANK(B127), B127=0),"",SUMPRODUCT((--('PROJECT WORKSHEET'!$C$35:$C$1534=IF(ISBLANK('PROJECT WORKSHEET'!$C157),"",C127))),(--('PROJECT WORKSHEET'!$D$35:$D$1534=D127)),(--(('PROJECT WORKSHEET'!$I$35:$I$1534="NO")+('PROJECT WORKSHEET'!$I$35:$I$1534="SUPER")&gt;0))))</f>
        <v/>
      </c>
      <c r="G127" s="38" t="str">
        <f t="shared" si="4"/>
        <v/>
      </c>
      <c r="H127" s="25" t="str">
        <f t="shared" si="3"/>
        <v/>
      </c>
      <c r="I127" s="25"/>
      <c r="J127" s="3"/>
      <c r="K127" s="3"/>
      <c r="L127" s="3"/>
      <c r="M127" s="3"/>
      <c r="N127" s="3"/>
      <c r="O127" s="33"/>
      <c r="P127" s="33"/>
      <c r="Q127" s="33"/>
      <c r="R127" s="33"/>
      <c r="S127" s="33"/>
    </row>
    <row r="128" spans="1:19" x14ac:dyDescent="0.2">
      <c r="A128" s="26"/>
      <c r="B128" s="25"/>
      <c r="C128" s="25"/>
      <c r="D128" s="25"/>
      <c r="E128" s="37" t="str">
        <f>IF(OR(ISBLANK(B128),B128=0),"",COUNTIFS('PROJECT WORKSHEET'!$C$35:$C$1534,IF(ISBLANK('PROJECT WORKSHEET'!$C158),"",C128),'PROJECT WORKSHEET'!$D$35:$D$1534,IF(ISBLANK('PROJECT WORKSHEET'!$C158),D128,D128),'PROJECT WORKSHEET'!$I$35:$I$1534,"YES"))</f>
        <v/>
      </c>
      <c r="F128" s="45" t="str" cm="1">
        <f t="array" ref="F128">IF(OR(ISBLANK(B128), B128=0),"",SUMPRODUCT((--('PROJECT WORKSHEET'!$C$35:$C$1534=IF(ISBLANK('PROJECT WORKSHEET'!$C158),"",C128))),(--('PROJECT WORKSHEET'!$D$35:$D$1534=D128)),(--(('PROJECT WORKSHEET'!$I$35:$I$1534="NO")+('PROJECT WORKSHEET'!$I$35:$I$1534="SUPER")&gt;0))))</f>
        <v/>
      </c>
      <c r="G128" s="38" t="str">
        <f t="shared" si="4"/>
        <v/>
      </c>
      <c r="H128" s="25" t="str">
        <f t="shared" si="3"/>
        <v/>
      </c>
      <c r="I128" s="25"/>
      <c r="J128" s="3"/>
      <c r="K128" s="3"/>
      <c r="L128" s="3"/>
      <c r="M128" s="3"/>
      <c r="N128" s="3"/>
      <c r="O128" s="33"/>
      <c r="P128" s="33"/>
      <c r="Q128" s="33"/>
      <c r="R128" s="33"/>
      <c r="S128" s="33"/>
    </row>
    <row r="129" spans="1:19" x14ac:dyDescent="0.2">
      <c r="A129" s="26"/>
      <c r="B129" s="25"/>
      <c r="C129" s="25"/>
      <c r="D129" s="25"/>
      <c r="E129" s="37" t="str">
        <f>IF(OR(ISBLANK(B129),B129=0),"",COUNTIFS('PROJECT WORKSHEET'!$C$35:$C$1534,IF(ISBLANK('PROJECT WORKSHEET'!$C159),"",C129),'PROJECT WORKSHEET'!$D$35:$D$1534,IF(ISBLANK('PROJECT WORKSHEET'!$C159),D129,D129),'PROJECT WORKSHEET'!$I$35:$I$1534,"YES"))</f>
        <v/>
      </c>
      <c r="F129" s="45" t="str" cm="1">
        <f t="array" ref="F129">IF(OR(ISBLANK(B129), B129=0),"",SUMPRODUCT((--('PROJECT WORKSHEET'!$C$35:$C$1534=IF(ISBLANK('PROJECT WORKSHEET'!$C159),"",C129))),(--('PROJECT WORKSHEET'!$D$35:$D$1534=D129)),(--(('PROJECT WORKSHEET'!$I$35:$I$1534="NO")+('PROJECT WORKSHEET'!$I$35:$I$1534="SUPER")&gt;0))))</f>
        <v/>
      </c>
      <c r="G129" s="38" t="str">
        <f t="shared" si="4"/>
        <v/>
      </c>
      <c r="H129" s="25" t="str">
        <f t="shared" si="3"/>
        <v/>
      </c>
      <c r="I129" s="25"/>
      <c r="J129" s="3"/>
      <c r="K129" s="3"/>
      <c r="L129" s="3"/>
      <c r="M129" s="3"/>
      <c r="N129" s="3"/>
      <c r="O129" s="33"/>
      <c r="P129" s="33"/>
      <c r="Q129" s="33"/>
      <c r="R129" s="33"/>
      <c r="S129" s="33"/>
    </row>
    <row r="130" spans="1:19" x14ac:dyDescent="0.2">
      <c r="A130" s="26"/>
      <c r="B130" s="25"/>
      <c r="C130" s="25"/>
      <c r="D130" s="25"/>
      <c r="E130" s="37" t="str">
        <f>IF(OR(ISBLANK(B130),B130=0),"",COUNTIFS('PROJECT WORKSHEET'!$C$35:$C$1534,IF(ISBLANK('PROJECT WORKSHEET'!$C160),"",C130),'PROJECT WORKSHEET'!$D$35:$D$1534,IF(ISBLANK('PROJECT WORKSHEET'!$C160),D130,D130),'PROJECT WORKSHEET'!$I$35:$I$1534,"YES"))</f>
        <v/>
      </c>
      <c r="F130" s="45" t="str" cm="1">
        <f t="array" ref="F130">IF(OR(ISBLANK(B130), B130=0),"",SUMPRODUCT((--('PROJECT WORKSHEET'!$C$35:$C$1534=IF(ISBLANK('PROJECT WORKSHEET'!$C160),"",C130))),(--('PROJECT WORKSHEET'!$D$35:$D$1534=D130)),(--(('PROJECT WORKSHEET'!$I$35:$I$1534="NO")+('PROJECT WORKSHEET'!$I$35:$I$1534="SUPER")&gt;0))))</f>
        <v/>
      </c>
      <c r="G130" s="38" t="str">
        <f t="shared" si="4"/>
        <v/>
      </c>
      <c r="H130" s="25" t="str">
        <f t="shared" si="3"/>
        <v/>
      </c>
      <c r="I130" s="25"/>
      <c r="J130" s="3"/>
      <c r="K130" s="3"/>
      <c r="L130" s="3"/>
      <c r="M130" s="3"/>
      <c r="N130" s="3"/>
      <c r="O130" s="33"/>
      <c r="P130" s="33"/>
      <c r="Q130" s="33"/>
      <c r="R130" s="33"/>
      <c r="S130" s="33"/>
    </row>
    <row r="131" spans="1:19" x14ac:dyDescent="0.2">
      <c r="A131" s="26"/>
      <c r="B131" s="25"/>
      <c r="C131" s="25"/>
      <c r="D131" s="25"/>
      <c r="E131" s="37" t="str">
        <f>IF(OR(ISBLANK(B131),B131=0),"",COUNTIFS('PROJECT WORKSHEET'!$C$35:$C$1534,IF(ISBLANK('PROJECT WORKSHEET'!$C161),"",C131),'PROJECT WORKSHEET'!$D$35:$D$1534,IF(ISBLANK('PROJECT WORKSHEET'!$C161),D131,D131),'PROJECT WORKSHEET'!$I$35:$I$1534,"YES"))</f>
        <v/>
      </c>
      <c r="F131" s="45" t="str" cm="1">
        <f t="array" ref="F131">IF(OR(ISBLANK(B131), B131=0),"",SUMPRODUCT((--('PROJECT WORKSHEET'!$C$35:$C$1534=IF(ISBLANK('PROJECT WORKSHEET'!$C161),"",C131))),(--('PROJECT WORKSHEET'!$D$35:$D$1534=D131)),(--(('PROJECT WORKSHEET'!$I$35:$I$1534="NO")+('PROJECT WORKSHEET'!$I$35:$I$1534="SUPER")&gt;0))))</f>
        <v/>
      </c>
      <c r="G131" s="38" t="str">
        <f t="shared" si="4"/>
        <v/>
      </c>
      <c r="H131" s="25" t="str">
        <f t="shared" si="3"/>
        <v/>
      </c>
      <c r="I131" s="25"/>
      <c r="J131" s="3"/>
      <c r="K131" s="3"/>
      <c r="L131" s="3"/>
      <c r="M131" s="3"/>
      <c r="N131" s="3"/>
      <c r="O131" s="33"/>
      <c r="P131" s="33"/>
      <c r="Q131" s="33"/>
      <c r="R131" s="33"/>
      <c r="S131" s="33"/>
    </row>
    <row r="132" spans="1:19" x14ac:dyDescent="0.2">
      <c r="A132" s="26"/>
      <c r="B132" s="25"/>
      <c r="C132" s="25"/>
      <c r="D132" s="25"/>
      <c r="E132" s="37" t="str">
        <f>IF(OR(ISBLANK(B132),B132=0),"",COUNTIFS('PROJECT WORKSHEET'!$C$35:$C$1534,IF(ISBLANK('PROJECT WORKSHEET'!$C162),"",C132),'PROJECT WORKSHEET'!$D$35:$D$1534,IF(ISBLANK('PROJECT WORKSHEET'!$C162),D132,D132),'PROJECT WORKSHEET'!$I$35:$I$1534,"YES"))</f>
        <v/>
      </c>
      <c r="F132" s="45" t="str" cm="1">
        <f t="array" ref="F132">IF(OR(ISBLANK(B132), B132=0),"",SUMPRODUCT((--('PROJECT WORKSHEET'!$C$35:$C$1534=IF(ISBLANK('PROJECT WORKSHEET'!$C162),"",C132))),(--('PROJECT WORKSHEET'!$D$35:$D$1534=D132)),(--(('PROJECT WORKSHEET'!$I$35:$I$1534="NO")+('PROJECT WORKSHEET'!$I$35:$I$1534="SUPER")&gt;0))))</f>
        <v/>
      </c>
      <c r="G132" s="38" t="str">
        <f t="shared" si="4"/>
        <v/>
      </c>
      <c r="H132" s="25" t="str">
        <f t="shared" si="3"/>
        <v/>
      </c>
      <c r="I132" s="25"/>
      <c r="J132" s="3"/>
      <c r="K132" s="3"/>
      <c r="L132" s="3"/>
      <c r="M132" s="3"/>
      <c r="N132" s="3"/>
      <c r="O132" s="33"/>
      <c r="P132" s="33"/>
      <c r="Q132" s="33"/>
      <c r="R132" s="33"/>
      <c r="S132" s="33"/>
    </row>
    <row r="133" spans="1:19" x14ac:dyDescent="0.2">
      <c r="A133" s="26"/>
      <c r="B133" s="25"/>
      <c r="C133" s="25"/>
      <c r="D133" s="25"/>
      <c r="E133" s="37" t="str">
        <f>IF(OR(ISBLANK(B133),B133=0),"",COUNTIFS('PROJECT WORKSHEET'!$C$35:$C$1534,IF(ISBLANK('PROJECT WORKSHEET'!$C163),"",C133),'PROJECT WORKSHEET'!$D$35:$D$1534,IF(ISBLANK('PROJECT WORKSHEET'!$C163),D133,D133),'PROJECT WORKSHEET'!$I$35:$I$1534,"YES"))</f>
        <v/>
      </c>
      <c r="F133" s="45" t="str" cm="1">
        <f t="array" ref="F133">IF(OR(ISBLANK(B133), B133=0),"",SUMPRODUCT((--('PROJECT WORKSHEET'!$C$35:$C$1534=IF(ISBLANK('PROJECT WORKSHEET'!$C163),"",C133))),(--('PROJECT WORKSHEET'!$D$35:$D$1534=D133)),(--(('PROJECT WORKSHEET'!$I$35:$I$1534="NO")+('PROJECT WORKSHEET'!$I$35:$I$1534="SUPER")&gt;0))))</f>
        <v/>
      </c>
      <c r="G133" s="38" t="str">
        <f t="shared" si="4"/>
        <v/>
      </c>
      <c r="H133" s="25" t="str">
        <f t="shared" si="3"/>
        <v/>
      </c>
      <c r="I133" s="25"/>
      <c r="J133" s="3"/>
      <c r="K133" s="3"/>
      <c r="L133" s="3"/>
      <c r="M133" s="3"/>
      <c r="N133" s="3"/>
      <c r="O133" s="33"/>
      <c r="P133" s="33"/>
      <c r="Q133" s="33"/>
      <c r="R133" s="33"/>
      <c r="S133" s="33"/>
    </row>
    <row r="134" spans="1:19" x14ac:dyDescent="0.2">
      <c r="A134" s="26"/>
      <c r="B134" s="25"/>
      <c r="C134" s="25"/>
      <c r="D134" s="25"/>
      <c r="E134" s="37" t="str">
        <f>IF(OR(ISBLANK(B134),B134=0),"",COUNTIFS('PROJECT WORKSHEET'!$C$35:$C$1534,IF(ISBLANK('PROJECT WORKSHEET'!$C164),"",C134),'PROJECT WORKSHEET'!$D$35:$D$1534,IF(ISBLANK('PROJECT WORKSHEET'!$C164),D134,D134),'PROJECT WORKSHEET'!$I$35:$I$1534,"YES"))</f>
        <v/>
      </c>
      <c r="F134" s="45" t="str" cm="1">
        <f t="array" ref="F134">IF(OR(ISBLANK(B134), B134=0),"",SUMPRODUCT((--('PROJECT WORKSHEET'!$C$35:$C$1534=IF(ISBLANK('PROJECT WORKSHEET'!$C164),"",C134))),(--('PROJECT WORKSHEET'!$D$35:$D$1534=D134)),(--(('PROJECT WORKSHEET'!$I$35:$I$1534="NO")+('PROJECT WORKSHEET'!$I$35:$I$1534="SUPER")&gt;0))))</f>
        <v/>
      </c>
      <c r="G134" s="38" t="str">
        <f t="shared" si="4"/>
        <v/>
      </c>
      <c r="H134" s="25" t="str">
        <f t="shared" ref="H134:H197" si="5">IF(ISBLANK(B134),"",IF(G134&gt;=66.66666%,"Fail","Pass"))</f>
        <v/>
      </c>
      <c r="I134" s="25"/>
      <c r="J134" s="3"/>
      <c r="K134" s="3"/>
      <c r="L134" s="3"/>
      <c r="M134" s="3"/>
      <c r="N134" s="3"/>
      <c r="O134" s="33"/>
      <c r="P134" s="33"/>
      <c r="Q134" s="33"/>
      <c r="R134" s="33"/>
      <c r="S134" s="33"/>
    </row>
    <row r="135" spans="1:19" x14ac:dyDescent="0.2">
      <c r="A135" s="26"/>
      <c r="B135" s="25"/>
      <c r="C135" s="25"/>
      <c r="D135" s="25"/>
      <c r="E135" s="37" t="str">
        <f>IF(OR(ISBLANK(B135),B135=0),"",COUNTIFS('PROJECT WORKSHEET'!$C$35:$C$1534,IF(ISBLANK('PROJECT WORKSHEET'!$C165),"",C135),'PROJECT WORKSHEET'!$D$35:$D$1534,IF(ISBLANK('PROJECT WORKSHEET'!$C165),D135,D135),'PROJECT WORKSHEET'!$I$35:$I$1534,"YES"))</f>
        <v/>
      </c>
      <c r="F135" s="45" t="str" cm="1">
        <f t="array" ref="F135">IF(OR(ISBLANK(B135), B135=0),"",SUMPRODUCT((--('PROJECT WORKSHEET'!$C$35:$C$1534=IF(ISBLANK('PROJECT WORKSHEET'!$C165),"",C135))),(--('PROJECT WORKSHEET'!$D$35:$D$1534=D135)),(--(('PROJECT WORKSHEET'!$I$35:$I$1534="NO")+('PROJECT WORKSHEET'!$I$35:$I$1534="SUPER")&gt;0))))</f>
        <v/>
      </c>
      <c r="G135" s="38" t="str">
        <f t="shared" si="4"/>
        <v/>
      </c>
      <c r="H135" s="25" t="str">
        <f t="shared" si="5"/>
        <v/>
      </c>
      <c r="I135" s="25"/>
      <c r="J135" s="3"/>
      <c r="K135" s="3"/>
      <c r="L135" s="3"/>
      <c r="M135" s="3"/>
      <c r="N135" s="3"/>
      <c r="O135" s="33"/>
      <c r="P135" s="33"/>
      <c r="Q135" s="33"/>
      <c r="R135" s="33"/>
      <c r="S135" s="33"/>
    </row>
    <row r="136" spans="1:19" x14ac:dyDescent="0.2">
      <c r="A136" s="26"/>
      <c r="B136" s="25"/>
      <c r="C136" s="25"/>
      <c r="D136" s="25"/>
      <c r="E136" s="37" t="str">
        <f>IF(OR(ISBLANK(B136),B136=0),"",COUNTIFS('PROJECT WORKSHEET'!$C$35:$C$1534,IF(ISBLANK('PROJECT WORKSHEET'!$C166),"",C136),'PROJECT WORKSHEET'!$D$35:$D$1534,IF(ISBLANK('PROJECT WORKSHEET'!$C166),D136,D136),'PROJECT WORKSHEET'!$I$35:$I$1534,"YES"))</f>
        <v/>
      </c>
      <c r="F136" s="45" t="str" cm="1">
        <f t="array" ref="F136">IF(OR(ISBLANK(B136), B136=0),"",SUMPRODUCT((--('PROJECT WORKSHEET'!$C$35:$C$1534=IF(ISBLANK('PROJECT WORKSHEET'!$C166),"",C136))),(--('PROJECT WORKSHEET'!$D$35:$D$1534=D136)),(--(('PROJECT WORKSHEET'!$I$35:$I$1534="NO")+('PROJECT WORKSHEET'!$I$35:$I$1534="SUPER")&gt;0))))</f>
        <v/>
      </c>
      <c r="G136" s="38" t="str">
        <f t="shared" si="4"/>
        <v/>
      </c>
      <c r="H136" s="25" t="str">
        <f t="shared" si="5"/>
        <v/>
      </c>
      <c r="I136" s="25"/>
      <c r="J136" s="3"/>
      <c r="K136" s="3"/>
      <c r="L136" s="3"/>
      <c r="M136" s="3"/>
      <c r="N136" s="3"/>
      <c r="O136" s="33"/>
      <c r="P136" s="33"/>
      <c r="Q136" s="33"/>
      <c r="R136" s="33"/>
      <c r="S136" s="33"/>
    </row>
    <row r="137" spans="1:19" x14ac:dyDescent="0.2">
      <c r="A137" s="26"/>
      <c r="B137" s="25"/>
      <c r="C137" s="25"/>
      <c r="D137" s="25"/>
      <c r="E137" s="37" t="str">
        <f>IF(OR(ISBLANK(B137),B137=0),"",COUNTIFS('PROJECT WORKSHEET'!$C$35:$C$1534,IF(ISBLANK('PROJECT WORKSHEET'!$C167),"",C137),'PROJECT WORKSHEET'!$D$35:$D$1534,IF(ISBLANK('PROJECT WORKSHEET'!$C167),D137,D137),'PROJECT WORKSHEET'!$I$35:$I$1534,"YES"))</f>
        <v/>
      </c>
      <c r="F137" s="45" t="str" cm="1">
        <f t="array" ref="F137">IF(OR(ISBLANK(B137), B137=0),"",SUMPRODUCT((--('PROJECT WORKSHEET'!$C$35:$C$1534=IF(ISBLANK('PROJECT WORKSHEET'!$C167),"",C137))),(--('PROJECT WORKSHEET'!$D$35:$D$1534=D137)),(--(('PROJECT WORKSHEET'!$I$35:$I$1534="NO")+('PROJECT WORKSHEET'!$I$35:$I$1534="SUPER")&gt;0))))</f>
        <v/>
      </c>
      <c r="G137" s="38" t="str">
        <f t="shared" si="4"/>
        <v/>
      </c>
      <c r="H137" s="25" t="str">
        <f t="shared" si="5"/>
        <v/>
      </c>
      <c r="I137" s="25"/>
      <c r="J137" s="3"/>
      <c r="K137" s="3"/>
      <c r="L137" s="3"/>
      <c r="M137" s="3"/>
      <c r="N137" s="3"/>
      <c r="O137" s="33"/>
      <c r="P137" s="33"/>
      <c r="Q137" s="33"/>
      <c r="R137" s="33"/>
      <c r="S137" s="33"/>
    </row>
    <row r="138" spans="1:19" x14ac:dyDescent="0.2">
      <c r="A138" s="26"/>
      <c r="B138" s="25"/>
      <c r="C138" s="25"/>
      <c r="D138" s="25"/>
      <c r="E138" s="37" t="str">
        <f>IF(OR(ISBLANK(B138),B138=0),"",COUNTIFS('PROJECT WORKSHEET'!$C$35:$C$1534,IF(ISBLANK('PROJECT WORKSHEET'!$C168),"",C138),'PROJECT WORKSHEET'!$D$35:$D$1534,IF(ISBLANK('PROJECT WORKSHEET'!$C168),D138,D138),'PROJECT WORKSHEET'!$I$35:$I$1534,"YES"))</f>
        <v/>
      </c>
      <c r="F138" s="45" t="str" cm="1">
        <f t="array" ref="F138">IF(OR(ISBLANK(B138), B138=0),"",SUMPRODUCT((--('PROJECT WORKSHEET'!$C$35:$C$1534=IF(ISBLANK('PROJECT WORKSHEET'!$C168),"",C138))),(--('PROJECT WORKSHEET'!$D$35:$D$1534=D138)),(--(('PROJECT WORKSHEET'!$I$35:$I$1534="NO")+('PROJECT WORKSHEET'!$I$35:$I$1534="SUPER")&gt;0))))</f>
        <v/>
      </c>
      <c r="G138" s="38" t="str">
        <f t="shared" si="4"/>
        <v/>
      </c>
      <c r="H138" s="25" t="str">
        <f t="shared" si="5"/>
        <v/>
      </c>
      <c r="I138" s="25"/>
      <c r="J138" s="3"/>
      <c r="K138" s="3"/>
      <c r="L138" s="3"/>
      <c r="M138" s="3"/>
      <c r="N138" s="3"/>
      <c r="O138" s="33"/>
      <c r="P138" s="33"/>
      <c r="Q138" s="33"/>
      <c r="R138" s="33"/>
      <c r="S138" s="33"/>
    </row>
    <row r="139" spans="1:19" x14ac:dyDescent="0.2">
      <c r="A139" s="26"/>
      <c r="B139" s="25"/>
      <c r="C139" s="25"/>
      <c r="D139" s="25"/>
      <c r="E139" s="37" t="str">
        <f>IF(OR(ISBLANK(B139),B139=0),"",COUNTIFS('PROJECT WORKSHEET'!$C$35:$C$1534,IF(ISBLANK('PROJECT WORKSHEET'!$C169),"",C139),'PROJECT WORKSHEET'!$D$35:$D$1534,IF(ISBLANK('PROJECT WORKSHEET'!$C169),D139,D139),'PROJECT WORKSHEET'!$I$35:$I$1534,"YES"))</f>
        <v/>
      </c>
      <c r="F139" s="45" t="str" cm="1">
        <f t="array" ref="F139">IF(OR(ISBLANK(B139), B139=0),"",SUMPRODUCT((--('PROJECT WORKSHEET'!$C$35:$C$1534=IF(ISBLANK('PROJECT WORKSHEET'!$C169),"",C139))),(--('PROJECT WORKSHEET'!$D$35:$D$1534=D139)),(--(('PROJECT WORKSHEET'!$I$35:$I$1534="NO")+('PROJECT WORKSHEET'!$I$35:$I$1534="SUPER")&gt;0))))</f>
        <v/>
      </c>
      <c r="G139" s="38" t="str">
        <f t="shared" si="4"/>
        <v/>
      </c>
      <c r="H139" s="25" t="str">
        <f t="shared" si="5"/>
        <v/>
      </c>
      <c r="I139" s="25"/>
      <c r="J139" s="3"/>
      <c r="K139" s="3"/>
      <c r="L139" s="3"/>
      <c r="M139" s="3"/>
      <c r="N139" s="3"/>
      <c r="O139" s="33"/>
      <c r="P139" s="33"/>
      <c r="Q139" s="33"/>
      <c r="R139" s="33"/>
      <c r="S139" s="33"/>
    </row>
    <row r="140" spans="1:19" x14ac:dyDescent="0.2">
      <c r="A140" s="26"/>
      <c r="B140" s="25"/>
      <c r="C140" s="25"/>
      <c r="D140" s="25"/>
      <c r="E140" s="37" t="str">
        <f>IF(OR(ISBLANK(B140),B140=0),"",COUNTIFS('PROJECT WORKSHEET'!$C$35:$C$1534,IF(ISBLANK('PROJECT WORKSHEET'!$C170),"",C140),'PROJECT WORKSHEET'!$D$35:$D$1534,IF(ISBLANK('PROJECT WORKSHEET'!$C170),D140,D140),'PROJECT WORKSHEET'!$I$35:$I$1534,"YES"))</f>
        <v/>
      </c>
      <c r="F140" s="45" t="str" cm="1">
        <f t="array" ref="F140">IF(OR(ISBLANK(B140), B140=0),"",SUMPRODUCT((--('PROJECT WORKSHEET'!$C$35:$C$1534=IF(ISBLANK('PROJECT WORKSHEET'!$C170),"",C140))),(--('PROJECT WORKSHEET'!$D$35:$D$1534=D140)),(--(('PROJECT WORKSHEET'!$I$35:$I$1534="NO")+('PROJECT WORKSHEET'!$I$35:$I$1534="SUPER")&gt;0))))</f>
        <v/>
      </c>
      <c r="G140" s="38" t="str">
        <f t="shared" si="4"/>
        <v/>
      </c>
      <c r="H140" s="25" t="str">
        <f t="shared" si="5"/>
        <v/>
      </c>
      <c r="I140" s="25"/>
      <c r="J140" s="3"/>
      <c r="K140" s="3"/>
      <c r="L140" s="3"/>
      <c r="M140" s="3"/>
      <c r="N140" s="3"/>
      <c r="O140" s="33"/>
      <c r="P140" s="33"/>
      <c r="Q140" s="33"/>
      <c r="R140" s="33"/>
      <c r="S140" s="33"/>
    </row>
    <row r="141" spans="1:19" x14ac:dyDescent="0.2">
      <c r="A141" s="26"/>
      <c r="B141" s="25"/>
      <c r="C141" s="25"/>
      <c r="D141" s="25"/>
      <c r="E141" s="37" t="str">
        <f>IF(OR(ISBLANK(B141),B141=0),"",COUNTIFS('PROJECT WORKSHEET'!$C$35:$C$1534,IF(ISBLANK('PROJECT WORKSHEET'!$C171),"",C141),'PROJECT WORKSHEET'!$D$35:$D$1534,IF(ISBLANK('PROJECT WORKSHEET'!$C171),D141,D141),'PROJECT WORKSHEET'!$I$35:$I$1534,"YES"))</f>
        <v/>
      </c>
      <c r="F141" s="45" t="str" cm="1">
        <f t="array" ref="F141">IF(OR(ISBLANK(B141), B141=0),"",SUMPRODUCT((--('PROJECT WORKSHEET'!$C$35:$C$1534=IF(ISBLANK('PROJECT WORKSHEET'!$C171),"",C141))),(--('PROJECT WORKSHEET'!$D$35:$D$1534=D141)),(--(('PROJECT WORKSHEET'!$I$35:$I$1534="NO")+('PROJECT WORKSHEET'!$I$35:$I$1534="SUPER")&gt;0))))</f>
        <v/>
      </c>
      <c r="G141" s="38" t="str">
        <f t="shared" si="4"/>
        <v/>
      </c>
      <c r="H141" s="25" t="str">
        <f t="shared" si="5"/>
        <v/>
      </c>
      <c r="I141" s="25"/>
      <c r="J141" s="3"/>
      <c r="K141" s="3"/>
      <c r="L141" s="3"/>
      <c r="M141" s="3"/>
      <c r="N141" s="3"/>
      <c r="O141" s="33"/>
      <c r="P141" s="33"/>
      <c r="Q141" s="33"/>
      <c r="R141" s="33"/>
      <c r="S141" s="33"/>
    </row>
    <row r="142" spans="1:19" x14ac:dyDescent="0.2">
      <c r="A142" s="26"/>
      <c r="B142" s="25"/>
      <c r="C142" s="25"/>
      <c r="D142" s="25"/>
      <c r="E142" s="37" t="str">
        <f>IF(OR(ISBLANK(B142),B142=0),"",COUNTIFS('PROJECT WORKSHEET'!$C$35:$C$1534,IF(ISBLANK('PROJECT WORKSHEET'!$C172),"",C142),'PROJECT WORKSHEET'!$D$35:$D$1534,IF(ISBLANK('PROJECT WORKSHEET'!$C172),D142,D142),'PROJECT WORKSHEET'!$I$35:$I$1534,"YES"))</f>
        <v/>
      </c>
      <c r="F142" s="45" t="str" cm="1">
        <f t="array" ref="F142">IF(OR(ISBLANK(B142), B142=0),"",SUMPRODUCT((--('PROJECT WORKSHEET'!$C$35:$C$1534=IF(ISBLANK('PROJECT WORKSHEET'!$C172),"",C142))),(--('PROJECT WORKSHEET'!$D$35:$D$1534=D142)),(--(('PROJECT WORKSHEET'!$I$35:$I$1534="NO")+('PROJECT WORKSHEET'!$I$35:$I$1534="SUPER")&gt;0))))</f>
        <v/>
      </c>
      <c r="G142" s="38" t="str">
        <f t="shared" si="4"/>
        <v/>
      </c>
      <c r="H142" s="25" t="str">
        <f t="shared" si="5"/>
        <v/>
      </c>
      <c r="I142" s="25"/>
      <c r="J142" s="3"/>
      <c r="K142" s="3"/>
      <c r="L142" s="3"/>
      <c r="M142" s="3"/>
      <c r="N142" s="3"/>
      <c r="O142" s="33"/>
      <c r="P142" s="33"/>
      <c r="Q142" s="33"/>
      <c r="R142" s="33"/>
      <c r="S142" s="33"/>
    </row>
    <row r="143" spans="1:19" x14ac:dyDescent="0.2">
      <c r="A143" s="26"/>
      <c r="B143" s="25"/>
      <c r="C143" s="25"/>
      <c r="D143" s="25"/>
      <c r="E143" s="37" t="str">
        <f>IF(OR(ISBLANK(B143),B143=0),"",COUNTIFS('PROJECT WORKSHEET'!$C$35:$C$1534,IF(ISBLANK('PROJECT WORKSHEET'!$C173),"",C143),'PROJECT WORKSHEET'!$D$35:$D$1534,IF(ISBLANK('PROJECT WORKSHEET'!$C173),D143,D143),'PROJECT WORKSHEET'!$I$35:$I$1534,"YES"))</f>
        <v/>
      </c>
      <c r="F143" s="45" t="str" cm="1">
        <f t="array" ref="F143">IF(OR(ISBLANK(B143), B143=0),"",SUMPRODUCT((--('PROJECT WORKSHEET'!$C$35:$C$1534=IF(ISBLANK('PROJECT WORKSHEET'!$C173),"",C143))),(--('PROJECT WORKSHEET'!$D$35:$D$1534=D143)),(--(('PROJECT WORKSHEET'!$I$35:$I$1534="NO")+('PROJECT WORKSHEET'!$I$35:$I$1534="SUPER")&gt;0))))</f>
        <v/>
      </c>
      <c r="G143" s="38" t="str">
        <f t="shared" si="4"/>
        <v/>
      </c>
      <c r="H143" s="25" t="str">
        <f t="shared" si="5"/>
        <v/>
      </c>
      <c r="I143" s="25"/>
      <c r="J143" s="3"/>
      <c r="K143" s="3"/>
      <c r="L143" s="3"/>
      <c r="M143" s="3"/>
      <c r="N143" s="3"/>
      <c r="O143" s="33"/>
      <c r="P143" s="33"/>
      <c r="Q143" s="33"/>
      <c r="R143" s="33"/>
      <c r="S143" s="33"/>
    </row>
    <row r="144" spans="1:19" x14ac:dyDescent="0.2">
      <c r="A144" s="26"/>
      <c r="B144" s="25"/>
      <c r="C144" s="25"/>
      <c r="D144" s="25"/>
      <c r="E144" s="37" t="str">
        <f>IF(OR(ISBLANK(B144),B144=0),"",COUNTIFS('PROJECT WORKSHEET'!$C$35:$C$1534,IF(ISBLANK('PROJECT WORKSHEET'!$C174),"",C144),'PROJECT WORKSHEET'!$D$35:$D$1534,IF(ISBLANK('PROJECT WORKSHEET'!$C174),D144,D144),'PROJECT WORKSHEET'!$I$35:$I$1534,"YES"))</f>
        <v/>
      </c>
      <c r="F144" s="45" t="str" cm="1">
        <f t="array" ref="F144">IF(OR(ISBLANK(B144), B144=0),"",SUMPRODUCT((--('PROJECT WORKSHEET'!$C$35:$C$1534=IF(ISBLANK('PROJECT WORKSHEET'!$C174),"",C144))),(--('PROJECT WORKSHEET'!$D$35:$D$1534=D144)),(--(('PROJECT WORKSHEET'!$I$35:$I$1534="NO")+('PROJECT WORKSHEET'!$I$35:$I$1534="SUPER")&gt;0))))</f>
        <v/>
      </c>
      <c r="G144" s="38" t="str">
        <f t="shared" si="4"/>
        <v/>
      </c>
      <c r="H144" s="25" t="str">
        <f t="shared" si="5"/>
        <v/>
      </c>
      <c r="I144" s="25"/>
      <c r="J144" s="3"/>
      <c r="K144" s="3"/>
      <c r="L144" s="3"/>
      <c r="M144" s="3"/>
      <c r="N144" s="3"/>
      <c r="O144" s="33"/>
      <c r="P144" s="33"/>
      <c r="Q144" s="33"/>
      <c r="R144" s="33"/>
      <c r="S144" s="33"/>
    </row>
    <row r="145" spans="1:19" x14ac:dyDescent="0.2">
      <c r="A145" s="26"/>
      <c r="B145" s="25"/>
      <c r="C145" s="25"/>
      <c r="D145" s="25"/>
      <c r="E145" s="37" t="str">
        <f>IF(OR(ISBLANK(B145),B145=0),"",COUNTIFS('PROJECT WORKSHEET'!$C$35:$C$1534,IF(ISBLANK('PROJECT WORKSHEET'!$C175),"",C145),'PROJECT WORKSHEET'!$D$35:$D$1534,IF(ISBLANK('PROJECT WORKSHEET'!$C175),D145,D145),'PROJECT WORKSHEET'!$I$35:$I$1534,"YES"))</f>
        <v/>
      </c>
      <c r="F145" s="45" t="str" cm="1">
        <f t="array" ref="F145">IF(OR(ISBLANK(B145), B145=0),"",SUMPRODUCT((--('PROJECT WORKSHEET'!$C$35:$C$1534=IF(ISBLANK('PROJECT WORKSHEET'!$C175),"",C145))),(--('PROJECT WORKSHEET'!$D$35:$D$1534=D145)),(--(('PROJECT WORKSHEET'!$I$35:$I$1534="NO")+('PROJECT WORKSHEET'!$I$35:$I$1534="SUPER")&gt;0))))</f>
        <v/>
      </c>
      <c r="G145" s="38" t="str">
        <f t="shared" si="4"/>
        <v/>
      </c>
      <c r="H145" s="25" t="str">
        <f t="shared" si="5"/>
        <v/>
      </c>
      <c r="I145" s="25"/>
      <c r="J145" s="3"/>
      <c r="K145" s="3"/>
      <c r="L145" s="3"/>
      <c r="M145" s="3"/>
      <c r="N145" s="3"/>
      <c r="O145" s="33"/>
      <c r="P145" s="33"/>
      <c r="Q145" s="33"/>
      <c r="R145" s="33"/>
      <c r="S145" s="33"/>
    </row>
    <row r="146" spans="1:19" x14ac:dyDescent="0.2">
      <c r="A146" s="26"/>
      <c r="B146" s="25"/>
      <c r="C146" s="25"/>
      <c r="D146" s="25"/>
      <c r="E146" s="37" t="str">
        <f>IF(OR(ISBLANK(B146),B146=0),"",COUNTIFS('PROJECT WORKSHEET'!$C$35:$C$1534,IF(ISBLANK('PROJECT WORKSHEET'!$C176),"",C146),'PROJECT WORKSHEET'!$D$35:$D$1534,IF(ISBLANK('PROJECT WORKSHEET'!$C176),D146,D146),'PROJECT WORKSHEET'!$I$35:$I$1534,"YES"))</f>
        <v/>
      </c>
      <c r="F146" s="45" t="str" cm="1">
        <f t="array" ref="F146">IF(OR(ISBLANK(B146), B146=0),"",SUMPRODUCT((--('PROJECT WORKSHEET'!$C$35:$C$1534=IF(ISBLANK('PROJECT WORKSHEET'!$C176),"",C146))),(--('PROJECT WORKSHEET'!$D$35:$D$1534=D146)),(--(('PROJECT WORKSHEET'!$I$35:$I$1534="NO")+('PROJECT WORKSHEET'!$I$35:$I$1534="SUPER")&gt;0))))</f>
        <v/>
      </c>
      <c r="G146" s="38" t="str">
        <f t="shared" si="4"/>
        <v/>
      </c>
      <c r="H146" s="25" t="str">
        <f t="shared" si="5"/>
        <v/>
      </c>
      <c r="I146" s="25"/>
      <c r="J146" s="3"/>
      <c r="K146" s="3"/>
      <c r="L146" s="3"/>
      <c r="M146" s="3"/>
      <c r="N146" s="3"/>
      <c r="O146" s="33"/>
      <c r="P146" s="33"/>
      <c r="Q146" s="33"/>
      <c r="R146" s="33"/>
      <c r="S146" s="33"/>
    </row>
    <row r="147" spans="1:19" x14ac:dyDescent="0.2">
      <c r="A147" s="26"/>
      <c r="B147" s="25"/>
      <c r="C147" s="25"/>
      <c r="D147" s="25"/>
      <c r="E147" s="37" t="str">
        <f>IF(OR(ISBLANK(B147),B147=0),"",COUNTIFS('PROJECT WORKSHEET'!$C$35:$C$1534,IF(ISBLANK('PROJECT WORKSHEET'!$C177),"",C147),'PROJECT WORKSHEET'!$D$35:$D$1534,IF(ISBLANK('PROJECT WORKSHEET'!$C177),D147,D147),'PROJECT WORKSHEET'!$I$35:$I$1534,"YES"))</f>
        <v/>
      </c>
      <c r="F147" s="45" t="str" cm="1">
        <f t="array" ref="F147">IF(OR(ISBLANK(B147), B147=0),"",SUMPRODUCT((--('PROJECT WORKSHEET'!$C$35:$C$1534=IF(ISBLANK('PROJECT WORKSHEET'!$C177),"",C147))),(--('PROJECT WORKSHEET'!$D$35:$D$1534=D147)),(--(('PROJECT WORKSHEET'!$I$35:$I$1534="NO")+('PROJECT WORKSHEET'!$I$35:$I$1534="SUPER")&gt;0))))</f>
        <v/>
      </c>
      <c r="G147" s="38" t="str">
        <f t="shared" si="4"/>
        <v/>
      </c>
      <c r="H147" s="25" t="str">
        <f t="shared" si="5"/>
        <v/>
      </c>
      <c r="I147" s="25"/>
      <c r="J147" s="3"/>
      <c r="K147" s="3"/>
      <c r="L147" s="3"/>
      <c r="M147" s="3"/>
      <c r="N147" s="3"/>
      <c r="O147" s="33"/>
      <c r="P147" s="33"/>
      <c r="Q147" s="33"/>
      <c r="R147" s="33"/>
      <c r="S147" s="33"/>
    </row>
    <row r="148" spans="1:19" x14ac:dyDescent="0.2">
      <c r="A148" s="26"/>
      <c r="B148" s="25"/>
      <c r="C148" s="25"/>
      <c r="D148" s="25"/>
      <c r="E148" s="37" t="str">
        <f>IF(OR(ISBLANK(B148),B148=0),"",COUNTIFS('PROJECT WORKSHEET'!$C$35:$C$1534,IF(ISBLANK('PROJECT WORKSHEET'!$C178),"",C148),'PROJECT WORKSHEET'!$D$35:$D$1534,IF(ISBLANK('PROJECT WORKSHEET'!$C178),D148,D148),'PROJECT WORKSHEET'!$I$35:$I$1534,"YES"))</f>
        <v/>
      </c>
      <c r="F148" s="45" t="str" cm="1">
        <f t="array" ref="F148">IF(OR(ISBLANK(B148), B148=0),"",SUMPRODUCT((--('PROJECT WORKSHEET'!$C$35:$C$1534=IF(ISBLANK('PROJECT WORKSHEET'!$C178),"",C148))),(--('PROJECT WORKSHEET'!$D$35:$D$1534=D148)),(--(('PROJECT WORKSHEET'!$I$35:$I$1534="NO")+('PROJECT WORKSHEET'!$I$35:$I$1534="SUPER")&gt;0))))</f>
        <v/>
      </c>
      <c r="G148" s="38" t="str">
        <f t="shared" si="4"/>
        <v/>
      </c>
      <c r="H148" s="25" t="str">
        <f t="shared" si="5"/>
        <v/>
      </c>
      <c r="I148" s="25"/>
      <c r="J148" s="3"/>
      <c r="K148" s="3"/>
      <c r="L148" s="3"/>
      <c r="M148" s="3"/>
      <c r="N148" s="3"/>
      <c r="O148" s="33"/>
      <c r="P148" s="33"/>
      <c r="Q148" s="33"/>
      <c r="R148" s="33"/>
      <c r="S148" s="33"/>
    </row>
    <row r="149" spans="1:19" x14ac:dyDescent="0.2">
      <c r="A149" s="26"/>
      <c r="B149" s="25"/>
      <c r="C149" s="25"/>
      <c r="D149" s="25"/>
      <c r="E149" s="37" t="str">
        <f>IF(OR(ISBLANK(B149),B149=0),"",COUNTIFS('PROJECT WORKSHEET'!$C$35:$C$1534,IF(ISBLANK('PROJECT WORKSHEET'!$C179),"",C149),'PROJECT WORKSHEET'!$D$35:$D$1534,IF(ISBLANK('PROJECT WORKSHEET'!$C179),D149,D149),'PROJECT WORKSHEET'!$I$35:$I$1534,"YES"))</f>
        <v/>
      </c>
      <c r="F149" s="45" t="str" cm="1">
        <f t="array" ref="F149">IF(OR(ISBLANK(B149), B149=0),"",SUMPRODUCT((--('PROJECT WORKSHEET'!$C$35:$C$1534=IF(ISBLANK('PROJECT WORKSHEET'!$C179),"",C149))),(--('PROJECT WORKSHEET'!$D$35:$D$1534=D149)),(--(('PROJECT WORKSHEET'!$I$35:$I$1534="NO")+('PROJECT WORKSHEET'!$I$35:$I$1534="SUPER")&gt;0))))</f>
        <v/>
      </c>
      <c r="G149" s="38" t="str">
        <f t="shared" si="4"/>
        <v/>
      </c>
      <c r="H149" s="25" t="str">
        <f t="shared" si="5"/>
        <v/>
      </c>
      <c r="I149" s="25"/>
      <c r="J149" s="3"/>
      <c r="K149" s="3"/>
      <c r="L149" s="3"/>
      <c r="M149" s="3"/>
      <c r="N149" s="3"/>
      <c r="O149" s="33"/>
      <c r="P149" s="33"/>
      <c r="Q149" s="33"/>
      <c r="R149" s="33"/>
      <c r="S149" s="33"/>
    </row>
    <row r="150" spans="1:19" x14ac:dyDescent="0.2">
      <c r="A150" s="26"/>
      <c r="B150" s="25"/>
      <c r="C150" s="25"/>
      <c r="D150" s="25"/>
      <c r="E150" s="37" t="str">
        <f>IF(OR(ISBLANK(B150),B150=0),"",COUNTIFS('PROJECT WORKSHEET'!$C$35:$C$1534,IF(ISBLANK('PROJECT WORKSHEET'!$C180),"",C150),'PROJECT WORKSHEET'!$D$35:$D$1534,IF(ISBLANK('PROJECT WORKSHEET'!$C180),D150,D150),'PROJECT WORKSHEET'!$I$35:$I$1534,"YES"))</f>
        <v/>
      </c>
      <c r="F150" s="45" t="str" cm="1">
        <f t="array" ref="F150">IF(OR(ISBLANK(B150), B150=0),"",SUMPRODUCT((--('PROJECT WORKSHEET'!$C$35:$C$1534=IF(ISBLANK('PROJECT WORKSHEET'!$C180),"",C150))),(--('PROJECT WORKSHEET'!$D$35:$D$1534=D150)),(--(('PROJECT WORKSHEET'!$I$35:$I$1534="NO")+('PROJECT WORKSHEET'!$I$35:$I$1534="SUPER")&gt;0))))</f>
        <v/>
      </c>
      <c r="G150" s="38" t="str">
        <f t="shared" si="4"/>
        <v/>
      </c>
      <c r="H150" s="25" t="str">
        <f t="shared" si="5"/>
        <v/>
      </c>
      <c r="I150" s="25"/>
      <c r="J150" s="3"/>
      <c r="K150" s="3"/>
      <c r="L150" s="3"/>
      <c r="M150" s="3"/>
      <c r="N150" s="3"/>
      <c r="O150" s="33"/>
      <c r="P150" s="33"/>
      <c r="Q150" s="33"/>
      <c r="R150" s="33"/>
      <c r="S150" s="33"/>
    </row>
    <row r="151" spans="1:19" x14ac:dyDescent="0.2">
      <c r="A151" s="26"/>
      <c r="B151" s="25"/>
      <c r="C151" s="25"/>
      <c r="D151" s="25"/>
      <c r="E151" s="37" t="str">
        <f>IF(OR(ISBLANK(B151),B151=0),"",COUNTIFS('PROJECT WORKSHEET'!$C$35:$C$1534,IF(ISBLANK('PROJECT WORKSHEET'!$C181),"",C151),'PROJECT WORKSHEET'!$D$35:$D$1534,IF(ISBLANK('PROJECT WORKSHEET'!$C181),D151,D151),'PROJECT WORKSHEET'!$I$35:$I$1534,"YES"))</f>
        <v/>
      </c>
      <c r="F151" s="45" t="str" cm="1">
        <f t="array" ref="F151">IF(OR(ISBLANK(B151), B151=0),"",SUMPRODUCT((--('PROJECT WORKSHEET'!$C$35:$C$1534=IF(ISBLANK('PROJECT WORKSHEET'!$C181),"",C151))),(--('PROJECT WORKSHEET'!$D$35:$D$1534=D151)),(--(('PROJECT WORKSHEET'!$I$35:$I$1534="NO")+('PROJECT WORKSHEET'!$I$35:$I$1534="SUPER")&gt;0))))</f>
        <v/>
      </c>
      <c r="G151" s="38" t="str">
        <f t="shared" si="4"/>
        <v/>
      </c>
      <c r="H151" s="25" t="str">
        <f t="shared" si="5"/>
        <v/>
      </c>
      <c r="I151" s="25"/>
      <c r="J151" s="3"/>
      <c r="K151" s="3"/>
      <c r="L151" s="3"/>
      <c r="M151" s="3"/>
      <c r="N151" s="3"/>
      <c r="O151" s="33"/>
      <c r="P151" s="33"/>
      <c r="Q151" s="33"/>
      <c r="R151" s="33"/>
      <c r="S151" s="33"/>
    </row>
    <row r="152" spans="1:19" x14ac:dyDescent="0.2">
      <c r="A152" s="26"/>
      <c r="B152" s="25"/>
      <c r="C152" s="25"/>
      <c r="D152" s="25"/>
      <c r="E152" s="37" t="str">
        <f>IF(OR(ISBLANK(B152),B152=0),"",COUNTIFS('PROJECT WORKSHEET'!$C$35:$C$1534,IF(ISBLANK('PROJECT WORKSHEET'!$C182),"",C152),'PROJECT WORKSHEET'!$D$35:$D$1534,IF(ISBLANK('PROJECT WORKSHEET'!$C182),D152,D152),'PROJECT WORKSHEET'!$I$35:$I$1534,"YES"))</f>
        <v/>
      </c>
      <c r="F152" s="45" t="str" cm="1">
        <f t="array" ref="F152">IF(OR(ISBLANK(B152), B152=0),"",SUMPRODUCT((--('PROJECT WORKSHEET'!$C$35:$C$1534=IF(ISBLANK('PROJECT WORKSHEET'!$C182),"",C152))),(--('PROJECT WORKSHEET'!$D$35:$D$1534=D152)),(--(('PROJECT WORKSHEET'!$I$35:$I$1534="NO")+('PROJECT WORKSHEET'!$I$35:$I$1534="SUPER")&gt;0))))</f>
        <v/>
      </c>
      <c r="G152" s="38" t="str">
        <f t="shared" si="4"/>
        <v/>
      </c>
      <c r="H152" s="25" t="str">
        <f t="shared" si="5"/>
        <v/>
      </c>
      <c r="I152" s="25"/>
      <c r="J152" s="3"/>
      <c r="K152" s="3"/>
      <c r="L152" s="3"/>
      <c r="M152" s="3"/>
      <c r="N152" s="3"/>
      <c r="O152" s="33"/>
      <c r="P152" s="33"/>
      <c r="Q152" s="33"/>
      <c r="R152" s="33"/>
      <c r="S152" s="33"/>
    </row>
    <row r="153" spans="1:19" x14ac:dyDescent="0.2">
      <c r="A153" s="26"/>
      <c r="B153" s="25"/>
      <c r="C153" s="25"/>
      <c r="D153" s="25"/>
      <c r="E153" s="37" t="str">
        <f>IF(OR(ISBLANK(B153),B153=0),"",COUNTIFS('PROJECT WORKSHEET'!$C$35:$C$1534,IF(ISBLANK('PROJECT WORKSHEET'!$C183),"",C153),'PROJECT WORKSHEET'!$D$35:$D$1534,IF(ISBLANK('PROJECT WORKSHEET'!$C183),D153,D153),'PROJECT WORKSHEET'!$I$35:$I$1534,"YES"))</f>
        <v/>
      </c>
      <c r="F153" s="45" t="str" cm="1">
        <f t="array" ref="F153">IF(OR(ISBLANK(B153), B153=0),"",SUMPRODUCT((--('PROJECT WORKSHEET'!$C$35:$C$1534=IF(ISBLANK('PROJECT WORKSHEET'!$C183),"",C153))),(--('PROJECT WORKSHEET'!$D$35:$D$1534=D153)),(--(('PROJECT WORKSHEET'!$I$35:$I$1534="NO")+('PROJECT WORKSHEET'!$I$35:$I$1534="SUPER")&gt;0))))</f>
        <v/>
      </c>
      <c r="G153" s="38" t="str">
        <f t="shared" si="4"/>
        <v/>
      </c>
      <c r="H153" s="25" t="str">
        <f t="shared" si="5"/>
        <v/>
      </c>
      <c r="I153" s="25"/>
      <c r="J153" s="3"/>
      <c r="K153" s="3"/>
      <c r="L153" s="3"/>
      <c r="M153" s="3"/>
      <c r="N153" s="3"/>
      <c r="O153" s="33"/>
      <c r="P153" s="33"/>
      <c r="Q153" s="33"/>
      <c r="R153" s="33"/>
      <c r="S153" s="33"/>
    </row>
    <row r="154" spans="1:19" x14ac:dyDescent="0.2">
      <c r="A154" s="26"/>
      <c r="B154" s="25"/>
      <c r="C154" s="25"/>
      <c r="D154" s="25"/>
      <c r="E154" s="37" t="str">
        <f>IF(OR(ISBLANK(B154),B154=0),"",COUNTIFS('PROJECT WORKSHEET'!$C$35:$C$1534,IF(ISBLANK('PROJECT WORKSHEET'!$C184),"",C154),'PROJECT WORKSHEET'!$D$35:$D$1534,IF(ISBLANK('PROJECT WORKSHEET'!$C184),D154,D154),'PROJECT WORKSHEET'!$I$35:$I$1534,"YES"))</f>
        <v/>
      </c>
      <c r="F154" s="45" t="str" cm="1">
        <f t="array" ref="F154">IF(OR(ISBLANK(B154), B154=0),"",SUMPRODUCT((--('PROJECT WORKSHEET'!$C$35:$C$1534=IF(ISBLANK('PROJECT WORKSHEET'!$C184),"",C154))),(--('PROJECT WORKSHEET'!$D$35:$D$1534=D154)),(--(('PROJECT WORKSHEET'!$I$35:$I$1534="NO")+('PROJECT WORKSHEET'!$I$35:$I$1534="SUPER")&gt;0))))</f>
        <v/>
      </c>
      <c r="G154" s="38" t="str">
        <f t="shared" si="4"/>
        <v/>
      </c>
      <c r="H154" s="25" t="str">
        <f t="shared" si="5"/>
        <v/>
      </c>
      <c r="I154" s="25"/>
      <c r="J154" s="3"/>
      <c r="K154" s="3"/>
      <c r="L154" s="3"/>
      <c r="M154" s="3"/>
      <c r="N154" s="3"/>
      <c r="O154" s="33"/>
      <c r="P154" s="33"/>
      <c r="Q154" s="33"/>
      <c r="R154" s="33"/>
      <c r="S154" s="33"/>
    </row>
    <row r="155" spans="1:19" x14ac:dyDescent="0.2">
      <c r="A155" s="26"/>
      <c r="B155" s="25"/>
      <c r="C155" s="25"/>
      <c r="D155" s="25"/>
      <c r="E155" s="37" t="str">
        <f>IF(OR(ISBLANK(B155),B155=0),"",COUNTIFS('PROJECT WORKSHEET'!$C$35:$C$1534,IF(ISBLANK('PROJECT WORKSHEET'!$C185),"",C155),'PROJECT WORKSHEET'!$D$35:$D$1534,IF(ISBLANK('PROJECT WORKSHEET'!$C185),D155,D155),'PROJECT WORKSHEET'!$I$35:$I$1534,"YES"))</f>
        <v/>
      </c>
      <c r="F155" s="45" t="str" cm="1">
        <f t="array" ref="F155">IF(OR(ISBLANK(B155), B155=0),"",SUMPRODUCT((--('PROJECT WORKSHEET'!$C$35:$C$1534=IF(ISBLANK('PROJECT WORKSHEET'!$C185),"",C155))),(--('PROJECT WORKSHEET'!$D$35:$D$1534=D155)),(--(('PROJECT WORKSHEET'!$I$35:$I$1534="NO")+('PROJECT WORKSHEET'!$I$35:$I$1534="SUPER")&gt;0))))</f>
        <v/>
      </c>
      <c r="G155" s="38" t="str">
        <f t="shared" si="4"/>
        <v/>
      </c>
      <c r="H155" s="25" t="str">
        <f t="shared" si="5"/>
        <v/>
      </c>
      <c r="I155" s="25"/>
      <c r="J155" s="3"/>
      <c r="K155" s="3"/>
      <c r="L155" s="3"/>
      <c r="M155" s="3"/>
      <c r="N155" s="3"/>
      <c r="O155" s="33"/>
      <c r="P155" s="33"/>
      <c r="Q155" s="33"/>
      <c r="R155" s="33"/>
      <c r="S155" s="33"/>
    </row>
    <row r="156" spans="1:19" x14ac:dyDescent="0.2">
      <c r="A156" s="26"/>
      <c r="B156" s="25"/>
      <c r="C156" s="25"/>
      <c r="D156" s="25"/>
      <c r="E156" s="37" t="str">
        <f>IF(OR(ISBLANK(B156),B156=0),"",COUNTIFS('PROJECT WORKSHEET'!$C$35:$C$1534,IF(ISBLANK('PROJECT WORKSHEET'!$C186),"",C156),'PROJECT WORKSHEET'!$D$35:$D$1534,IF(ISBLANK('PROJECT WORKSHEET'!$C186),D156,D156),'PROJECT WORKSHEET'!$I$35:$I$1534,"YES"))</f>
        <v/>
      </c>
      <c r="F156" s="45" t="str" cm="1">
        <f t="array" ref="F156">IF(OR(ISBLANK(B156), B156=0),"",SUMPRODUCT((--('PROJECT WORKSHEET'!$C$35:$C$1534=IF(ISBLANK('PROJECT WORKSHEET'!$C186),"",C156))),(--('PROJECT WORKSHEET'!$D$35:$D$1534=D156)),(--(('PROJECT WORKSHEET'!$I$35:$I$1534="NO")+('PROJECT WORKSHEET'!$I$35:$I$1534="SUPER")&gt;0))))</f>
        <v/>
      </c>
      <c r="G156" s="38" t="str">
        <f t="shared" si="4"/>
        <v/>
      </c>
      <c r="H156" s="25" t="str">
        <f t="shared" si="5"/>
        <v/>
      </c>
      <c r="I156" s="25"/>
      <c r="J156" s="3"/>
      <c r="K156" s="3"/>
      <c r="L156" s="3"/>
      <c r="M156" s="3"/>
      <c r="N156" s="3"/>
      <c r="O156" s="33"/>
      <c r="P156" s="33"/>
      <c r="Q156" s="33"/>
      <c r="R156" s="33"/>
      <c r="S156" s="33"/>
    </row>
    <row r="157" spans="1:19" x14ac:dyDescent="0.2">
      <c r="A157" s="26"/>
      <c r="B157" s="25"/>
      <c r="C157" s="25"/>
      <c r="D157" s="25"/>
      <c r="E157" s="37" t="str">
        <f>IF(OR(ISBLANK(B157),B157=0),"",COUNTIFS('PROJECT WORKSHEET'!$C$35:$C$1534,IF(ISBLANK('PROJECT WORKSHEET'!$C187),"",C157),'PROJECT WORKSHEET'!$D$35:$D$1534,IF(ISBLANK('PROJECT WORKSHEET'!$C187),D157,D157),'PROJECT WORKSHEET'!$I$35:$I$1534,"YES"))</f>
        <v/>
      </c>
      <c r="F157" s="45" t="str" cm="1">
        <f t="array" ref="F157">IF(OR(ISBLANK(B157), B157=0),"",SUMPRODUCT((--('PROJECT WORKSHEET'!$C$35:$C$1534=IF(ISBLANK('PROJECT WORKSHEET'!$C187),"",C157))),(--('PROJECT WORKSHEET'!$D$35:$D$1534=D157)),(--(('PROJECT WORKSHEET'!$I$35:$I$1534="NO")+('PROJECT WORKSHEET'!$I$35:$I$1534="SUPER")&gt;0))))</f>
        <v/>
      </c>
      <c r="G157" s="38" t="str">
        <f t="shared" si="4"/>
        <v/>
      </c>
      <c r="H157" s="25" t="str">
        <f t="shared" si="5"/>
        <v/>
      </c>
      <c r="I157" s="25"/>
      <c r="J157" s="3"/>
      <c r="K157" s="3"/>
      <c r="L157" s="3"/>
      <c r="M157" s="3"/>
      <c r="N157" s="3"/>
      <c r="O157" s="33"/>
      <c r="P157" s="33"/>
      <c r="Q157" s="33"/>
      <c r="R157" s="33"/>
      <c r="S157" s="33"/>
    </row>
    <row r="158" spans="1:19" x14ac:dyDescent="0.2">
      <c r="A158" s="26"/>
      <c r="B158" s="25"/>
      <c r="C158" s="25"/>
      <c r="D158" s="25"/>
      <c r="E158" s="37" t="str">
        <f>IF(OR(ISBLANK(B158),B158=0),"",COUNTIFS('PROJECT WORKSHEET'!$C$35:$C$1534,IF(ISBLANK('PROJECT WORKSHEET'!$C188),"",C158),'PROJECT WORKSHEET'!$D$35:$D$1534,IF(ISBLANK('PROJECT WORKSHEET'!$C188),D158,D158),'PROJECT WORKSHEET'!$I$35:$I$1534,"YES"))</f>
        <v/>
      </c>
      <c r="F158" s="45" t="str" cm="1">
        <f t="array" ref="F158">IF(OR(ISBLANK(B158), B158=0),"",SUMPRODUCT((--('PROJECT WORKSHEET'!$C$35:$C$1534=IF(ISBLANK('PROJECT WORKSHEET'!$C188),"",C158))),(--('PROJECT WORKSHEET'!$D$35:$D$1534=D158)),(--(('PROJECT WORKSHEET'!$I$35:$I$1534="NO")+('PROJECT WORKSHEET'!$I$35:$I$1534="SUPER")&gt;0))))</f>
        <v/>
      </c>
      <c r="G158" s="38" t="str">
        <f t="shared" si="4"/>
        <v/>
      </c>
      <c r="H158" s="25" t="str">
        <f t="shared" si="5"/>
        <v/>
      </c>
      <c r="I158" s="25"/>
      <c r="J158" s="3"/>
      <c r="K158" s="3"/>
      <c r="L158" s="3"/>
      <c r="M158" s="3"/>
      <c r="N158" s="3"/>
      <c r="O158" s="33"/>
      <c r="P158" s="33"/>
      <c r="Q158" s="33"/>
      <c r="R158" s="33"/>
      <c r="S158" s="33"/>
    </row>
    <row r="159" spans="1:19" x14ac:dyDescent="0.2">
      <c r="A159" s="26"/>
      <c r="B159" s="25"/>
      <c r="C159" s="25"/>
      <c r="D159" s="25"/>
      <c r="E159" s="37" t="str">
        <f>IF(OR(ISBLANK(B159),B159=0),"",COUNTIFS('PROJECT WORKSHEET'!$C$35:$C$1534,IF(ISBLANK('PROJECT WORKSHEET'!$C189),"",C159),'PROJECT WORKSHEET'!$D$35:$D$1534,IF(ISBLANK('PROJECT WORKSHEET'!$C189),D159,D159),'PROJECT WORKSHEET'!$I$35:$I$1534,"YES"))</f>
        <v/>
      </c>
      <c r="F159" s="45" t="str" cm="1">
        <f t="array" ref="F159">IF(OR(ISBLANK(B159), B159=0),"",SUMPRODUCT((--('PROJECT WORKSHEET'!$C$35:$C$1534=IF(ISBLANK('PROJECT WORKSHEET'!$C189),"",C159))),(--('PROJECT WORKSHEET'!$D$35:$D$1534=D159)),(--(('PROJECT WORKSHEET'!$I$35:$I$1534="NO")+('PROJECT WORKSHEET'!$I$35:$I$1534="SUPER")&gt;0))))</f>
        <v/>
      </c>
      <c r="G159" s="38" t="str">
        <f t="shared" si="4"/>
        <v/>
      </c>
      <c r="H159" s="25" t="str">
        <f t="shared" si="5"/>
        <v/>
      </c>
      <c r="I159" s="25"/>
      <c r="J159" s="3"/>
      <c r="K159" s="3"/>
      <c r="L159" s="3"/>
      <c r="M159" s="3"/>
      <c r="N159" s="3"/>
      <c r="O159" s="33"/>
      <c r="P159" s="33"/>
      <c r="Q159" s="33"/>
      <c r="R159" s="33"/>
      <c r="S159" s="33"/>
    </row>
    <row r="160" spans="1:19" x14ac:dyDescent="0.2">
      <c r="A160" s="26"/>
      <c r="B160" s="25"/>
      <c r="C160" s="25"/>
      <c r="D160" s="25"/>
      <c r="E160" s="37" t="str">
        <f>IF(OR(ISBLANK(B160),B160=0),"",COUNTIFS('PROJECT WORKSHEET'!$C$35:$C$1534,IF(ISBLANK('PROJECT WORKSHEET'!$C190),"",C160),'PROJECT WORKSHEET'!$D$35:$D$1534,IF(ISBLANK('PROJECT WORKSHEET'!$C190),D160,D160),'PROJECT WORKSHEET'!$I$35:$I$1534,"YES"))</f>
        <v/>
      </c>
      <c r="F160" s="45" t="str" cm="1">
        <f t="array" ref="F160">IF(OR(ISBLANK(B160), B160=0),"",SUMPRODUCT((--('PROJECT WORKSHEET'!$C$35:$C$1534=IF(ISBLANK('PROJECT WORKSHEET'!$C190),"",C160))),(--('PROJECT WORKSHEET'!$D$35:$D$1534=D160)),(--(('PROJECT WORKSHEET'!$I$35:$I$1534="NO")+('PROJECT WORKSHEET'!$I$35:$I$1534="SUPER")&gt;0))))</f>
        <v/>
      </c>
      <c r="G160" s="38" t="str">
        <f t="shared" si="4"/>
        <v/>
      </c>
      <c r="H160" s="25" t="str">
        <f t="shared" si="5"/>
        <v/>
      </c>
      <c r="I160" s="25"/>
      <c r="J160" s="3"/>
      <c r="K160" s="3"/>
      <c r="L160" s="3"/>
      <c r="M160" s="3"/>
      <c r="N160" s="3"/>
      <c r="O160" s="33"/>
      <c r="P160" s="33"/>
      <c r="Q160" s="33"/>
      <c r="R160" s="33"/>
      <c r="S160" s="33"/>
    </row>
    <row r="161" spans="1:19" x14ac:dyDescent="0.2">
      <c r="A161" s="26"/>
      <c r="B161" s="25"/>
      <c r="C161" s="25"/>
      <c r="D161" s="25"/>
      <c r="E161" s="37" t="str">
        <f>IF(OR(ISBLANK(B161),B161=0),"",COUNTIFS('PROJECT WORKSHEET'!$C$35:$C$1534,IF(ISBLANK('PROJECT WORKSHEET'!$C191),"",C161),'PROJECT WORKSHEET'!$D$35:$D$1534,IF(ISBLANK('PROJECT WORKSHEET'!$C191),D161,D161),'PROJECT WORKSHEET'!$I$35:$I$1534,"YES"))</f>
        <v/>
      </c>
      <c r="F161" s="45" t="str" cm="1">
        <f t="array" ref="F161">IF(OR(ISBLANK(B161), B161=0),"",SUMPRODUCT((--('PROJECT WORKSHEET'!$C$35:$C$1534=IF(ISBLANK('PROJECT WORKSHEET'!$C191),"",C161))),(--('PROJECT WORKSHEET'!$D$35:$D$1534=D161)),(--(('PROJECT WORKSHEET'!$I$35:$I$1534="NO")+('PROJECT WORKSHEET'!$I$35:$I$1534="SUPER")&gt;0))))</f>
        <v/>
      </c>
      <c r="G161" s="38" t="str">
        <f t="shared" si="4"/>
        <v/>
      </c>
      <c r="H161" s="25" t="str">
        <f t="shared" si="5"/>
        <v/>
      </c>
      <c r="I161" s="25"/>
      <c r="J161" s="3"/>
      <c r="K161" s="3"/>
      <c r="L161" s="3"/>
      <c r="M161" s="3"/>
      <c r="N161" s="3"/>
      <c r="O161" s="33"/>
      <c r="P161" s="33"/>
      <c r="Q161" s="33"/>
      <c r="R161" s="33"/>
      <c r="S161" s="33"/>
    </row>
    <row r="162" spans="1:19" x14ac:dyDescent="0.2">
      <c r="A162" s="26"/>
      <c r="B162" s="25"/>
      <c r="C162" s="25"/>
      <c r="D162" s="25"/>
      <c r="E162" s="37" t="str">
        <f>IF(OR(ISBLANK(B162),B162=0),"",COUNTIFS('PROJECT WORKSHEET'!$C$35:$C$1534,IF(ISBLANK('PROJECT WORKSHEET'!$C192),"",C162),'PROJECT WORKSHEET'!$D$35:$D$1534,IF(ISBLANK('PROJECT WORKSHEET'!$C192),D162,D162),'PROJECT WORKSHEET'!$I$35:$I$1534,"YES"))</f>
        <v/>
      </c>
      <c r="F162" s="45" t="str" cm="1">
        <f t="array" ref="F162">IF(OR(ISBLANK(B162), B162=0),"",SUMPRODUCT((--('PROJECT WORKSHEET'!$C$35:$C$1534=IF(ISBLANK('PROJECT WORKSHEET'!$C192),"",C162))),(--('PROJECT WORKSHEET'!$D$35:$D$1534=D162)),(--(('PROJECT WORKSHEET'!$I$35:$I$1534="NO")+('PROJECT WORKSHEET'!$I$35:$I$1534="SUPER")&gt;0))))</f>
        <v/>
      </c>
      <c r="G162" s="38" t="str">
        <f t="shared" ref="G162:G225" si="6">IF(ISBLANK(B162),"",E162/SUM(E162:F162))</f>
        <v/>
      </c>
      <c r="H162" s="25" t="str">
        <f t="shared" si="5"/>
        <v/>
      </c>
      <c r="I162" s="25"/>
      <c r="J162" s="3"/>
      <c r="K162" s="3"/>
      <c r="L162" s="3"/>
      <c r="M162" s="3"/>
      <c r="N162" s="3"/>
      <c r="O162" s="33"/>
      <c r="P162" s="33"/>
      <c r="Q162" s="33"/>
      <c r="R162" s="33"/>
      <c r="S162" s="33"/>
    </row>
    <row r="163" spans="1:19" x14ac:dyDescent="0.2">
      <c r="A163" s="26"/>
      <c r="B163" s="25"/>
      <c r="C163" s="25"/>
      <c r="D163" s="25"/>
      <c r="E163" s="37" t="str">
        <f>IF(OR(ISBLANK(B163),B163=0),"",COUNTIFS('PROJECT WORKSHEET'!$C$35:$C$1534,IF(ISBLANK('PROJECT WORKSHEET'!$C193),"",C163),'PROJECT WORKSHEET'!$D$35:$D$1534,IF(ISBLANK('PROJECT WORKSHEET'!$C193),D163,D163),'PROJECT WORKSHEET'!$I$35:$I$1534,"YES"))</f>
        <v/>
      </c>
      <c r="F163" s="45" t="str" cm="1">
        <f t="array" ref="F163">IF(OR(ISBLANK(B163), B163=0),"",SUMPRODUCT((--('PROJECT WORKSHEET'!$C$35:$C$1534=IF(ISBLANK('PROJECT WORKSHEET'!$C193),"",C163))),(--('PROJECT WORKSHEET'!$D$35:$D$1534=D163)),(--(('PROJECT WORKSHEET'!$I$35:$I$1534="NO")+('PROJECT WORKSHEET'!$I$35:$I$1534="SUPER")&gt;0))))</f>
        <v/>
      </c>
      <c r="G163" s="38" t="str">
        <f t="shared" si="6"/>
        <v/>
      </c>
      <c r="H163" s="25" t="str">
        <f t="shared" si="5"/>
        <v/>
      </c>
      <c r="I163" s="25"/>
      <c r="J163" s="3"/>
      <c r="K163" s="3"/>
      <c r="L163" s="3"/>
      <c r="M163" s="3"/>
      <c r="N163" s="3"/>
      <c r="O163" s="33"/>
      <c r="P163" s="33"/>
      <c r="Q163" s="33"/>
      <c r="R163" s="33"/>
      <c r="S163" s="33"/>
    </row>
    <row r="164" spans="1:19" x14ac:dyDescent="0.2">
      <c r="A164" s="26"/>
      <c r="B164" s="25"/>
      <c r="C164" s="25"/>
      <c r="D164" s="25"/>
      <c r="E164" s="37" t="str">
        <f>IF(OR(ISBLANK(B164),B164=0),"",COUNTIFS('PROJECT WORKSHEET'!$C$35:$C$1534,IF(ISBLANK('PROJECT WORKSHEET'!$C194),"",C164),'PROJECT WORKSHEET'!$D$35:$D$1534,IF(ISBLANK('PROJECT WORKSHEET'!$C194),D164,D164),'PROJECT WORKSHEET'!$I$35:$I$1534,"YES"))</f>
        <v/>
      </c>
      <c r="F164" s="45" t="str" cm="1">
        <f t="array" ref="F164">IF(OR(ISBLANK(B164), B164=0),"",SUMPRODUCT((--('PROJECT WORKSHEET'!$C$35:$C$1534=IF(ISBLANK('PROJECT WORKSHEET'!$C194),"",C164))),(--('PROJECT WORKSHEET'!$D$35:$D$1534=D164)),(--(('PROJECT WORKSHEET'!$I$35:$I$1534="NO")+('PROJECT WORKSHEET'!$I$35:$I$1534="SUPER")&gt;0))))</f>
        <v/>
      </c>
      <c r="G164" s="38" t="str">
        <f t="shared" si="6"/>
        <v/>
      </c>
      <c r="H164" s="25" t="str">
        <f t="shared" si="5"/>
        <v/>
      </c>
      <c r="I164" s="25"/>
      <c r="J164" s="3"/>
      <c r="K164" s="3"/>
      <c r="L164" s="3"/>
      <c r="M164" s="3"/>
      <c r="N164" s="3"/>
      <c r="O164" s="33"/>
      <c r="P164" s="33"/>
      <c r="Q164" s="33"/>
      <c r="R164" s="33"/>
      <c r="S164" s="33"/>
    </row>
    <row r="165" spans="1:19" x14ac:dyDescent="0.2">
      <c r="A165" s="26"/>
      <c r="B165" s="25"/>
      <c r="C165" s="25"/>
      <c r="D165" s="25"/>
      <c r="E165" s="37" t="str">
        <f>IF(OR(ISBLANK(B165),B165=0),"",COUNTIFS('PROJECT WORKSHEET'!$C$35:$C$1534,IF(ISBLANK('PROJECT WORKSHEET'!$C195),"",C165),'PROJECT WORKSHEET'!$D$35:$D$1534,IF(ISBLANK('PROJECT WORKSHEET'!$C195),D165,D165),'PROJECT WORKSHEET'!$I$35:$I$1534,"YES"))</f>
        <v/>
      </c>
      <c r="F165" s="45" t="str" cm="1">
        <f t="array" ref="F165">IF(OR(ISBLANK(B165), B165=0),"",SUMPRODUCT((--('PROJECT WORKSHEET'!$C$35:$C$1534=IF(ISBLANK('PROJECT WORKSHEET'!$C195),"",C165))),(--('PROJECT WORKSHEET'!$D$35:$D$1534=D165)),(--(('PROJECT WORKSHEET'!$I$35:$I$1534="NO")+('PROJECT WORKSHEET'!$I$35:$I$1534="SUPER")&gt;0))))</f>
        <v/>
      </c>
      <c r="G165" s="38" t="str">
        <f t="shared" si="6"/>
        <v/>
      </c>
      <c r="H165" s="25" t="str">
        <f t="shared" si="5"/>
        <v/>
      </c>
      <c r="I165" s="25"/>
      <c r="J165" s="3"/>
      <c r="K165" s="3"/>
      <c r="L165" s="3"/>
      <c r="M165" s="3"/>
      <c r="N165" s="3"/>
      <c r="O165" s="33"/>
      <c r="P165" s="33"/>
      <c r="Q165" s="33"/>
      <c r="R165" s="33"/>
      <c r="S165" s="33"/>
    </row>
    <row r="166" spans="1:19" x14ac:dyDescent="0.2">
      <c r="A166" s="26"/>
      <c r="B166" s="25"/>
      <c r="C166" s="25"/>
      <c r="D166" s="25"/>
      <c r="E166" s="37" t="str">
        <f>IF(OR(ISBLANK(B166),B166=0),"",COUNTIFS('PROJECT WORKSHEET'!$C$35:$C$1534,IF(ISBLANK('PROJECT WORKSHEET'!$C196),"",C166),'PROJECT WORKSHEET'!$D$35:$D$1534,IF(ISBLANK('PROJECT WORKSHEET'!$C196),D166,D166),'PROJECT WORKSHEET'!$I$35:$I$1534,"YES"))</f>
        <v/>
      </c>
      <c r="F166" s="45" t="str" cm="1">
        <f t="array" ref="F166">IF(OR(ISBLANK(B166), B166=0),"",SUMPRODUCT((--('PROJECT WORKSHEET'!$C$35:$C$1534=IF(ISBLANK('PROJECT WORKSHEET'!$C196),"",C166))),(--('PROJECT WORKSHEET'!$D$35:$D$1534=D166)),(--(('PROJECT WORKSHEET'!$I$35:$I$1534="NO")+('PROJECT WORKSHEET'!$I$35:$I$1534="SUPER")&gt;0))))</f>
        <v/>
      </c>
      <c r="G166" s="38" t="str">
        <f t="shared" si="6"/>
        <v/>
      </c>
      <c r="H166" s="25" t="str">
        <f t="shared" si="5"/>
        <v/>
      </c>
      <c r="I166" s="25"/>
      <c r="J166" s="3"/>
      <c r="K166" s="3"/>
      <c r="L166" s="3"/>
      <c r="M166" s="3"/>
      <c r="N166" s="3"/>
      <c r="O166" s="33"/>
      <c r="P166" s="33"/>
      <c r="Q166" s="33"/>
      <c r="R166" s="33"/>
      <c r="S166" s="33"/>
    </row>
    <row r="167" spans="1:19" x14ac:dyDescent="0.2">
      <c r="A167" s="26"/>
      <c r="B167" s="25"/>
      <c r="C167" s="25"/>
      <c r="D167" s="25"/>
      <c r="E167" s="37" t="str">
        <f>IF(OR(ISBLANK(B167),B167=0),"",COUNTIFS('PROJECT WORKSHEET'!$C$35:$C$1534,IF(ISBLANK('PROJECT WORKSHEET'!$C197),"",C167),'PROJECT WORKSHEET'!$D$35:$D$1534,IF(ISBLANK('PROJECT WORKSHEET'!$C197),D167,D167),'PROJECT WORKSHEET'!$I$35:$I$1534,"YES"))</f>
        <v/>
      </c>
      <c r="F167" s="45" t="str" cm="1">
        <f t="array" ref="F167">IF(OR(ISBLANK(B167), B167=0),"",SUMPRODUCT((--('PROJECT WORKSHEET'!$C$35:$C$1534=IF(ISBLANK('PROJECT WORKSHEET'!$C197),"",C167))),(--('PROJECT WORKSHEET'!$D$35:$D$1534=D167)),(--(('PROJECT WORKSHEET'!$I$35:$I$1534="NO")+('PROJECT WORKSHEET'!$I$35:$I$1534="SUPER")&gt;0))))</f>
        <v/>
      </c>
      <c r="G167" s="38" t="str">
        <f t="shared" si="6"/>
        <v/>
      </c>
      <c r="H167" s="25" t="str">
        <f t="shared" si="5"/>
        <v/>
      </c>
      <c r="I167" s="25"/>
      <c r="J167" s="3"/>
      <c r="K167" s="3"/>
      <c r="L167" s="3"/>
      <c r="M167" s="3"/>
      <c r="N167" s="3"/>
      <c r="O167" s="33"/>
      <c r="P167" s="33"/>
      <c r="Q167" s="33"/>
      <c r="R167" s="33"/>
      <c r="S167" s="33"/>
    </row>
    <row r="168" spans="1:19" x14ac:dyDescent="0.2">
      <c r="A168" s="26"/>
      <c r="B168" s="25"/>
      <c r="C168" s="25"/>
      <c r="D168" s="25"/>
      <c r="E168" s="37" t="str">
        <f>IF(OR(ISBLANK(B168),B168=0),"",COUNTIFS('PROJECT WORKSHEET'!$C$35:$C$1534,IF(ISBLANK('PROJECT WORKSHEET'!$C198),"",C168),'PROJECT WORKSHEET'!$D$35:$D$1534,IF(ISBLANK('PROJECT WORKSHEET'!$C198),D168,D168),'PROJECT WORKSHEET'!$I$35:$I$1534,"YES"))</f>
        <v/>
      </c>
      <c r="F168" s="45" t="str" cm="1">
        <f t="array" ref="F168">IF(OR(ISBLANK(B168), B168=0),"",SUMPRODUCT((--('PROJECT WORKSHEET'!$C$35:$C$1534=IF(ISBLANK('PROJECT WORKSHEET'!$C198),"",C168))),(--('PROJECT WORKSHEET'!$D$35:$D$1534=D168)),(--(('PROJECT WORKSHEET'!$I$35:$I$1534="NO")+('PROJECT WORKSHEET'!$I$35:$I$1534="SUPER")&gt;0))))</f>
        <v/>
      </c>
      <c r="G168" s="38" t="str">
        <f t="shared" si="6"/>
        <v/>
      </c>
      <c r="H168" s="25" t="str">
        <f t="shared" si="5"/>
        <v/>
      </c>
      <c r="I168" s="25"/>
      <c r="J168" s="3"/>
      <c r="K168" s="3"/>
      <c r="L168" s="3"/>
      <c r="M168" s="3"/>
      <c r="N168" s="3"/>
      <c r="O168" s="33"/>
      <c r="P168" s="33"/>
      <c r="Q168" s="33"/>
      <c r="R168" s="33"/>
      <c r="S168" s="33"/>
    </row>
    <row r="169" spans="1:19" x14ac:dyDescent="0.2">
      <c r="A169" s="26"/>
      <c r="B169" s="25"/>
      <c r="C169" s="25"/>
      <c r="D169" s="25"/>
      <c r="E169" s="37" t="str">
        <f>IF(OR(ISBLANK(B169),B169=0),"",COUNTIFS('PROJECT WORKSHEET'!$C$35:$C$1534,IF(ISBLANK('PROJECT WORKSHEET'!$C199),"",C169),'PROJECT WORKSHEET'!$D$35:$D$1534,IF(ISBLANK('PROJECT WORKSHEET'!$C199),D169,D169),'PROJECT WORKSHEET'!$I$35:$I$1534,"YES"))</f>
        <v/>
      </c>
      <c r="F169" s="45" t="str" cm="1">
        <f t="array" ref="F169">IF(OR(ISBLANK(B169), B169=0),"",SUMPRODUCT((--('PROJECT WORKSHEET'!$C$35:$C$1534=IF(ISBLANK('PROJECT WORKSHEET'!$C199),"",C169))),(--('PROJECT WORKSHEET'!$D$35:$D$1534=D169)),(--(('PROJECT WORKSHEET'!$I$35:$I$1534="NO")+('PROJECT WORKSHEET'!$I$35:$I$1534="SUPER")&gt;0))))</f>
        <v/>
      </c>
      <c r="G169" s="38" t="str">
        <f t="shared" si="6"/>
        <v/>
      </c>
      <c r="H169" s="25" t="str">
        <f t="shared" si="5"/>
        <v/>
      </c>
      <c r="I169" s="25"/>
      <c r="J169" s="3"/>
      <c r="K169" s="3"/>
      <c r="L169" s="3"/>
      <c r="M169" s="3"/>
      <c r="N169" s="3"/>
      <c r="O169" s="33"/>
      <c r="P169" s="33"/>
      <c r="Q169" s="33"/>
      <c r="R169" s="33"/>
      <c r="S169" s="33"/>
    </row>
    <row r="170" spans="1:19" x14ac:dyDescent="0.2">
      <c r="A170" s="26"/>
      <c r="B170" s="25"/>
      <c r="C170" s="25"/>
      <c r="D170" s="25"/>
      <c r="E170" s="37" t="str">
        <f>IF(OR(ISBLANK(B170),B170=0),"",COUNTIFS('PROJECT WORKSHEET'!$C$35:$C$1534,IF(ISBLANK('PROJECT WORKSHEET'!$C200),"",C170),'PROJECT WORKSHEET'!$D$35:$D$1534,IF(ISBLANK('PROJECT WORKSHEET'!$C200),D170,D170),'PROJECT WORKSHEET'!$I$35:$I$1534,"YES"))</f>
        <v/>
      </c>
      <c r="F170" s="45" t="str" cm="1">
        <f t="array" ref="F170">IF(OR(ISBLANK(B170), B170=0),"",SUMPRODUCT((--('PROJECT WORKSHEET'!$C$35:$C$1534=IF(ISBLANK('PROJECT WORKSHEET'!$C200),"",C170))),(--('PROJECT WORKSHEET'!$D$35:$D$1534=D170)),(--(('PROJECT WORKSHEET'!$I$35:$I$1534="NO")+('PROJECT WORKSHEET'!$I$35:$I$1534="SUPER")&gt;0))))</f>
        <v/>
      </c>
      <c r="G170" s="38" t="str">
        <f t="shared" si="6"/>
        <v/>
      </c>
      <c r="H170" s="25" t="str">
        <f t="shared" si="5"/>
        <v/>
      </c>
      <c r="I170" s="25"/>
      <c r="J170" s="3"/>
      <c r="K170" s="3"/>
      <c r="L170" s="3"/>
      <c r="M170" s="3"/>
      <c r="N170" s="3"/>
      <c r="O170" s="33"/>
      <c r="P170" s="33"/>
      <c r="Q170" s="33"/>
      <c r="R170" s="33"/>
      <c r="S170" s="33"/>
    </row>
    <row r="171" spans="1:19" x14ac:dyDescent="0.2">
      <c r="A171" s="26"/>
      <c r="B171" s="25"/>
      <c r="C171" s="25"/>
      <c r="D171" s="25"/>
      <c r="E171" s="37" t="str">
        <f>IF(OR(ISBLANK(B171),B171=0),"",COUNTIFS('PROJECT WORKSHEET'!$C$35:$C$1534,IF(ISBLANK('PROJECT WORKSHEET'!$C201),"",C171),'PROJECT WORKSHEET'!$D$35:$D$1534,IF(ISBLANK('PROJECT WORKSHEET'!$C201),D171,D171),'PROJECT WORKSHEET'!$I$35:$I$1534,"YES"))</f>
        <v/>
      </c>
      <c r="F171" s="45" t="str" cm="1">
        <f t="array" ref="F171">IF(OR(ISBLANK(B171), B171=0),"",SUMPRODUCT((--('PROJECT WORKSHEET'!$C$35:$C$1534=IF(ISBLANK('PROJECT WORKSHEET'!$C201),"",C171))),(--('PROJECT WORKSHEET'!$D$35:$D$1534=D171)),(--(('PROJECT WORKSHEET'!$I$35:$I$1534="NO")+('PROJECT WORKSHEET'!$I$35:$I$1534="SUPER")&gt;0))))</f>
        <v/>
      </c>
      <c r="G171" s="38" t="str">
        <f t="shared" si="6"/>
        <v/>
      </c>
      <c r="H171" s="25" t="str">
        <f t="shared" si="5"/>
        <v/>
      </c>
      <c r="I171" s="25"/>
      <c r="J171" s="3"/>
      <c r="K171" s="3"/>
      <c r="L171" s="3"/>
      <c r="M171" s="3"/>
      <c r="N171" s="3"/>
      <c r="O171" s="33"/>
      <c r="P171" s="33"/>
      <c r="Q171" s="33"/>
      <c r="R171" s="33"/>
      <c r="S171" s="33"/>
    </row>
    <row r="172" spans="1:19" x14ac:dyDescent="0.2">
      <c r="A172" s="26"/>
      <c r="B172" s="25"/>
      <c r="C172" s="25"/>
      <c r="D172" s="25"/>
      <c r="E172" s="37" t="str">
        <f>IF(OR(ISBLANK(B172),B172=0),"",COUNTIFS('PROJECT WORKSHEET'!$C$35:$C$1534,IF(ISBLANK('PROJECT WORKSHEET'!$C202),"",C172),'PROJECT WORKSHEET'!$D$35:$D$1534,IF(ISBLANK('PROJECT WORKSHEET'!$C202),D172,D172),'PROJECT WORKSHEET'!$I$35:$I$1534,"YES"))</f>
        <v/>
      </c>
      <c r="F172" s="45" t="str" cm="1">
        <f t="array" ref="F172">IF(OR(ISBLANK(B172), B172=0),"",SUMPRODUCT((--('PROJECT WORKSHEET'!$C$35:$C$1534=IF(ISBLANK('PROJECT WORKSHEET'!$C202),"",C172))),(--('PROJECT WORKSHEET'!$D$35:$D$1534=D172)),(--(('PROJECT WORKSHEET'!$I$35:$I$1534="NO")+('PROJECT WORKSHEET'!$I$35:$I$1534="SUPER")&gt;0))))</f>
        <v/>
      </c>
      <c r="G172" s="38" t="str">
        <f t="shared" si="6"/>
        <v/>
      </c>
      <c r="H172" s="25" t="str">
        <f t="shared" si="5"/>
        <v/>
      </c>
      <c r="I172" s="25"/>
      <c r="J172" s="3"/>
      <c r="K172" s="3"/>
      <c r="L172" s="3"/>
      <c r="M172" s="3"/>
      <c r="N172" s="3"/>
      <c r="O172" s="33"/>
      <c r="P172" s="33"/>
      <c r="Q172" s="33"/>
      <c r="R172" s="33"/>
      <c r="S172" s="33"/>
    </row>
    <row r="173" spans="1:19" x14ac:dyDescent="0.2">
      <c r="A173" s="26"/>
      <c r="B173" s="25"/>
      <c r="C173" s="25"/>
      <c r="D173" s="25"/>
      <c r="E173" s="37" t="str">
        <f>IF(OR(ISBLANK(B173),B173=0),"",COUNTIFS('PROJECT WORKSHEET'!$C$35:$C$1534,IF(ISBLANK('PROJECT WORKSHEET'!$C203),"",C173),'PROJECT WORKSHEET'!$D$35:$D$1534,IF(ISBLANK('PROJECT WORKSHEET'!$C203),D173,D173),'PROJECT WORKSHEET'!$I$35:$I$1534,"YES"))</f>
        <v/>
      </c>
      <c r="F173" s="45" t="str" cm="1">
        <f t="array" ref="F173">IF(OR(ISBLANK(B173), B173=0),"",SUMPRODUCT((--('PROJECT WORKSHEET'!$C$35:$C$1534=IF(ISBLANK('PROJECT WORKSHEET'!$C203),"",C173))),(--('PROJECT WORKSHEET'!$D$35:$D$1534=D173)),(--(('PROJECT WORKSHEET'!$I$35:$I$1534="NO")+('PROJECT WORKSHEET'!$I$35:$I$1534="SUPER")&gt;0))))</f>
        <v/>
      </c>
      <c r="G173" s="38" t="str">
        <f t="shared" si="6"/>
        <v/>
      </c>
      <c r="H173" s="25" t="str">
        <f t="shared" si="5"/>
        <v/>
      </c>
      <c r="I173" s="25"/>
      <c r="J173" s="3"/>
      <c r="K173" s="3"/>
      <c r="L173" s="3"/>
      <c r="M173" s="3"/>
      <c r="N173" s="3"/>
      <c r="O173" s="33"/>
      <c r="P173" s="33"/>
      <c r="Q173" s="33"/>
      <c r="R173" s="33"/>
      <c r="S173" s="33"/>
    </row>
    <row r="174" spans="1:19" x14ac:dyDescent="0.2">
      <c r="A174" s="26"/>
      <c r="B174" s="25"/>
      <c r="C174" s="25"/>
      <c r="D174" s="25"/>
      <c r="E174" s="37" t="str">
        <f>IF(OR(ISBLANK(B174),B174=0),"",COUNTIFS('PROJECT WORKSHEET'!$C$35:$C$1534,IF(ISBLANK('PROJECT WORKSHEET'!$C204),"",C174),'PROJECT WORKSHEET'!$D$35:$D$1534,IF(ISBLANK('PROJECT WORKSHEET'!$C204),D174,D174),'PROJECT WORKSHEET'!$I$35:$I$1534,"YES"))</f>
        <v/>
      </c>
      <c r="F174" s="45" t="str" cm="1">
        <f t="array" ref="F174">IF(OR(ISBLANK(B174), B174=0),"",SUMPRODUCT((--('PROJECT WORKSHEET'!$C$35:$C$1534=IF(ISBLANK('PROJECT WORKSHEET'!$C204),"",C174))),(--('PROJECT WORKSHEET'!$D$35:$D$1534=D174)),(--(('PROJECT WORKSHEET'!$I$35:$I$1534="NO")+('PROJECT WORKSHEET'!$I$35:$I$1534="SUPER")&gt;0))))</f>
        <v/>
      </c>
      <c r="G174" s="38" t="str">
        <f t="shared" si="6"/>
        <v/>
      </c>
      <c r="H174" s="25" t="str">
        <f t="shared" si="5"/>
        <v/>
      </c>
      <c r="I174" s="25"/>
      <c r="J174" s="3"/>
      <c r="K174" s="3"/>
      <c r="L174" s="3"/>
      <c r="M174" s="3"/>
      <c r="N174" s="3"/>
      <c r="O174" s="33"/>
      <c r="P174" s="33"/>
      <c r="Q174" s="33"/>
      <c r="R174" s="33"/>
      <c r="S174" s="33"/>
    </row>
    <row r="175" spans="1:19" x14ac:dyDescent="0.2">
      <c r="A175" s="26"/>
      <c r="B175" s="25"/>
      <c r="C175" s="25"/>
      <c r="D175" s="25"/>
      <c r="E175" s="37" t="str">
        <f>IF(OR(ISBLANK(B175),B175=0),"",COUNTIFS('PROJECT WORKSHEET'!$C$35:$C$1534,IF(ISBLANK('PROJECT WORKSHEET'!$C205),"",C175),'PROJECT WORKSHEET'!$D$35:$D$1534,IF(ISBLANK('PROJECT WORKSHEET'!$C205),D175,D175),'PROJECT WORKSHEET'!$I$35:$I$1534,"YES"))</f>
        <v/>
      </c>
      <c r="F175" s="45" t="str" cm="1">
        <f t="array" ref="F175">IF(OR(ISBLANK(B175), B175=0),"",SUMPRODUCT((--('PROJECT WORKSHEET'!$C$35:$C$1534=IF(ISBLANK('PROJECT WORKSHEET'!$C205),"",C175))),(--('PROJECT WORKSHEET'!$D$35:$D$1534=D175)),(--(('PROJECT WORKSHEET'!$I$35:$I$1534="NO")+('PROJECT WORKSHEET'!$I$35:$I$1534="SUPER")&gt;0))))</f>
        <v/>
      </c>
      <c r="G175" s="38" t="str">
        <f t="shared" si="6"/>
        <v/>
      </c>
      <c r="H175" s="25" t="str">
        <f t="shared" si="5"/>
        <v/>
      </c>
      <c r="I175" s="25"/>
      <c r="J175" s="3"/>
      <c r="K175" s="3"/>
      <c r="L175" s="3"/>
      <c r="M175" s="3"/>
      <c r="N175" s="3"/>
      <c r="O175" s="33"/>
      <c r="P175" s="33"/>
      <c r="Q175" s="33"/>
      <c r="R175" s="33"/>
      <c r="S175" s="33"/>
    </row>
    <row r="176" spans="1:19" x14ac:dyDescent="0.2">
      <c r="A176" s="26"/>
      <c r="B176" s="25"/>
      <c r="C176" s="25"/>
      <c r="D176" s="25"/>
      <c r="E176" s="37" t="str">
        <f>IF(OR(ISBLANK(B176),B176=0),"",COUNTIFS('PROJECT WORKSHEET'!$C$35:$C$1534,IF(ISBLANK('PROJECT WORKSHEET'!$C206),"",C176),'PROJECT WORKSHEET'!$D$35:$D$1534,IF(ISBLANK('PROJECT WORKSHEET'!$C206),D176,D176),'PROJECT WORKSHEET'!$I$35:$I$1534,"YES"))</f>
        <v/>
      </c>
      <c r="F176" s="45" t="str" cm="1">
        <f t="array" ref="F176">IF(OR(ISBLANK(B176), B176=0),"",SUMPRODUCT((--('PROJECT WORKSHEET'!$C$35:$C$1534=IF(ISBLANK('PROJECT WORKSHEET'!$C206),"",C176))),(--('PROJECT WORKSHEET'!$D$35:$D$1534=D176)),(--(('PROJECT WORKSHEET'!$I$35:$I$1534="NO")+('PROJECT WORKSHEET'!$I$35:$I$1534="SUPER")&gt;0))))</f>
        <v/>
      </c>
      <c r="G176" s="38" t="str">
        <f t="shared" si="6"/>
        <v/>
      </c>
      <c r="H176" s="25" t="str">
        <f t="shared" si="5"/>
        <v/>
      </c>
      <c r="I176" s="25"/>
      <c r="J176" s="3"/>
      <c r="K176" s="3"/>
      <c r="L176" s="3"/>
      <c r="M176" s="3"/>
      <c r="N176" s="3"/>
      <c r="O176" s="33"/>
      <c r="P176" s="33"/>
      <c r="Q176" s="33"/>
      <c r="R176" s="33"/>
      <c r="S176" s="33"/>
    </row>
    <row r="177" spans="1:19" x14ac:dyDescent="0.2">
      <c r="A177" s="26"/>
      <c r="B177" s="25"/>
      <c r="C177" s="25"/>
      <c r="D177" s="25"/>
      <c r="E177" s="37" t="str">
        <f>IF(OR(ISBLANK(B177),B177=0),"",COUNTIFS('PROJECT WORKSHEET'!$C$35:$C$1534,IF(ISBLANK('PROJECT WORKSHEET'!$C207),"",C177),'PROJECT WORKSHEET'!$D$35:$D$1534,IF(ISBLANK('PROJECT WORKSHEET'!$C207),D177,D177),'PROJECT WORKSHEET'!$I$35:$I$1534,"YES"))</f>
        <v/>
      </c>
      <c r="F177" s="45" t="str" cm="1">
        <f t="array" ref="F177">IF(OR(ISBLANK(B177), B177=0),"",SUMPRODUCT((--('PROJECT WORKSHEET'!$C$35:$C$1534=IF(ISBLANK('PROJECT WORKSHEET'!$C207),"",C177))),(--('PROJECT WORKSHEET'!$D$35:$D$1534=D177)),(--(('PROJECT WORKSHEET'!$I$35:$I$1534="NO")+('PROJECT WORKSHEET'!$I$35:$I$1534="SUPER")&gt;0))))</f>
        <v/>
      </c>
      <c r="G177" s="38" t="str">
        <f t="shared" si="6"/>
        <v/>
      </c>
      <c r="H177" s="25" t="str">
        <f t="shared" si="5"/>
        <v/>
      </c>
      <c r="I177" s="25"/>
      <c r="J177" s="3"/>
      <c r="K177" s="3"/>
      <c r="L177" s="3"/>
      <c r="M177" s="3"/>
      <c r="N177" s="3"/>
      <c r="O177" s="33"/>
      <c r="P177" s="33"/>
      <c r="Q177" s="33"/>
      <c r="R177" s="33"/>
      <c r="S177" s="33"/>
    </row>
    <row r="178" spans="1:19" x14ac:dyDescent="0.2">
      <c r="A178" s="26"/>
      <c r="B178" s="25"/>
      <c r="C178" s="25"/>
      <c r="D178" s="25"/>
      <c r="E178" s="37" t="str">
        <f>IF(OR(ISBLANK(B178),B178=0),"",COUNTIFS('PROJECT WORKSHEET'!$C$35:$C$1534,IF(ISBLANK('PROJECT WORKSHEET'!$C208),"",C178),'PROJECT WORKSHEET'!$D$35:$D$1534,IF(ISBLANK('PROJECT WORKSHEET'!$C208),D178,D178),'PROJECT WORKSHEET'!$I$35:$I$1534,"YES"))</f>
        <v/>
      </c>
      <c r="F178" s="45" t="str" cm="1">
        <f t="array" ref="F178">IF(OR(ISBLANK(B178), B178=0),"",SUMPRODUCT((--('PROJECT WORKSHEET'!$C$35:$C$1534=IF(ISBLANK('PROJECT WORKSHEET'!$C208),"",C178))),(--('PROJECT WORKSHEET'!$D$35:$D$1534=D178)),(--(('PROJECT WORKSHEET'!$I$35:$I$1534="NO")+('PROJECT WORKSHEET'!$I$35:$I$1534="SUPER")&gt;0))))</f>
        <v/>
      </c>
      <c r="G178" s="38" t="str">
        <f t="shared" si="6"/>
        <v/>
      </c>
      <c r="H178" s="25" t="str">
        <f t="shared" si="5"/>
        <v/>
      </c>
      <c r="I178" s="25"/>
      <c r="J178" s="3"/>
      <c r="K178" s="3"/>
      <c r="L178" s="3"/>
      <c r="M178" s="3"/>
      <c r="N178" s="3"/>
      <c r="O178" s="33"/>
      <c r="P178" s="33"/>
      <c r="Q178" s="33"/>
      <c r="R178" s="33"/>
      <c r="S178" s="33"/>
    </row>
    <row r="179" spans="1:19" x14ac:dyDescent="0.2">
      <c r="A179" s="26"/>
      <c r="B179" s="25"/>
      <c r="C179" s="25"/>
      <c r="D179" s="25"/>
      <c r="E179" s="37" t="str">
        <f>IF(OR(ISBLANK(B179),B179=0),"",COUNTIFS('PROJECT WORKSHEET'!$C$35:$C$1534,IF(ISBLANK('PROJECT WORKSHEET'!$C209),"",C179),'PROJECT WORKSHEET'!$D$35:$D$1534,IF(ISBLANK('PROJECT WORKSHEET'!$C209),D179,D179),'PROJECT WORKSHEET'!$I$35:$I$1534,"YES"))</f>
        <v/>
      </c>
      <c r="F179" s="45" t="str" cm="1">
        <f t="array" ref="F179">IF(OR(ISBLANK(B179), B179=0),"",SUMPRODUCT((--('PROJECT WORKSHEET'!$C$35:$C$1534=IF(ISBLANK('PROJECT WORKSHEET'!$C209),"",C179))),(--('PROJECT WORKSHEET'!$D$35:$D$1534=D179)),(--(('PROJECT WORKSHEET'!$I$35:$I$1534="NO")+('PROJECT WORKSHEET'!$I$35:$I$1534="SUPER")&gt;0))))</f>
        <v/>
      </c>
      <c r="G179" s="38" t="str">
        <f t="shared" si="6"/>
        <v/>
      </c>
      <c r="H179" s="25" t="str">
        <f t="shared" si="5"/>
        <v/>
      </c>
      <c r="I179" s="25"/>
      <c r="J179" s="3"/>
      <c r="K179" s="3"/>
      <c r="L179" s="3"/>
      <c r="M179" s="3"/>
      <c r="N179" s="3"/>
      <c r="O179" s="33"/>
      <c r="P179" s="33"/>
      <c r="Q179" s="33"/>
      <c r="R179" s="33"/>
      <c r="S179" s="33"/>
    </row>
    <row r="180" spans="1:19" x14ac:dyDescent="0.2">
      <c r="A180" s="26"/>
      <c r="B180" s="25"/>
      <c r="C180" s="25"/>
      <c r="D180" s="25"/>
      <c r="E180" s="37" t="str">
        <f>IF(OR(ISBLANK(B180),B180=0),"",COUNTIFS('PROJECT WORKSHEET'!$C$35:$C$1534,IF(ISBLANK('PROJECT WORKSHEET'!$C210),"",C180),'PROJECT WORKSHEET'!$D$35:$D$1534,IF(ISBLANK('PROJECT WORKSHEET'!$C210),D180,D180),'PROJECT WORKSHEET'!$I$35:$I$1534,"YES"))</f>
        <v/>
      </c>
      <c r="F180" s="45" t="str" cm="1">
        <f t="array" ref="F180">IF(OR(ISBLANK(B180), B180=0),"",SUMPRODUCT((--('PROJECT WORKSHEET'!$C$35:$C$1534=IF(ISBLANK('PROJECT WORKSHEET'!$C210),"",C180))),(--('PROJECT WORKSHEET'!$D$35:$D$1534=D180)),(--(('PROJECT WORKSHEET'!$I$35:$I$1534="NO")+('PROJECT WORKSHEET'!$I$35:$I$1534="SUPER")&gt;0))))</f>
        <v/>
      </c>
      <c r="G180" s="38" t="str">
        <f t="shared" si="6"/>
        <v/>
      </c>
      <c r="H180" s="25" t="str">
        <f t="shared" si="5"/>
        <v/>
      </c>
      <c r="I180" s="25"/>
      <c r="J180" s="3"/>
      <c r="K180" s="3"/>
      <c r="L180" s="3"/>
      <c r="M180" s="3"/>
      <c r="N180" s="3"/>
      <c r="O180" s="33"/>
      <c r="P180" s="33"/>
      <c r="Q180" s="33"/>
      <c r="R180" s="33"/>
      <c r="S180" s="33"/>
    </row>
    <row r="181" spans="1:19" x14ac:dyDescent="0.2">
      <c r="A181" s="26"/>
      <c r="B181" s="25"/>
      <c r="C181" s="25"/>
      <c r="D181" s="25"/>
      <c r="E181" s="37" t="str">
        <f>IF(OR(ISBLANK(B181),B181=0),"",COUNTIFS('PROJECT WORKSHEET'!$C$35:$C$1534,IF(ISBLANK('PROJECT WORKSHEET'!$C211),"",C181),'PROJECT WORKSHEET'!$D$35:$D$1534,IF(ISBLANK('PROJECT WORKSHEET'!$C211),D181,D181),'PROJECT WORKSHEET'!$I$35:$I$1534,"YES"))</f>
        <v/>
      </c>
      <c r="F181" s="45" t="str" cm="1">
        <f t="array" ref="F181">IF(OR(ISBLANK(B181), B181=0),"",SUMPRODUCT((--('PROJECT WORKSHEET'!$C$35:$C$1534=IF(ISBLANK('PROJECT WORKSHEET'!$C211),"",C181))),(--('PROJECT WORKSHEET'!$D$35:$D$1534=D181)),(--(('PROJECT WORKSHEET'!$I$35:$I$1534="NO")+('PROJECT WORKSHEET'!$I$35:$I$1534="SUPER")&gt;0))))</f>
        <v/>
      </c>
      <c r="G181" s="38" t="str">
        <f t="shared" si="6"/>
        <v/>
      </c>
      <c r="H181" s="25" t="str">
        <f t="shared" si="5"/>
        <v/>
      </c>
      <c r="I181" s="25"/>
      <c r="J181" s="3"/>
      <c r="K181" s="3"/>
      <c r="L181" s="3"/>
      <c r="M181" s="3"/>
      <c r="N181" s="3"/>
      <c r="O181" s="33"/>
      <c r="P181" s="33"/>
      <c r="Q181" s="33"/>
      <c r="R181" s="33"/>
      <c r="S181" s="33"/>
    </row>
    <row r="182" spans="1:19" x14ac:dyDescent="0.2">
      <c r="A182" s="26"/>
      <c r="B182" s="25"/>
      <c r="C182" s="25"/>
      <c r="D182" s="25"/>
      <c r="E182" s="37" t="str">
        <f>IF(OR(ISBLANK(B182),B182=0),"",COUNTIFS('PROJECT WORKSHEET'!$C$35:$C$1534,IF(ISBLANK('PROJECT WORKSHEET'!$C212),"",C182),'PROJECT WORKSHEET'!$D$35:$D$1534,IF(ISBLANK('PROJECT WORKSHEET'!$C212),D182,D182),'PROJECT WORKSHEET'!$I$35:$I$1534,"YES"))</f>
        <v/>
      </c>
      <c r="F182" s="45" t="str" cm="1">
        <f t="array" ref="F182">IF(OR(ISBLANK(B182), B182=0),"",SUMPRODUCT((--('PROJECT WORKSHEET'!$C$35:$C$1534=IF(ISBLANK('PROJECT WORKSHEET'!$C212),"",C182))),(--('PROJECT WORKSHEET'!$D$35:$D$1534=D182)),(--(('PROJECT WORKSHEET'!$I$35:$I$1534="NO")+('PROJECT WORKSHEET'!$I$35:$I$1534="SUPER")&gt;0))))</f>
        <v/>
      </c>
      <c r="G182" s="38" t="str">
        <f t="shared" si="6"/>
        <v/>
      </c>
      <c r="H182" s="25" t="str">
        <f t="shared" si="5"/>
        <v/>
      </c>
      <c r="I182" s="25"/>
      <c r="J182" s="3"/>
      <c r="K182" s="3"/>
      <c r="L182" s="3"/>
      <c r="M182" s="3"/>
      <c r="N182" s="3"/>
      <c r="O182" s="33"/>
      <c r="P182" s="33"/>
      <c r="Q182" s="33"/>
      <c r="R182" s="33"/>
      <c r="S182" s="33"/>
    </row>
    <row r="183" spans="1:19" x14ac:dyDescent="0.2">
      <c r="A183" s="26"/>
      <c r="B183" s="25"/>
      <c r="C183" s="25"/>
      <c r="D183" s="25"/>
      <c r="E183" s="37" t="str">
        <f>IF(OR(ISBLANK(B183),B183=0),"",COUNTIFS('PROJECT WORKSHEET'!$C$35:$C$1534,IF(ISBLANK('PROJECT WORKSHEET'!$C213),"",C183),'PROJECT WORKSHEET'!$D$35:$D$1534,IF(ISBLANK('PROJECT WORKSHEET'!$C213),D183,D183),'PROJECT WORKSHEET'!$I$35:$I$1534,"YES"))</f>
        <v/>
      </c>
      <c r="F183" s="45" t="str" cm="1">
        <f t="array" ref="F183">IF(OR(ISBLANK(B183), B183=0),"",SUMPRODUCT((--('PROJECT WORKSHEET'!$C$35:$C$1534=IF(ISBLANK('PROJECT WORKSHEET'!$C213),"",C183))),(--('PROJECT WORKSHEET'!$D$35:$D$1534=D183)),(--(('PROJECT WORKSHEET'!$I$35:$I$1534="NO")+('PROJECT WORKSHEET'!$I$35:$I$1534="SUPER")&gt;0))))</f>
        <v/>
      </c>
      <c r="G183" s="38" t="str">
        <f t="shared" si="6"/>
        <v/>
      </c>
      <c r="H183" s="25" t="str">
        <f t="shared" si="5"/>
        <v/>
      </c>
      <c r="I183" s="25"/>
      <c r="J183" s="3"/>
      <c r="K183" s="3"/>
      <c r="L183" s="3"/>
      <c r="M183" s="3"/>
      <c r="N183" s="3"/>
      <c r="O183" s="33"/>
      <c r="P183" s="33"/>
      <c r="Q183" s="33"/>
      <c r="R183" s="33"/>
      <c r="S183" s="33"/>
    </row>
    <row r="184" spans="1:19" x14ac:dyDescent="0.2">
      <c r="A184" s="26"/>
      <c r="B184" s="25"/>
      <c r="C184" s="25"/>
      <c r="D184" s="25"/>
      <c r="E184" s="37" t="str">
        <f>IF(OR(ISBLANK(B184),B184=0),"",COUNTIFS('PROJECT WORKSHEET'!$C$35:$C$1534,IF(ISBLANK('PROJECT WORKSHEET'!$C214),"",C184),'PROJECT WORKSHEET'!$D$35:$D$1534,IF(ISBLANK('PROJECT WORKSHEET'!$C214),D184,D184),'PROJECT WORKSHEET'!$I$35:$I$1534,"YES"))</f>
        <v/>
      </c>
      <c r="F184" s="45" t="str" cm="1">
        <f t="array" ref="F184">IF(OR(ISBLANK(B184), B184=0),"",SUMPRODUCT((--('PROJECT WORKSHEET'!$C$35:$C$1534=IF(ISBLANK('PROJECT WORKSHEET'!$C214),"",C184))),(--('PROJECT WORKSHEET'!$D$35:$D$1534=D184)),(--(('PROJECT WORKSHEET'!$I$35:$I$1534="NO")+('PROJECT WORKSHEET'!$I$35:$I$1534="SUPER")&gt;0))))</f>
        <v/>
      </c>
      <c r="G184" s="38" t="str">
        <f t="shared" si="6"/>
        <v/>
      </c>
      <c r="H184" s="25" t="str">
        <f t="shared" si="5"/>
        <v/>
      </c>
      <c r="I184" s="25"/>
      <c r="J184" s="3"/>
      <c r="K184" s="3"/>
      <c r="L184" s="3"/>
      <c r="M184" s="3"/>
      <c r="N184" s="3"/>
      <c r="O184" s="33"/>
      <c r="P184" s="33"/>
      <c r="Q184" s="33"/>
      <c r="R184" s="33"/>
      <c r="S184" s="33"/>
    </row>
    <row r="185" spans="1:19" x14ac:dyDescent="0.2">
      <c r="A185" s="26"/>
      <c r="B185" s="25"/>
      <c r="C185" s="25"/>
      <c r="D185" s="25"/>
      <c r="E185" s="37" t="str">
        <f>IF(OR(ISBLANK(B185),B185=0),"",COUNTIFS('PROJECT WORKSHEET'!$C$35:$C$1534,IF(ISBLANK('PROJECT WORKSHEET'!$C215),"",C185),'PROJECT WORKSHEET'!$D$35:$D$1534,IF(ISBLANK('PROJECT WORKSHEET'!$C215),D185,D185),'PROJECT WORKSHEET'!$I$35:$I$1534,"YES"))</f>
        <v/>
      </c>
      <c r="F185" s="45" t="str" cm="1">
        <f t="array" ref="F185">IF(OR(ISBLANK(B185), B185=0),"",SUMPRODUCT((--('PROJECT WORKSHEET'!$C$35:$C$1534=IF(ISBLANK('PROJECT WORKSHEET'!$C215),"",C185))),(--('PROJECT WORKSHEET'!$D$35:$D$1534=D185)),(--(('PROJECT WORKSHEET'!$I$35:$I$1534="NO")+('PROJECT WORKSHEET'!$I$35:$I$1534="SUPER")&gt;0))))</f>
        <v/>
      </c>
      <c r="G185" s="38" t="str">
        <f t="shared" si="6"/>
        <v/>
      </c>
      <c r="H185" s="25" t="str">
        <f t="shared" si="5"/>
        <v/>
      </c>
      <c r="I185" s="25"/>
      <c r="J185" s="3"/>
      <c r="K185" s="3"/>
      <c r="L185" s="3"/>
      <c r="M185" s="3"/>
      <c r="N185" s="3"/>
      <c r="O185" s="33"/>
      <c r="P185" s="33"/>
      <c r="Q185" s="33"/>
      <c r="R185" s="33"/>
      <c r="S185" s="33"/>
    </row>
    <row r="186" spans="1:19" x14ac:dyDescent="0.2">
      <c r="A186" s="26"/>
      <c r="B186" s="25"/>
      <c r="C186" s="25"/>
      <c r="D186" s="25"/>
      <c r="E186" s="37" t="str">
        <f>IF(OR(ISBLANK(B186),B186=0),"",COUNTIFS('PROJECT WORKSHEET'!$C$35:$C$1534,IF(ISBLANK('PROJECT WORKSHEET'!$C216),"",C186),'PROJECT WORKSHEET'!$D$35:$D$1534,IF(ISBLANK('PROJECT WORKSHEET'!$C216),D186,D186),'PROJECT WORKSHEET'!$I$35:$I$1534,"YES"))</f>
        <v/>
      </c>
      <c r="F186" s="45" t="str" cm="1">
        <f t="array" ref="F186">IF(OR(ISBLANK(B186), B186=0),"",SUMPRODUCT((--('PROJECT WORKSHEET'!$C$35:$C$1534=IF(ISBLANK('PROJECT WORKSHEET'!$C216),"",C186))),(--('PROJECT WORKSHEET'!$D$35:$D$1534=D186)),(--(('PROJECT WORKSHEET'!$I$35:$I$1534="NO")+('PROJECT WORKSHEET'!$I$35:$I$1534="SUPER")&gt;0))))</f>
        <v/>
      </c>
      <c r="G186" s="38" t="str">
        <f t="shared" si="6"/>
        <v/>
      </c>
      <c r="H186" s="25" t="str">
        <f t="shared" si="5"/>
        <v/>
      </c>
      <c r="I186" s="25"/>
      <c r="J186" s="3"/>
      <c r="K186" s="3"/>
      <c r="L186" s="3"/>
      <c r="M186" s="3"/>
      <c r="N186" s="3"/>
      <c r="O186" s="33"/>
      <c r="P186" s="33"/>
      <c r="Q186" s="33"/>
      <c r="R186" s="33"/>
      <c r="S186" s="33"/>
    </row>
    <row r="187" spans="1:19" x14ac:dyDescent="0.2">
      <c r="A187" s="26"/>
      <c r="B187" s="25"/>
      <c r="C187" s="25"/>
      <c r="D187" s="25"/>
      <c r="E187" s="37" t="str">
        <f>IF(OR(ISBLANK(B187),B187=0),"",COUNTIFS('PROJECT WORKSHEET'!$C$35:$C$1534,IF(ISBLANK('PROJECT WORKSHEET'!$C217),"",C187),'PROJECT WORKSHEET'!$D$35:$D$1534,IF(ISBLANK('PROJECT WORKSHEET'!$C217),D187,D187),'PROJECT WORKSHEET'!$I$35:$I$1534,"YES"))</f>
        <v/>
      </c>
      <c r="F187" s="45" t="str" cm="1">
        <f t="array" ref="F187">IF(OR(ISBLANK(B187), B187=0),"",SUMPRODUCT((--('PROJECT WORKSHEET'!$C$35:$C$1534=IF(ISBLANK('PROJECT WORKSHEET'!$C217),"",C187))),(--('PROJECT WORKSHEET'!$D$35:$D$1534=D187)),(--(('PROJECT WORKSHEET'!$I$35:$I$1534="NO")+('PROJECT WORKSHEET'!$I$35:$I$1534="SUPER")&gt;0))))</f>
        <v/>
      </c>
      <c r="G187" s="38" t="str">
        <f t="shared" si="6"/>
        <v/>
      </c>
      <c r="H187" s="25" t="str">
        <f t="shared" si="5"/>
        <v/>
      </c>
      <c r="I187" s="25"/>
      <c r="J187" s="3"/>
      <c r="K187" s="3"/>
      <c r="L187" s="3"/>
      <c r="M187" s="3"/>
      <c r="N187" s="3"/>
      <c r="O187" s="33"/>
      <c r="P187" s="33"/>
      <c r="Q187" s="33"/>
      <c r="R187" s="33"/>
      <c r="S187" s="33"/>
    </row>
    <row r="188" spans="1:19" x14ac:dyDescent="0.2">
      <c r="A188" s="26"/>
      <c r="B188" s="25"/>
      <c r="C188" s="25"/>
      <c r="D188" s="25"/>
      <c r="E188" s="37" t="str">
        <f>IF(OR(ISBLANK(B188),B188=0),"",COUNTIFS('PROJECT WORKSHEET'!$C$35:$C$1534,IF(ISBLANK('PROJECT WORKSHEET'!$C218),"",C188),'PROJECT WORKSHEET'!$D$35:$D$1534,IF(ISBLANK('PROJECT WORKSHEET'!$C218),D188,D188),'PROJECT WORKSHEET'!$I$35:$I$1534,"YES"))</f>
        <v/>
      </c>
      <c r="F188" s="45" t="str" cm="1">
        <f t="array" ref="F188">IF(OR(ISBLANK(B188), B188=0),"",SUMPRODUCT((--('PROJECT WORKSHEET'!$C$35:$C$1534=IF(ISBLANK('PROJECT WORKSHEET'!$C218),"",C188))),(--('PROJECT WORKSHEET'!$D$35:$D$1534=D188)),(--(('PROJECT WORKSHEET'!$I$35:$I$1534="NO")+('PROJECT WORKSHEET'!$I$35:$I$1534="SUPER")&gt;0))))</f>
        <v/>
      </c>
      <c r="G188" s="38" t="str">
        <f t="shared" si="6"/>
        <v/>
      </c>
      <c r="H188" s="25" t="str">
        <f t="shared" si="5"/>
        <v/>
      </c>
      <c r="I188" s="25"/>
      <c r="J188" s="3"/>
      <c r="K188" s="3"/>
      <c r="L188" s="3"/>
      <c r="M188" s="3"/>
      <c r="N188" s="3"/>
      <c r="O188" s="33"/>
      <c r="P188" s="33"/>
      <c r="Q188" s="33"/>
      <c r="R188" s="33"/>
      <c r="S188" s="33"/>
    </row>
    <row r="189" spans="1:19" x14ac:dyDescent="0.2">
      <c r="A189" s="26"/>
      <c r="B189" s="25"/>
      <c r="C189" s="25"/>
      <c r="D189" s="25"/>
      <c r="E189" s="37" t="str">
        <f>IF(OR(ISBLANK(B189),B189=0),"",COUNTIFS('PROJECT WORKSHEET'!$C$35:$C$1534,IF(ISBLANK('PROJECT WORKSHEET'!$C219),"",C189),'PROJECT WORKSHEET'!$D$35:$D$1534,IF(ISBLANK('PROJECT WORKSHEET'!$C219),D189,D189),'PROJECT WORKSHEET'!$I$35:$I$1534,"YES"))</f>
        <v/>
      </c>
      <c r="F189" s="45" t="str" cm="1">
        <f t="array" ref="F189">IF(OR(ISBLANK(B189), B189=0),"",SUMPRODUCT((--('PROJECT WORKSHEET'!$C$35:$C$1534=IF(ISBLANK('PROJECT WORKSHEET'!$C219),"",C189))),(--('PROJECT WORKSHEET'!$D$35:$D$1534=D189)),(--(('PROJECT WORKSHEET'!$I$35:$I$1534="NO")+('PROJECT WORKSHEET'!$I$35:$I$1534="SUPER")&gt;0))))</f>
        <v/>
      </c>
      <c r="G189" s="38" t="str">
        <f t="shared" si="6"/>
        <v/>
      </c>
      <c r="H189" s="25" t="str">
        <f t="shared" si="5"/>
        <v/>
      </c>
      <c r="I189" s="25"/>
      <c r="J189" s="3"/>
      <c r="K189" s="3"/>
      <c r="L189" s="3"/>
      <c r="M189" s="3"/>
      <c r="N189" s="3"/>
      <c r="O189" s="33"/>
      <c r="P189" s="33"/>
      <c r="Q189" s="33"/>
      <c r="R189" s="33"/>
      <c r="S189" s="33"/>
    </row>
    <row r="190" spans="1:19" x14ac:dyDescent="0.2">
      <c r="A190" s="26"/>
      <c r="B190" s="25"/>
      <c r="C190" s="25"/>
      <c r="D190" s="25"/>
      <c r="E190" s="37" t="str">
        <f>IF(OR(ISBLANK(B190),B190=0),"",COUNTIFS('PROJECT WORKSHEET'!$C$35:$C$1534,IF(ISBLANK('PROJECT WORKSHEET'!$C220),"",C190),'PROJECT WORKSHEET'!$D$35:$D$1534,IF(ISBLANK('PROJECT WORKSHEET'!$C220),D190,D190),'PROJECT WORKSHEET'!$I$35:$I$1534,"YES"))</f>
        <v/>
      </c>
      <c r="F190" s="45" t="str" cm="1">
        <f t="array" ref="F190">IF(OR(ISBLANK(B190), B190=0),"",SUMPRODUCT((--('PROJECT WORKSHEET'!$C$35:$C$1534=IF(ISBLANK('PROJECT WORKSHEET'!$C220),"",C190))),(--('PROJECT WORKSHEET'!$D$35:$D$1534=D190)),(--(('PROJECT WORKSHEET'!$I$35:$I$1534="NO")+('PROJECT WORKSHEET'!$I$35:$I$1534="SUPER")&gt;0))))</f>
        <v/>
      </c>
      <c r="G190" s="38" t="str">
        <f t="shared" si="6"/>
        <v/>
      </c>
      <c r="H190" s="25" t="str">
        <f t="shared" si="5"/>
        <v/>
      </c>
      <c r="I190" s="25"/>
      <c r="J190" s="3"/>
      <c r="K190" s="3"/>
      <c r="L190" s="3"/>
      <c r="M190" s="3"/>
      <c r="N190" s="3"/>
      <c r="O190" s="33"/>
      <c r="P190" s="33"/>
      <c r="Q190" s="33"/>
      <c r="R190" s="33"/>
      <c r="S190" s="33"/>
    </row>
    <row r="191" spans="1:19" x14ac:dyDescent="0.2">
      <c r="A191" s="26"/>
      <c r="B191" s="25"/>
      <c r="C191" s="25"/>
      <c r="D191" s="25"/>
      <c r="E191" s="37" t="str">
        <f>IF(OR(ISBLANK(B191),B191=0),"",COUNTIFS('PROJECT WORKSHEET'!$C$35:$C$1534,IF(ISBLANK('PROJECT WORKSHEET'!$C221),"",C191),'PROJECT WORKSHEET'!$D$35:$D$1534,IF(ISBLANK('PROJECT WORKSHEET'!$C221),D191,D191),'PROJECT WORKSHEET'!$I$35:$I$1534,"YES"))</f>
        <v/>
      </c>
      <c r="F191" s="45" t="str" cm="1">
        <f t="array" ref="F191">IF(OR(ISBLANK(B191), B191=0),"",SUMPRODUCT((--('PROJECT WORKSHEET'!$C$35:$C$1534=IF(ISBLANK('PROJECT WORKSHEET'!$C221),"",C191))),(--('PROJECT WORKSHEET'!$D$35:$D$1534=D191)),(--(('PROJECT WORKSHEET'!$I$35:$I$1534="NO")+('PROJECT WORKSHEET'!$I$35:$I$1534="SUPER")&gt;0))))</f>
        <v/>
      </c>
      <c r="G191" s="38" t="str">
        <f t="shared" si="6"/>
        <v/>
      </c>
      <c r="H191" s="25" t="str">
        <f t="shared" si="5"/>
        <v/>
      </c>
      <c r="I191" s="25"/>
      <c r="J191" s="3"/>
      <c r="K191" s="3"/>
      <c r="L191" s="3"/>
      <c r="M191" s="3"/>
      <c r="N191" s="3"/>
      <c r="O191" s="33"/>
      <c r="P191" s="33"/>
      <c r="Q191" s="33"/>
      <c r="R191" s="33"/>
      <c r="S191" s="33"/>
    </row>
    <row r="192" spans="1:19" x14ac:dyDescent="0.2">
      <c r="A192" s="26"/>
      <c r="B192" s="25"/>
      <c r="C192" s="25"/>
      <c r="D192" s="25"/>
      <c r="E192" s="37" t="str">
        <f>IF(OR(ISBLANK(B192),B192=0),"",COUNTIFS('PROJECT WORKSHEET'!$C$35:$C$1534,IF(ISBLANK('PROJECT WORKSHEET'!$C222),"",C192),'PROJECT WORKSHEET'!$D$35:$D$1534,IF(ISBLANK('PROJECT WORKSHEET'!$C222),D192,D192),'PROJECT WORKSHEET'!$I$35:$I$1534,"YES"))</f>
        <v/>
      </c>
      <c r="F192" s="45" t="str" cm="1">
        <f t="array" ref="F192">IF(OR(ISBLANK(B192), B192=0),"",SUMPRODUCT((--('PROJECT WORKSHEET'!$C$35:$C$1534=IF(ISBLANK('PROJECT WORKSHEET'!$C222),"",C192))),(--('PROJECT WORKSHEET'!$D$35:$D$1534=D192)),(--(('PROJECT WORKSHEET'!$I$35:$I$1534="NO")+('PROJECT WORKSHEET'!$I$35:$I$1534="SUPER")&gt;0))))</f>
        <v/>
      </c>
      <c r="G192" s="38" t="str">
        <f t="shared" si="6"/>
        <v/>
      </c>
      <c r="H192" s="25" t="str">
        <f t="shared" si="5"/>
        <v/>
      </c>
      <c r="I192" s="25"/>
      <c r="J192" s="3"/>
      <c r="K192" s="3"/>
      <c r="L192" s="3"/>
      <c r="M192" s="3"/>
      <c r="N192" s="3"/>
      <c r="O192" s="33"/>
      <c r="P192" s="33"/>
      <c r="Q192" s="33"/>
      <c r="R192" s="33"/>
      <c r="S192" s="33"/>
    </row>
    <row r="193" spans="1:19" x14ac:dyDescent="0.2">
      <c r="A193" s="26"/>
      <c r="B193" s="25"/>
      <c r="C193" s="25"/>
      <c r="D193" s="25"/>
      <c r="E193" s="37" t="str">
        <f>IF(OR(ISBLANK(B193),B193=0),"",COUNTIFS('PROJECT WORKSHEET'!$C$35:$C$1534,IF(ISBLANK('PROJECT WORKSHEET'!$C223),"",C193),'PROJECT WORKSHEET'!$D$35:$D$1534,IF(ISBLANK('PROJECT WORKSHEET'!$C223),D193,D193),'PROJECT WORKSHEET'!$I$35:$I$1534,"YES"))</f>
        <v/>
      </c>
      <c r="F193" s="45" t="str" cm="1">
        <f t="array" ref="F193">IF(OR(ISBLANK(B193), B193=0),"",SUMPRODUCT((--('PROJECT WORKSHEET'!$C$35:$C$1534=IF(ISBLANK('PROJECT WORKSHEET'!$C223),"",C193))),(--('PROJECT WORKSHEET'!$D$35:$D$1534=D193)),(--(('PROJECT WORKSHEET'!$I$35:$I$1534="NO")+('PROJECT WORKSHEET'!$I$35:$I$1534="SUPER")&gt;0))))</f>
        <v/>
      </c>
      <c r="G193" s="38" t="str">
        <f t="shared" si="6"/>
        <v/>
      </c>
      <c r="H193" s="25" t="str">
        <f t="shared" si="5"/>
        <v/>
      </c>
      <c r="I193" s="25"/>
      <c r="J193" s="3"/>
      <c r="K193" s="3"/>
      <c r="L193" s="3"/>
      <c r="M193" s="3"/>
      <c r="N193" s="3"/>
      <c r="O193" s="33"/>
      <c r="P193" s="33"/>
      <c r="Q193" s="33"/>
      <c r="R193" s="33"/>
      <c r="S193" s="33"/>
    </row>
    <row r="194" spans="1:19" x14ac:dyDescent="0.2">
      <c r="A194" s="26"/>
      <c r="B194" s="25"/>
      <c r="C194" s="25"/>
      <c r="D194" s="25"/>
      <c r="E194" s="37" t="str">
        <f>IF(OR(ISBLANK(B194),B194=0),"",COUNTIFS('PROJECT WORKSHEET'!$C$35:$C$1534,IF(ISBLANK('PROJECT WORKSHEET'!$C224),"",C194),'PROJECT WORKSHEET'!$D$35:$D$1534,IF(ISBLANK('PROJECT WORKSHEET'!$C224),D194,D194),'PROJECT WORKSHEET'!$I$35:$I$1534,"YES"))</f>
        <v/>
      </c>
      <c r="F194" s="45" t="str" cm="1">
        <f t="array" ref="F194">IF(OR(ISBLANK(B194), B194=0),"",SUMPRODUCT((--('PROJECT WORKSHEET'!$C$35:$C$1534=IF(ISBLANK('PROJECT WORKSHEET'!$C224),"",C194))),(--('PROJECT WORKSHEET'!$D$35:$D$1534=D194)),(--(('PROJECT WORKSHEET'!$I$35:$I$1534="NO")+('PROJECT WORKSHEET'!$I$35:$I$1534="SUPER")&gt;0))))</f>
        <v/>
      </c>
      <c r="G194" s="38" t="str">
        <f t="shared" si="6"/>
        <v/>
      </c>
      <c r="H194" s="25" t="str">
        <f t="shared" si="5"/>
        <v/>
      </c>
      <c r="I194" s="25"/>
      <c r="J194" s="3"/>
      <c r="K194" s="3"/>
      <c r="L194" s="3"/>
      <c r="M194" s="3"/>
      <c r="N194" s="3"/>
      <c r="O194" s="33"/>
      <c r="P194" s="33"/>
      <c r="Q194" s="33"/>
      <c r="R194" s="33"/>
      <c r="S194" s="33"/>
    </row>
    <row r="195" spans="1:19" x14ac:dyDescent="0.2">
      <c r="A195" s="26"/>
      <c r="B195" s="25"/>
      <c r="C195" s="25"/>
      <c r="D195" s="25"/>
      <c r="E195" s="37" t="str">
        <f>IF(OR(ISBLANK(B195),B195=0),"",COUNTIFS('PROJECT WORKSHEET'!$C$35:$C$1534,IF(ISBLANK('PROJECT WORKSHEET'!$C225),"",C195),'PROJECT WORKSHEET'!$D$35:$D$1534,IF(ISBLANK('PROJECT WORKSHEET'!$C225),D195,D195),'PROJECT WORKSHEET'!$I$35:$I$1534,"YES"))</f>
        <v/>
      </c>
      <c r="F195" s="45" t="str" cm="1">
        <f t="array" ref="F195">IF(OR(ISBLANK(B195), B195=0),"",SUMPRODUCT((--('PROJECT WORKSHEET'!$C$35:$C$1534=IF(ISBLANK('PROJECT WORKSHEET'!$C225),"",C195))),(--('PROJECT WORKSHEET'!$D$35:$D$1534=D195)),(--(('PROJECT WORKSHEET'!$I$35:$I$1534="NO")+('PROJECT WORKSHEET'!$I$35:$I$1534="SUPER")&gt;0))))</f>
        <v/>
      </c>
      <c r="G195" s="38" t="str">
        <f t="shared" si="6"/>
        <v/>
      </c>
      <c r="H195" s="25" t="str">
        <f t="shared" si="5"/>
        <v/>
      </c>
      <c r="I195" s="25"/>
      <c r="J195" s="3"/>
      <c r="K195" s="3"/>
      <c r="L195" s="3"/>
      <c r="M195" s="3"/>
      <c r="N195" s="3"/>
      <c r="O195" s="33"/>
      <c r="P195" s="33"/>
      <c r="Q195" s="33"/>
      <c r="R195" s="33"/>
      <c r="S195" s="33"/>
    </row>
    <row r="196" spans="1:19" x14ac:dyDescent="0.2">
      <c r="A196" s="26"/>
      <c r="B196" s="25"/>
      <c r="C196" s="25"/>
      <c r="D196" s="25"/>
      <c r="E196" s="37" t="str">
        <f>IF(OR(ISBLANK(B196),B196=0),"",COUNTIFS('PROJECT WORKSHEET'!$C$35:$C$1534,IF(ISBLANK('PROJECT WORKSHEET'!$C226),"",C196),'PROJECT WORKSHEET'!$D$35:$D$1534,IF(ISBLANK('PROJECT WORKSHEET'!$C226),D196,D196),'PROJECT WORKSHEET'!$I$35:$I$1534,"YES"))</f>
        <v/>
      </c>
      <c r="F196" s="45" t="str" cm="1">
        <f t="array" ref="F196">IF(OR(ISBLANK(B196), B196=0),"",SUMPRODUCT((--('PROJECT WORKSHEET'!$C$35:$C$1534=IF(ISBLANK('PROJECT WORKSHEET'!$C226),"",C196))),(--('PROJECT WORKSHEET'!$D$35:$D$1534=D196)),(--(('PROJECT WORKSHEET'!$I$35:$I$1534="NO")+('PROJECT WORKSHEET'!$I$35:$I$1534="SUPER")&gt;0))))</f>
        <v/>
      </c>
      <c r="G196" s="38" t="str">
        <f t="shared" si="6"/>
        <v/>
      </c>
      <c r="H196" s="25" t="str">
        <f t="shared" si="5"/>
        <v/>
      </c>
      <c r="I196" s="25"/>
      <c r="J196" s="3"/>
      <c r="K196" s="3"/>
      <c r="L196" s="3"/>
      <c r="M196" s="3"/>
      <c r="N196" s="3"/>
      <c r="O196" s="33"/>
      <c r="P196" s="33"/>
      <c r="Q196" s="33"/>
      <c r="R196" s="33"/>
      <c r="S196" s="33"/>
    </row>
    <row r="197" spans="1:19" x14ac:dyDescent="0.2">
      <c r="A197" s="26"/>
      <c r="B197" s="25"/>
      <c r="C197" s="25"/>
      <c r="D197" s="25"/>
      <c r="E197" s="37" t="str">
        <f>IF(OR(ISBLANK(B197),B197=0),"",COUNTIFS('PROJECT WORKSHEET'!$C$35:$C$1534,IF(ISBLANK('PROJECT WORKSHEET'!$C227),"",C197),'PROJECT WORKSHEET'!$D$35:$D$1534,IF(ISBLANK('PROJECT WORKSHEET'!$C227),D197,D197),'PROJECT WORKSHEET'!$I$35:$I$1534,"YES"))</f>
        <v/>
      </c>
      <c r="F197" s="45" t="str" cm="1">
        <f t="array" ref="F197">IF(OR(ISBLANK(B197), B197=0),"",SUMPRODUCT((--('PROJECT WORKSHEET'!$C$35:$C$1534=IF(ISBLANK('PROJECT WORKSHEET'!$C227),"",C197))),(--('PROJECT WORKSHEET'!$D$35:$D$1534=D197)),(--(('PROJECT WORKSHEET'!$I$35:$I$1534="NO")+('PROJECT WORKSHEET'!$I$35:$I$1534="SUPER")&gt;0))))</f>
        <v/>
      </c>
      <c r="G197" s="38" t="str">
        <f t="shared" si="6"/>
        <v/>
      </c>
      <c r="H197" s="25" t="str">
        <f t="shared" si="5"/>
        <v/>
      </c>
      <c r="I197" s="25"/>
      <c r="J197" s="3"/>
      <c r="K197" s="3"/>
      <c r="L197" s="3"/>
      <c r="M197" s="3"/>
      <c r="N197" s="3"/>
      <c r="O197" s="33"/>
      <c r="P197" s="33"/>
      <c r="Q197" s="33"/>
      <c r="R197" s="33"/>
      <c r="S197" s="33"/>
    </row>
    <row r="198" spans="1:19" x14ac:dyDescent="0.2">
      <c r="A198" s="26"/>
      <c r="B198" s="25"/>
      <c r="C198" s="25"/>
      <c r="D198" s="25"/>
      <c r="E198" s="37" t="str">
        <f>IF(OR(ISBLANK(B198),B198=0),"",COUNTIFS('PROJECT WORKSHEET'!$C$35:$C$1534,IF(ISBLANK('PROJECT WORKSHEET'!$C228),"",C198),'PROJECT WORKSHEET'!$D$35:$D$1534,IF(ISBLANK('PROJECT WORKSHEET'!$C228),D198,D198),'PROJECT WORKSHEET'!$I$35:$I$1534,"YES"))</f>
        <v/>
      </c>
      <c r="F198" s="45" t="str" cm="1">
        <f t="array" ref="F198">IF(OR(ISBLANK(B198), B198=0),"",SUMPRODUCT((--('PROJECT WORKSHEET'!$C$35:$C$1534=IF(ISBLANK('PROJECT WORKSHEET'!$C228),"",C198))),(--('PROJECT WORKSHEET'!$D$35:$D$1534=D198)),(--(('PROJECT WORKSHEET'!$I$35:$I$1534="NO")+('PROJECT WORKSHEET'!$I$35:$I$1534="SUPER")&gt;0))))</f>
        <v/>
      </c>
      <c r="G198" s="38" t="str">
        <f t="shared" si="6"/>
        <v/>
      </c>
      <c r="H198" s="25" t="str">
        <f t="shared" ref="H198:H261" si="7">IF(ISBLANK(B198),"",IF(G198&gt;=66.66666%,"Fail","Pass"))</f>
        <v/>
      </c>
      <c r="I198" s="25"/>
      <c r="J198" s="3"/>
      <c r="K198" s="3"/>
      <c r="L198" s="3"/>
      <c r="M198" s="3"/>
      <c r="N198" s="3"/>
      <c r="O198" s="33"/>
      <c r="P198" s="33"/>
      <c r="Q198" s="33"/>
      <c r="R198" s="33"/>
      <c r="S198" s="33"/>
    </row>
    <row r="199" spans="1:19" x14ac:dyDescent="0.2">
      <c r="A199" s="26"/>
      <c r="B199" s="25"/>
      <c r="C199" s="25"/>
      <c r="D199" s="25"/>
      <c r="E199" s="37" t="str">
        <f>IF(OR(ISBLANK(B199),B199=0),"",COUNTIFS('PROJECT WORKSHEET'!$C$35:$C$1534,IF(ISBLANK('PROJECT WORKSHEET'!$C229),"",C199),'PROJECT WORKSHEET'!$D$35:$D$1534,IF(ISBLANK('PROJECT WORKSHEET'!$C229),D199,D199),'PROJECT WORKSHEET'!$I$35:$I$1534,"YES"))</f>
        <v/>
      </c>
      <c r="F199" s="45" t="str" cm="1">
        <f t="array" ref="F199">IF(OR(ISBLANK(B199), B199=0),"",SUMPRODUCT((--('PROJECT WORKSHEET'!$C$35:$C$1534=IF(ISBLANK('PROJECT WORKSHEET'!$C229),"",C199))),(--('PROJECT WORKSHEET'!$D$35:$D$1534=D199)),(--(('PROJECT WORKSHEET'!$I$35:$I$1534="NO")+('PROJECT WORKSHEET'!$I$35:$I$1534="SUPER")&gt;0))))</f>
        <v/>
      </c>
      <c r="G199" s="38" t="str">
        <f t="shared" si="6"/>
        <v/>
      </c>
      <c r="H199" s="25" t="str">
        <f t="shared" si="7"/>
        <v/>
      </c>
      <c r="I199" s="25"/>
      <c r="J199" s="3"/>
      <c r="K199" s="3"/>
      <c r="L199" s="3"/>
      <c r="M199" s="3"/>
      <c r="N199" s="3"/>
      <c r="O199" s="33"/>
      <c r="P199" s="33"/>
      <c r="Q199" s="33"/>
      <c r="R199" s="33"/>
      <c r="S199" s="33"/>
    </row>
    <row r="200" spans="1:19" x14ac:dyDescent="0.2">
      <c r="A200" s="26"/>
      <c r="B200" s="25"/>
      <c r="C200" s="25"/>
      <c r="D200" s="25"/>
      <c r="E200" s="37" t="str">
        <f>IF(OR(ISBLANK(B200),B200=0),"",COUNTIFS('PROJECT WORKSHEET'!$C$35:$C$1534,IF(ISBLANK('PROJECT WORKSHEET'!$C230),"",C200),'PROJECT WORKSHEET'!$D$35:$D$1534,IF(ISBLANK('PROJECT WORKSHEET'!$C230),D200,D200),'PROJECT WORKSHEET'!$I$35:$I$1534,"YES"))</f>
        <v/>
      </c>
      <c r="F200" s="45" t="str" cm="1">
        <f t="array" ref="F200">IF(OR(ISBLANK(B200), B200=0),"",SUMPRODUCT((--('PROJECT WORKSHEET'!$C$35:$C$1534=IF(ISBLANK('PROJECT WORKSHEET'!$C230),"",C200))),(--('PROJECT WORKSHEET'!$D$35:$D$1534=D200)),(--(('PROJECT WORKSHEET'!$I$35:$I$1534="NO")+('PROJECT WORKSHEET'!$I$35:$I$1534="SUPER")&gt;0))))</f>
        <v/>
      </c>
      <c r="G200" s="38" t="str">
        <f t="shared" si="6"/>
        <v/>
      </c>
      <c r="H200" s="25" t="str">
        <f t="shared" si="7"/>
        <v/>
      </c>
      <c r="I200" s="25"/>
      <c r="J200" s="3"/>
      <c r="K200" s="3"/>
      <c r="L200" s="3"/>
      <c r="M200" s="3"/>
      <c r="N200" s="3"/>
      <c r="O200" s="33"/>
      <c r="P200" s="33"/>
      <c r="Q200" s="33"/>
      <c r="R200" s="33"/>
      <c r="S200" s="33"/>
    </row>
    <row r="201" spans="1:19" x14ac:dyDescent="0.2">
      <c r="A201" s="26"/>
      <c r="B201" s="25"/>
      <c r="C201" s="25"/>
      <c r="D201" s="25"/>
      <c r="E201" s="37" t="str">
        <f>IF(OR(ISBLANK(B201),B201=0),"",COUNTIFS('PROJECT WORKSHEET'!$C$35:$C$1534,IF(ISBLANK('PROJECT WORKSHEET'!$C231),"",C201),'PROJECT WORKSHEET'!$D$35:$D$1534,IF(ISBLANK('PROJECT WORKSHEET'!$C231),D201,D201),'PROJECT WORKSHEET'!$I$35:$I$1534,"YES"))</f>
        <v/>
      </c>
      <c r="F201" s="45" t="str" cm="1">
        <f t="array" ref="F201">IF(OR(ISBLANK(B201), B201=0),"",SUMPRODUCT((--('PROJECT WORKSHEET'!$C$35:$C$1534=IF(ISBLANK('PROJECT WORKSHEET'!$C231),"",C201))),(--('PROJECT WORKSHEET'!$D$35:$D$1534=D201)),(--(('PROJECT WORKSHEET'!$I$35:$I$1534="NO")+('PROJECT WORKSHEET'!$I$35:$I$1534="SUPER")&gt;0))))</f>
        <v/>
      </c>
      <c r="G201" s="38" t="str">
        <f t="shared" si="6"/>
        <v/>
      </c>
      <c r="H201" s="25" t="str">
        <f t="shared" si="7"/>
        <v/>
      </c>
      <c r="I201" s="25"/>
      <c r="J201" s="3"/>
      <c r="K201" s="3"/>
      <c r="L201" s="3"/>
      <c r="M201" s="3"/>
      <c r="N201" s="3"/>
      <c r="O201" s="33"/>
      <c r="P201" s="33"/>
      <c r="Q201" s="33"/>
      <c r="R201" s="33"/>
      <c r="S201" s="33"/>
    </row>
    <row r="202" spans="1:19" x14ac:dyDescent="0.2">
      <c r="A202" s="26"/>
      <c r="B202" s="25"/>
      <c r="C202" s="25"/>
      <c r="D202" s="25"/>
      <c r="E202" s="37" t="str">
        <f>IF(OR(ISBLANK(B202),B202=0),"",COUNTIFS('PROJECT WORKSHEET'!$C$35:$C$1534,IF(ISBLANK('PROJECT WORKSHEET'!$C232),"",C202),'PROJECT WORKSHEET'!$D$35:$D$1534,IF(ISBLANK('PROJECT WORKSHEET'!$C232),D202,D202),'PROJECT WORKSHEET'!$I$35:$I$1534,"YES"))</f>
        <v/>
      </c>
      <c r="F202" s="45" t="str" cm="1">
        <f t="array" ref="F202">IF(OR(ISBLANK(B202), B202=0),"",SUMPRODUCT((--('PROJECT WORKSHEET'!$C$35:$C$1534=IF(ISBLANK('PROJECT WORKSHEET'!$C232),"",C202))),(--('PROJECT WORKSHEET'!$D$35:$D$1534=D202)),(--(('PROJECT WORKSHEET'!$I$35:$I$1534="NO")+('PROJECT WORKSHEET'!$I$35:$I$1534="SUPER")&gt;0))))</f>
        <v/>
      </c>
      <c r="G202" s="38" t="str">
        <f t="shared" si="6"/>
        <v/>
      </c>
      <c r="H202" s="25" t="str">
        <f t="shared" si="7"/>
        <v/>
      </c>
      <c r="I202" s="25"/>
      <c r="J202" s="3"/>
      <c r="K202" s="3"/>
      <c r="L202" s="3"/>
      <c r="M202" s="3"/>
      <c r="N202" s="3"/>
      <c r="O202" s="33"/>
      <c r="P202" s="33"/>
      <c r="Q202" s="33"/>
      <c r="R202" s="33"/>
      <c r="S202" s="33"/>
    </row>
    <row r="203" spans="1:19" x14ac:dyDescent="0.2">
      <c r="A203" s="26"/>
      <c r="B203" s="25"/>
      <c r="C203" s="25"/>
      <c r="D203" s="25"/>
      <c r="E203" s="37" t="str">
        <f>IF(OR(ISBLANK(B203),B203=0),"",COUNTIFS('PROJECT WORKSHEET'!$C$35:$C$1534,IF(ISBLANK('PROJECT WORKSHEET'!$C233),"",C203),'PROJECT WORKSHEET'!$D$35:$D$1534,IF(ISBLANK('PROJECT WORKSHEET'!$C233),D203,D203),'PROJECT WORKSHEET'!$I$35:$I$1534,"YES"))</f>
        <v/>
      </c>
      <c r="F203" s="45" t="str" cm="1">
        <f t="array" ref="F203">IF(OR(ISBLANK(B203), B203=0),"",SUMPRODUCT((--('PROJECT WORKSHEET'!$C$35:$C$1534=IF(ISBLANK('PROJECT WORKSHEET'!$C233),"",C203))),(--('PROJECT WORKSHEET'!$D$35:$D$1534=D203)),(--(('PROJECT WORKSHEET'!$I$35:$I$1534="NO")+('PROJECT WORKSHEET'!$I$35:$I$1534="SUPER")&gt;0))))</f>
        <v/>
      </c>
      <c r="G203" s="38" t="str">
        <f t="shared" si="6"/>
        <v/>
      </c>
      <c r="H203" s="25" t="str">
        <f t="shared" si="7"/>
        <v/>
      </c>
      <c r="I203" s="25"/>
      <c r="J203" s="3"/>
      <c r="K203" s="3"/>
      <c r="L203" s="3"/>
      <c r="M203" s="3"/>
      <c r="N203" s="3"/>
      <c r="O203" s="33"/>
      <c r="P203" s="33"/>
      <c r="Q203" s="33"/>
      <c r="R203" s="33"/>
      <c r="S203" s="33"/>
    </row>
    <row r="204" spans="1:19" x14ac:dyDescent="0.2">
      <c r="A204" s="26"/>
      <c r="B204" s="25"/>
      <c r="C204" s="25"/>
      <c r="D204" s="25"/>
      <c r="E204" s="37" t="str">
        <f>IF(OR(ISBLANK(B204),B204=0),"",COUNTIFS('PROJECT WORKSHEET'!$C$35:$C$1534,IF(ISBLANK('PROJECT WORKSHEET'!$C234),"",C204),'PROJECT WORKSHEET'!$D$35:$D$1534,IF(ISBLANK('PROJECT WORKSHEET'!$C234),D204,D204),'PROJECT WORKSHEET'!$I$35:$I$1534,"YES"))</f>
        <v/>
      </c>
      <c r="F204" s="45" t="str" cm="1">
        <f t="array" ref="F204">IF(OR(ISBLANK(B204), B204=0),"",SUMPRODUCT((--('PROJECT WORKSHEET'!$C$35:$C$1534=IF(ISBLANK('PROJECT WORKSHEET'!$C234),"",C204))),(--('PROJECT WORKSHEET'!$D$35:$D$1534=D204)),(--(('PROJECT WORKSHEET'!$I$35:$I$1534="NO")+('PROJECT WORKSHEET'!$I$35:$I$1534="SUPER")&gt;0))))</f>
        <v/>
      </c>
      <c r="G204" s="38" t="str">
        <f t="shared" si="6"/>
        <v/>
      </c>
      <c r="H204" s="25" t="str">
        <f t="shared" si="7"/>
        <v/>
      </c>
      <c r="I204" s="25"/>
      <c r="J204" s="3"/>
      <c r="K204" s="3"/>
      <c r="L204" s="3"/>
      <c r="M204" s="3"/>
      <c r="N204" s="3"/>
      <c r="O204" s="33"/>
      <c r="P204" s="33"/>
      <c r="Q204" s="33"/>
      <c r="R204" s="33"/>
      <c r="S204" s="33"/>
    </row>
    <row r="205" spans="1:19" x14ac:dyDescent="0.2">
      <c r="A205" s="26"/>
      <c r="B205" s="25"/>
      <c r="C205" s="25"/>
      <c r="D205" s="25"/>
      <c r="E205" s="37" t="str">
        <f>IF(OR(ISBLANK(B205),B205=0),"",COUNTIFS('PROJECT WORKSHEET'!$C$35:$C$1534,IF(ISBLANK('PROJECT WORKSHEET'!$C235),"",C205),'PROJECT WORKSHEET'!$D$35:$D$1534,IF(ISBLANK('PROJECT WORKSHEET'!$C235),D205,D205),'PROJECT WORKSHEET'!$I$35:$I$1534,"YES"))</f>
        <v/>
      </c>
      <c r="F205" s="45" t="str" cm="1">
        <f t="array" ref="F205">IF(OR(ISBLANK(B205), B205=0),"",SUMPRODUCT((--('PROJECT WORKSHEET'!$C$35:$C$1534=IF(ISBLANK('PROJECT WORKSHEET'!$C235),"",C205))),(--('PROJECT WORKSHEET'!$D$35:$D$1534=D205)),(--(('PROJECT WORKSHEET'!$I$35:$I$1534="NO")+('PROJECT WORKSHEET'!$I$35:$I$1534="SUPER")&gt;0))))</f>
        <v/>
      </c>
      <c r="G205" s="38" t="str">
        <f t="shared" si="6"/>
        <v/>
      </c>
      <c r="H205" s="25" t="str">
        <f t="shared" si="7"/>
        <v/>
      </c>
      <c r="I205" s="25"/>
      <c r="J205" s="3"/>
      <c r="K205" s="3"/>
      <c r="L205" s="3"/>
      <c r="M205" s="3"/>
      <c r="N205" s="3"/>
      <c r="O205" s="33"/>
      <c r="P205" s="33"/>
      <c r="Q205" s="33"/>
      <c r="R205" s="33"/>
      <c r="S205" s="33"/>
    </row>
    <row r="206" spans="1:19" x14ac:dyDescent="0.2">
      <c r="A206" s="26"/>
      <c r="B206" s="25"/>
      <c r="C206" s="25"/>
      <c r="D206" s="25"/>
      <c r="E206" s="37" t="str">
        <f>IF(OR(ISBLANK(B206),B206=0),"",COUNTIFS('PROJECT WORKSHEET'!$C$35:$C$1534,IF(ISBLANK('PROJECT WORKSHEET'!$C236),"",C206),'PROJECT WORKSHEET'!$D$35:$D$1534,IF(ISBLANK('PROJECT WORKSHEET'!$C236),D206,D206),'PROJECT WORKSHEET'!$I$35:$I$1534,"YES"))</f>
        <v/>
      </c>
      <c r="F206" s="45" t="str" cm="1">
        <f t="array" ref="F206">IF(OR(ISBLANK(B206), B206=0),"",SUMPRODUCT((--('PROJECT WORKSHEET'!$C$35:$C$1534=IF(ISBLANK('PROJECT WORKSHEET'!$C236),"",C206))),(--('PROJECT WORKSHEET'!$D$35:$D$1534=D206)),(--(('PROJECT WORKSHEET'!$I$35:$I$1534="NO")+('PROJECT WORKSHEET'!$I$35:$I$1534="SUPER")&gt;0))))</f>
        <v/>
      </c>
      <c r="G206" s="38" t="str">
        <f t="shared" si="6"/>
        <v/>
      </c>
      <c r="H206" s="25" t="str">
        <f t="shared" si="7"/>
        <v/>
      </c>
      <c r="I206" s="25"/>
      <c r="J206" s="3"/>
      <c r="K206" s="3"/>
      <c r="L206" s="3"/>
      <c r="M206" s="3"/>
      <c r="N206" s="3"/>
      <c r="O206" s="33"/>
      <c r="P206" s="33"/>
      <c r="Q206" s="33"/>
      <c r="R206" s="33"/>
      <c r="S206" s="33"/>
    </row>
    <row r="207" spans="1:19" x14ac:dyDescent="0.2">
      <c r="A207" s="26"/>
      <c r="B207" s="25"/>
      <c r="C207" s="25"/>
      <c r="D207" s="25"/>
      <c r="E207" s="37" t="str">
        <f>IF(OR(ISBLANK(B207),B207=0),"",COUNTIFS('PROJECT WORKSHEET'!$C$35:$C$1534,IF(ISBLANK('PROJECT WORKSHEET'!$C237),"",C207),'PROJECT WORKSHEET'!$D$35:$D$1534,IF(ISBLANK('PROJECT WORKSHEET'!$C237),D207,D207),'PROJECT WORKSHEET'!$I$35:$I$1534,"YES"))</f>
        <v/>
      </c>
      <c r="F207" s="45" t="str" cm="1">
        <f t="array" ref="F207">IF(OR(ISBLANK(B207), B207=0),"",SUMPRODUCT((--('PROJECT WORKSHEET'!$C$35:$C$1534=IF(ISBLANK('PROJECT WORKSHEET'!$C237),"",C207))),(--('PROJECT WORKSHEET'!$D$35:$D$1534=D207)),(--(('PROJECT WORKSHEET'!$I$35:$I$1534="NO")+('PROJECT WORKSHEET'!$I$35:$I$1534="SUPER")&gt;0))))</f>
        <v/>
      </c>
      <c r="G207" s="38" t="str">
        <f t="shared" si="6"/>
        <v/>
      </c>
      <c r="H207" s="25" t="str">
        <f t="shared" si="7"/>
        <v/>
      </c>
      <c r="I207" s="25"/>
      <c r="J207" s="3"/>
      <c r="K207" s="3"/>
      <c r="L207" s="3"/>
      <c r="M207" s="3"/>
      <c r="N207" s="3"/>
      <c r="O207" s="33"/>
      <c r="P207" s="33"/>
      <c r="Q207" s="33"/>
      <c r="R207" s="33"/>
      <c r="S207" s="33"/>
    </row>
    <row r="208" spans="1:19" x14ac:dyDescent="0.2">
      <c r="A208" s="26"/>
      <c r="B208" s="25"/>
      <c r="C208" s="25"/>
      <c r="D208" s="25"/>
      <c r="E208" s="37" t="str">
        <f>IF(OR(ISBLANK(B208),B208=0),"",COUNTIFS('PROJECT WORKSHEET'!$C$35:$C$1534,IF(ISBLANK('PROJECT WORKSHEET'!$C238),"",C208),'PROJECT WORKSHEET'!$D$35:$D$1534,IF(ISBLANK('PROJECT WORKSHEET'!$C238),D208,D208),'PROJECT WORKSHEET'!$I$35:$I$1534,"YES"))</f>
        <v/>
      </c>
      <c r="F208" s="45" t="str" cm="1">
        <f t="array" ref="F208">IF(OR(ISBLANK(B208), B208=0),"",SUMPRODUCT((--('PROJECT WORKSHEET'!$C$35:$C$1534=IF(ISBLANK('PROJECT WORKSHEET'!$C238),"",C208))),(--('PROJECT WORKSHEET'!$D$35:$D$1534=D208)),(--(('PROJECT WORKSHEET'!$I$35:$I$1534="NO")+('PROJECT WORKSHEET'!$I$35:$I$1534="SUPER")&gt;0))))</f>
        <v/>
      </c>
      <c r="G208" s="38" t="str">
        <f t="shared" si="6"/>
        <v/>
      </c>
      <c r="H208" s="25" t="str">
        <f t="shared" si="7"/>
        <v/>
      </c>
      <c r="I208" s="25"/>
      <c r="J208" s="3"/>
      <c r="K208" s="3"/>
      <c r="L208" s="3"/>
      <c r="M208" s="3"/>
      <c r="N208" s="3"/>
      <c r="O208" s="33"/>
      <c r="P208" s="33"/>
      <c r="Q208" s="33"/>
      <c r="R208" s="33"/>
      <c r="S208" s="33"/>
    </row>
    <row r="209" spans="1:19" x14ac:dyDescent="0.2">
      <c r="A209" s="26"/>
      <c r="B209" s="25"/>
      <c r="C209" s="25"/>
      <c r="D209" s="25"/>
      <c r="E209" s="37" t="str">
        <f>IF(OR(ISBLANK(B209),B209=0),"",COUNTIFS('PROJECT WORKSHEET'!$C$35:$C$1534,IF(ISBLANK('PROJECT WORKSHEET'!$C239),"",C209),'PROJECT WORKSHEET'!$D$35:$D$1534,IF(ISBLANK('PROJECT WORKSHEET'!$C239),D209,D209),'PROJECT WORKSHEET'!$I$35:$I$1534,"YES"))</f>
        <v/>
      </c>
      <c r="F209" s="45" t="str" cm="1">
        <f t="array" ref="F209">IF(OR(ISBLANK(B209), B209=0),"",SUMPRODUCT((--('PROJECT WORKSHEET'!$C$35:$C$1534=IF(ISBLANK('PROJECT WORKSHEET'!$C239),"",C209))),(--('PROJECT WORKSHEET'!$D$35:$D$1534=D209)),(--(('PROJECT WORKSHEET'!$I$35:$I$1534="NO")+('PROJECT WORKSHEET'!$I$35:$I$1534="SUPER")&gt;0))))</f>
        <v/>
      </c>
      <c r="G209" s="38" t="str">
        <f t="shared" si="6"/>
        <v/>
      </c>
      <c r="H209" s="25" t="str">
        <f t="shared" si="7"/>
        <v/>
      </c>
      <c r="I209" s="25"/>
      <c r="J209" s="3"/>
      <c r="K209" s="3"/>
      <c r="L209" s="3"/>
      <c r="M209" s="3"/>
      <c r="N209" s="3"/>
      <c r="O209" s="33"/>
      <c r="P209" s="33"/>
      <c r="Q209" s="33"/>
      <c r="R209" s="33"/>
      <c r="S209" s="33"/>
    </row>
    <row r="210" spans="1:19" x14ac:dyDescent="0.2">
      <c r="A210" s="26"/>
      <c r="B210" s="25"/>
      <c r="C210" s="25"/>
      <c r="D210" s="25"/>
      <c r="E210" s="37" t="str">
        <f>IF(OR(ISBLANK(B210),B210=0),"",COUNTIFS('PROJECT WORKSHEET'!$C$35:$C$1534,IF(ISBLANK('PROJECT WORKSHEET'!$C240),"",C210),'PROJECT WORKSHEET'!$D$35:$D$1534,IF(ISBLANK('PROJECT WORKSHEET'!$C240),D210,D210),'PROJECT WORKSHEET'!$I$35:$I$1534,"YES"))</f>
        <v/>
      </c>
      <c r="F210" s="45" t="str" cm="1">
        <f t="array" ref="F210">IF(OR(ISBLANK(B210), B210=0),"",SUMPRODUCT((--('PROJECT WORKSHEET'!$C$35:$C$1534=IF(ISBLANK('PROJECT WORKSHEET'!$C240),"",C210))),(--('PROJECT WORKSHEET'!$D$35:$D$1534=D210)),(--(('PROJECT WORKSHEET'!$I$35:$I$1534="NO")+('PROJECT WORKSHEET'!$I$35:$I$1534="SUPER")&gt;0))))</f>
        <v/>
      </c>
      <c r="G210" s="38" t="str">
        <f t="shared" si="6"/>
        <v/>
      </c>
      <c r="H210" s="25" t="str">
        <f t="shared" si="7"/>
        <v/>
      </c>
      <c r="I210" s="25"/>
      <c r="J210" s="3"/>
      <c r="K210" s="3"/>
      <c r="L210" s="3"/>
      <c r="M210" s="3"/>
      <c r="N210" s="3"/>
      <c r="O210" s="33"/>
      <c r="P210" s="33"/>
      <c r="Q210" s="33"/>
      <c r="R210" s="33"/>
      <c r="S210" s="33"/>
    </row>
    <row r="211" spans="1:19" x14ac:dyDescent="0.2">
      <c r="A211" s="26"/>
      <c r="B211" s="25"/>
      <c r="C211" s="25"/>
      <c r="D211" s="25"/>
      <c r="E211" s="37" t="str">
        <f>IF(OR(ISBLANK(B211),B211=0),"",COUNTIFS('PROJECT WORKSHEET'!$C$35:$C$1534,IF(ISBLANK('PROJECT WORKSHEET'!$C241),"",C211),'PROJECT WORKSHEET'!$D$35:$D$1534,IF(ISBLANK('PROJECT WORKSHEET'!$C241),D211,D211),'PROJECT WORKSHEET'!$I$35:$I$1534,"YES"))</f>
        <v/>
      </c>
      <c r="F211" s="45" t="str" cm="1">
        <f t="array" ref="F211">IF(OR(ISBLANK(B211), B211=0),"",SUMPRODUCT((--('PROJECT WORKSHEET'!$C$35:$C$1534=IF(ISBLANK('PROJECT WORKSHEET'!$C241),"",C211))),(--('PROJECT WORKSHEET'!$D$35:$D$1534=D211)),(--(('PROJECT WORKSHEET'!$I$35:$I$1534="NO")+('PROJECT WORKSHEET'!$I$35:$I$1534="SUPER")&gt;0))))</f>
        <v/>
      </c>
      <c r="G211" s="38" t="str">
        <f t="shared" si="6"/>
        <v/>
      </c>
      <c r="H211" s="25" t="str">
        <f t="shared" si="7"/>
        <v/>
      </c>
      <c r="I211" s="25"/>
      <c r="J211" s="3"/>
      <c r="K211" s="3"/>
      <c r="L211" s="3"/>
      <c r="M211" s="3"/>
      <c r="N211" s="3"/>
      <c r="O211" s="33"/>
      <c r="P211" s="33"/>
      <c r="Q211" s="33"/>
      <c r="R211" s="33"/>
      <c r="S211" s="33"/>
    </row>
    <row r="212" spans="1:19" x14ac:dyDescent="0.2">
      <c r="A212" s="26"/>
      <c r="B212" s="25"/>
      <c r="C212" s="25"/>
      <c r="D212" s="25"/>
      <c r="E212" s="37" t="str">
        <f>IF(OR(ISBLANK(B212),B212=0),"",COUNTIFS('PROJECT WORKSHEET'!$C$35:$C$1534,IF(ISBLANK('PROJECT WORKSHEET'!$C242),"",C212),'PROJECT WORKSHEET'!$D$35:$D$1534,IF(ISBLANK('PROJECT WORKSHEET'!$C242),D212,D212),'PROJECT WORKSHEET'!$I$35:$I$1534,"YES"))</f>
        <v/>
      </c>
      <c r="F212" s="45" t="str" cm="1">
        <f t="array" ref="F212">IF(OR(ISBLANK(B212), B212=0),"",SUMPRODUCT((--('PROJECT WORKSHEET'!$C$35:$C$1534=IF(ISBLANK('PROJECT WORKSHEET'!$C242),"",C212))),(--('PROJECT WORKSHEET'!$D$35:$D$1534=D212)),(--(('PROJECT WORKSHEET'!$I$35:$I$1534="NO")+('PROJECT WORKSHEET'!$I$35:$I$1534="SUPER")&gt;0))))</f>
        <v/>
      </c>
      <c r="G212" s="38" t="str">
        <f t="shared" si="6"/>
        <v/>
      </c>
      <c r="H212" s="25" t="str">
        <f t="shared" si="7"/>
        <v/>
      </c>
      <c r="I212" s="25"/>
      <c r="J212" s="3"/>
      <c r="K212" s="3"/>
      <c r="L212" s="3"/>
      <c r="M212" s="3"/>
      <c r="N212" s="3"/>
      <c r="O212" s="33"/>
      <c r="P212" s="33"/>
      <c r="Q212" s="33"/>
      <c r="R212" s="33"/>
      <c r="S212" s="33"/>
    </row>
    <row r="213" spans="1:19" x14ac:dyDescent="0.2">
      <c r="A213" s="26"/>
      <c r="B213" s="25"/>
      <c r="C213" s="25"/>
      <c r="D213" s="25"/>
      <c r="E213" s="37" t="str">
        <f>IF(OR(ISBLANK(B213),B213=0),"",COUNTIFS('PROJECT WORKSHEET'!$C$35:$C$1534,IF(ISBLANK('PROJECT WORKSHEET'!$C243),"",C213),'PROJECT WORKSHEET'!$D$35:$D$1534,IF(ISBLANK('PROJECT WORKSHEET'!$C243),D213,D213),'PROJECT WORKSHEET'!$I$35:$I$1534,"YES"))</f>
        <v/>
      </c>
      <c r="F213" s="45" t="str" cm="1">
        <f t="array" ref="F213">IF(OR(ISBLANK(B213), B213=0),"",SUMPRODUCT((--('PROJECT WORKSHEET'!$C$35:$C$1534=IF(ISBLANK('PROJECT WORKSHEET'!$C243),"",C213))),(--('PROJECT WORKSHEET'!$D$35:$D$1534=D213)),(--(('PROJECT WORKSHEET'!$I$35:$I$1534="NO")+('PROJECT WORKSHEET'!$I$35:$I$1534="SUPER")&gt;0))))</f>
        <v/>
      </c>
      <c r="G213" s="38" t="str">
        <f t="shared" si="6"/>
        <v/>
      </c>
      <c r="H213" s="25" t="str">
        <f t="shared" si="7"/>
        <v/>
      </c>
      <c r="I213" s="25"/>
      <c r="J213" s="3"/>
      <c r="K213" s="3"/>
      <c r="L213" s="3"/>
      <c r="M213" s="3"/>
      <c r="N213" s="3"/>
      <c r="O213" s="33"/>
      <c r="P213" s="33"/>
      <c r="Q213" s="33"/>
      <c r="R213" s="33"/>
      <c r="S213" s="33"/>
    </row>
    <row r="214" spans="1:19" x14ac:dyDescent="0.2">
      <c r="A214" s="26"/>
      <c r="B214" s="25"/>
      <c r="C214" s="25"/>
      <c r="D214" s="25"/>
      <c r="E214" s="37" t="str">
        <f>IF(OR(ISBLANK(B214),B214=0),"",COUNTIFS('PROJECT WORKSHEET'!$C$35:$C$1534,IF(ISBLANK('PROJECT WORKSHEET'!$C244),"",C214),'PROJECT WORKSHEET'!$D$35:$D$1534,IF(ISBLANK('PROJECT WORKSHEET'!$C244),D214,D214),'PROJECT WORKSHEET'!$I$35:$I$1534,"YES"))</f>
        <v/>
      </c>
      <c r="F214" s="45" t="str" cm="1">
        <f t="array" ref="F214">IF(OR(ISBLANK(B214), B214=0),"",SUMPRODUCT((--('PROJECT WORKSHEET'!$C$35:$C$1534=IF(ISBLANK('PROJECT WORKSHEET'!$C244),"",C214))),(--('PROJECT WORKSHEET'!$D$35:$D$1534=D214)),(--(('PROJECT WORKSHEET'!$I$35:$I$1534="NO")+('PROJECT WORKSHEET'!$I$35:$I$1534="SUPER")&gt;0))))</f>
        <v/>
      </c>
      <c r="G214" s="38" t="str">
        <f t="shared" si="6"/>
        <v/>
      </c>
      <c r="H214" s="25" t="str">
        <f t="shared" si="7"/>
        <v/>
      </c>
      <c r="I214" s="25"/>
      <c r="J214" s="3"/>
      <c r="K214" s="3"/>
      <c r="L214" s="3"/>
      <c r="M214" s="3"/>
      <c r="N214" s="3"/>
      <c r="O214" s="33"/>
      <c r="P214" s="33"/>
      <c r="Q214" s="33"/>
      <c r="R214" s="33"/>
      <c r="S214" s="33"/>
    </row>
    <row r="215" spans="1:19" x14ac:dyDescent="0.2">
      <c r="A215" s="26"/>
      <c r="B215" s="25"/>
      <c r="C215" s="25"/>
      <c r="D215" s="25"/>
      <c r="E215" s="37" t="str">
        <f>IF(OR(ISBLANK(B215),B215=0),"",COUNTIFS('PROJECT WORKSHEET'!$C$35:$C$1534,IF(ISBLANK('PROJECT WORKSHEET'!$C245),"",C215),'PROJECT WORKSHEET'!$D$35:$D$1534,IF(ISBLANK('PROJECT WORKSHEET'!$C245),D215,D215),'PROJECT WORKSHEET'!$I$35:$I$1534,"YES"))</f>
        <v/>
      </c>
      <c r="F215" s="45" t="str" cm="1">
        <f t="array" ref="F215">IF(OR(ISBLANK(B215), B215=0),"",SUMPRODUCT((--('PROJECT WORKSHEET'!$C$35:$C$1534=IF(ISBLANK('PROJECT WORKSHEET'!$C245),"",C215))),(--('PROJECT WORKSHEET'!$D$35:$D$1534=D215)),(--(('PROJECT WORKSHEET'!$I$35:$I$1534="NO")+('PROJECT WORKSHEET'!$I$35:$I$1534="SUPER")&gt;0))))</f>
        <v/>
      </c>
      <c r="G215" s="38" t="str">
        <f t="shared" si="6"/>
        <v/>
      </c>
      <c r="H215" s="25" t="str">
        <f t="shared" si="7"/>
        <v/>
      </c>
      <c r="I215" s="25"/>
      <c r="J215" s="3"/>
      <c r="K215" s="3"/>
      <c r="L215" s="3"/>
      <c r="M215" s="3"/>
      <c r="N215" s="3"/>
      <c r="O215" s="33"/>
      <c r="P215" s="33"/>
      <c r="Q215" s="33"/>
      <c r="R215" s="33"/>
      <c r="S215" s="33"/>
    </row>
    <row r="216" spans="1:19" x14ac:dyDescent="0.2">
      <c r="A216" s="26"/>
      <c r="B216" s="25"/>
      <c r="C216" s="25"/>
      <c r="D216" s="25"/>
      <c r="E216" s="37" t="str">
        <f>IF(OR(ISBLANK(B216),B216=0),"",COUNTIFS('PROJECT WORKSHEET'!$C$35:$C$1534,IF(ISBLANK('PROJECT WORKSHEET'!$C246),"",C216),'PROJECT WORKSHEET'!$D$35:$D$1534,IF(ISBLANK('PROJECT WORKSHEET'!$C246),D216,D216),'PROJECT WORKSHEET'!$I$35:$I$1534,"YES"))</f>
        <v/>
      </c>
      <c r="F216" s="45" t="str" cm="1">
        <f t="array" ref="F216">IF(OR(ISBLANK(B216), B216=0),"",SUMPRODUCT((--('PROJECT WORKSHEET'!$C$35:$C$1534=IF(ISBLANK('PROJECT WORKSHEET'!$C246),"",C216))),(--('PROJECT WORKSHEET'!$D$35:$D$1534=D216)),(--(('PROJECT WORKSHEET'!$I$35:$I$1534="NO")+('PROJECT WORKSHEET'!$I$35:$I$1534="SUPER")&gt;0))))</f>
        <v/>
      </c>
      <c r="G216" s="38" t="str">
        <f t="shared" si="6"/>
        <v/>
      </c>
      <c r="H216" s="25" t="str">
        <f t="shared" si="7"/>
        <v/>
      </c>
      <c r="I216" s="25"/>
      <c r="J216" s="3"/>
      <c r="K216" s="3"/>
      <c r="L216" s="3"/>
      <c r="M216" s="3"/>
      <c r="N216" s="3"/>
      <c r="O216" s="33"/>
      <c r="P216" s="33"/>
      <c r="Q216" s="33"/>
      <c r="R216" s="33"/>
      <c r="S216" s="33"/>
    </row>
    <row r="217" spans="1:19" x14ac:dyDescent="0.2">
      <c r="A217" s="26"/>
      <c r="B217" s="25"/>
      <c r="C217" s="25"/>
      <c r="D217" s="25"/>
      <c r="E217" s="37" t="str">
        <f>IF(OR(ISBLANK(B217),B217=0),"",COUNTIFS('PROJECT WORKSHEET'!$C$35:$C$1534,IF(ISBLANK('PROJECT WORKSHEET'!$C247),"",C217),'PROJECT WORKSHEET'!$D$35:$D$1534,IF(ISBLANK('PROJECT WORKSHEET'!$C247),D217,D217),'PROJECT WORKSHEET'!$I$35:$I$1534,"YES"))</f>
        <v/>
      </c>
      <c r="F217" s="45" t="str" cm="1">
        <f t="array" ref="F217">IF(OR(ISBLANK(B217), B217=0),"",SUMPRODUCT((--('PROJECT WORKSHEET'!$C$35:$C$1534=IF(ISBLANK('PROJECT WORKSHEET'!$C247),"",C217))),(--('PROJECT WORKSHEET'!$D$35:$D$1534=D217)),(--(('PROJECT WORKSHEET'!$I$35:$I$1534="NO")+('PROJECT WORKSHEET'!$I$35:$I$1534="SUPER")&gt;0))))</f>
        <v/>
      </c>
      <c r="G217" s="38" t="str">
        <f t="shared" si="6"/>
        <v/>
      </c>
      <c r="H217" s="25" t="str">
        <f t="shared" si="7"/>
        <v/>
      </c>
      <c r="I217" s="25"/>
      <c r="J217" s="3"/>
      <c r="K217" s="3"/>
      <c r="L217" s="3"/>
      <c r="M217" s="3"/>
      <c r="N217" s="3"/>
      <c r="O217" s="33"/>
      <c r="P217" s="33"/>
      <c r="Q217" s="33"/>
      <c r="R217" s="33"/>
      <c r="S217" s="33"/>
    </row>
    <row r="218" spans="1:19" x14ac:dyDescent="0.2">
      <c r="A218" s="26"/>
      <c r="B218" s="25"/>
      <c r="C218" s="25"/>
      <c r="D218" s="25"/>
      <c r="E218" s="37" t="str">
        <f>IF(OR(ISBLANK(B218),B218=0),"",COUNTIFS('PROJECT WORKSHEET'!$C$35:$C$1534,IF(ISBLANK('PROJECT WORKSHEET'!$C248),"",C218),'PROJECT WORKSHEET'!$D$35:$D$1534,IF(ISBLANK('PROJECT WORKSHEET'!$C248),D218,D218),'PROJECT WORKSHEET'!$I$35:$I$1534,"YES"))</f>
        <v/>
      </c>
      <c r="F218" s="45" t="str" cm="1">
        <f t="array" ref="F218">IF(OR(ISBLANK(B218), B218=0),"",SUMPRODUCT((--('PROJECT WORKSHEET'!$C$35:$C$1534=IF(ISBLANK('PROJECT WORKSHEET'!$C248),"",C218))),(--('PROJECT WORKSHEET'!$D$35:$D$1534=D218)),(--(('PROJECT WORKSHEET'!$I$35:$I$1534="NO")+('PROJECT WORKSHEET'!$I$35:$I$1534="SUPER")&gt;0))))</f>
        <v/>
      </c>
      <c r="G218" s="38" t="str">
        <f t="shared" si="6"/>
        <v/>
      </c>
      <c r="H218" s="25" t="str">
        <f t="shared" si="7"/>
        <v/>
      </c>
      <c r="I218" s="25"/>
      <c r="J218" s="3"/>
      <c r="K218" s="3"/>
      <c r="L218" s="3"/>
      <c r="M218" s="3"/>
      <c r="N218" s="3"/>
      <c r="O218" s="33"/>
      <c r="P218" s="33"/>
      <c r="Q218" s="33"/>
      <c r="R218" s="33"/>
      <c r="S218" s="33"/>
    </row>
    <row r="219" spans="1:19" x14ac:dyDescent="0.2">
      <c r="A219" s="26"/>
      <c r="B219" s="25"/>
      <c r="C219" s="25"/>
      <c r="D219" s="25"/>
      <c r="E219" s="37" t="str">
        <f>IF(OR(ISBLANK(B219),B219=0),"",COUNTIFS('PROJECT WORKSHEET'!$C$35:$C$1534,IF(ISBLANK('PROJECT WORKSHEET'!$C249),"",C219),'PROJECT WORKSHEET'!$D$35:$D$1534,IF(ISBLANK('PROJECT WORKSHEET'!$C249),D219,D219),'PROJECT WORKSHEET'!$I$35:$I$1534,"YES"))</f>
        <v/>
      </c>
      <c r="F219" s="45" t="str" cm="1">
        <f t="array" ref="F219">IF(OR(ISBLANK(B219), B219=0),"",SUMPRODUCT((--('PROJECT WORKSHEET'!$C$35:$C$1534=IF(ISBLANK('PROJECT WORKSHEET'!$C249),"",C219))),(--('PROJECT WORKSHEET'!$D$35:$D$1534=D219)),(--(('PROJECT WORKSHEET'!$I$35:$I$1534="NO")+('PROJECT WORKSHEET'!$I$35:$I$1534="SUPER")&gt;0))))</f>
        <v/>
      </c>
      <c r="G219" s="38" t="str">
        <f t="shared" si="6"/>
        <v/>
      </c>
      <c r="H219" s="25" t="str">
        <f t="shared" si="7"/>
        <v/>
      </c>
      <c r="I219" s="25"/>
      <c r="J219" s="3"/>
      <c r="K219" s="3"/>
      <c r="L219" s="3"/>
      <c r="M219" s="3"/>
      <c r="N219" s="3"/>
      <c r="O219" s="33"/>
      <c r="P219" s="33"/>
      <c r="Q219" s="33"/>
      <c r="R219" s="33"/>
      <c r="S219" s="33"/>
    </row>
    <row r="220" spans="1:19" x14ac:dyDescent="0.2">
      <c r="A220" s="26"/>
      <c r="B220" s="25"/>
      <c r="C220" s="25"/>
      <c r="D220" s="25"/>
      <c r="E220" s="37" t="str">
        <f>IF(OR(ISBLANK(B220),B220=0),"",COUNTIFS('PROJECT WORKSHEET'!$C$35:$C$1534,IF(ISBLANK('PROJECT WORKSHEET'!$C250),"",C220),'PROJECT WORKSHEET'!$D$35:$D$1534,IF(ISBLANK('PROJECT WORKSHEET'!$C250),D220,D220),'PROJECT WORKSHEET'!$I$35:$I$1534,"YES"))</f>
        <v/>
      </c>
      <c r="F220" s="45" t="str" cm="1">
        <f t="array" ref="F220">IF(OR(ISBLANK(B220), B220=0),"",SUMPRODUCT((--('PROJECT WORKSHEET'!$C$35:$C$1534=IF(ISBLANK('PROJECT WORKSHEET'!$C250),"",C220))),(--('PROJECT WORKSHEET'!$D$35:$D$1534=D220)),(--(('PROJECT WORKSHEET'!$I$35:$I$1534="NO")+('PROJECT WORKSHEET'!$I$35:$I$1534="SUPER")&gt;0))))</f>
        <v/>
      </c>
      <c r="G220" s="38" t="str">
        <f t="shared" si="6"/>
        <v/>
      </c>
      <c r="H220" s="25" t="str">
        <f t="shared" si="7"/>
        <v/>
      </c>
      <c r="I220" s="25"/>
      <c r="J220" s="3"/>
      <c r="K220" s="3"/>
      <c r="L220" s="3"/>
      <c r="M220" s="3"/>
      <c r="N220" s="3"/>
      <c r="O220" s="33"/>
      <c r="P220" s="33"/>
      <c r="Q220" s="33"/>
      <c r="R220" s="33"/>
      <c r="S220" s="33"/>
    </row>
    <row r="221" spans="1:19" x14ac:dyDescent="0.2">
      <c r="A221" s="26"/>
      <c r="B221" s="25"/>
      <c r="C221" s="25"/>
      <c r="D221" s="25"/>
      <c r="E221" s="37" t="str">
        <f>IF(OR(ISBLANK(B221),B221=0),"",COUNTIFS('PROJECT WORKSHEET'!$C$35:$C$1534,IF(ISBLANK('PROJECT WORKSHEET'!$C251),"",C221),'PROJECT WORKSHEET'!$D$35:$D$1534,IF(ISBLANK('PROJECT WORKSHEET'!$C251),D221,D221),'PROJECT WORKSHEET'!$I$35:$I$1534,"YES"))</f>
        <v/>
      </c>
      <c r="F221" s="45" t="str" cm="1">
        <f t="array" ref="F221">IF(OR(ISBLANK(B221), B221=0),"",SUMPRODUCT((--('PROJECT WORKSHEET'!$C$35:$C$1534=IF(ISBLANK('PROJECT WORKSHEET'!$C251),"",C221))),(--('PROJECT WORKSHEET'!$D$35:$D$1534=D221)),(--(('PROJECT WORKSHEET'!$I$35:$I$1534="NO")+('PROJECT WORKSHEET'!$I$35:$I$1534="SUPER")&gt;0))))</f>
        <v/>
      </c>
      <c r="G221" s="38" t="str">
        <f t="shared" si="6"/>
        <v/>
      </c>
      <c r="H221" s="25" t="str">
        <f t="shared" si="7"/>
        <v/>
      </c>
      <c r="I221" s="25"/>
      <c r="J221" s="3"/>
      <c r="K221" s="3"/>
      <c r="L221" s="3"/>
      <c r="M221" s="3"/>
      <c r="N221" s="3"/>
      <c r="O221" s="33"/>
      <c r="P221" s="33"/>
      <c r="Q221" s="33"/>
      <c r="R221" s="33"/>
      <c r="S221" s="33"/>
    </row>
    <row r="222" spans="1:19" x14ac:dyDescent="0.2">
      <c r="A222" s="26"/>
      <c r="B222" s="25"/>
      <c r="C222" s="25"/>
      <c r="D222" s="25"/>
      <c r="E222" s="37" t="str">
        <f>IF(OR(ISBLANK(B222),B222=0),"",COUNTIFS('PROJECT WORKSHEET'!$C$35:$C$1534,IF(ISBLANK('PROJECT WORKSHEET'!$C252),"",C222),'PROJECT WORKSHEET'!$D$35:$D$1534,IF(ISBLANK('PROJECT WORKSHEET'!$C252),D222,D222),'PROJECT WORKSHEET'!$I$35:$I$1534,"YES"))</f>
        <v/>
      </c>
      <c r="F222" s="45" t="str" cm="1">
        <f t="array" ref="F222">IF(OR(ISBLANK(B222), B222=0),"",SUMPRODUCT((--('PROJECT WORKSHEET'!$C$35:$C$1534=IF(ISBLANK('PROJECT WORKSHEET'!$C252),"",C222))),(--('PROJECT WORKSHEET'!$D$35:$D$1534=D222)),(--(('PROJECT WORKSHEET'!$I$35:$I$1534="NO")+('PROJECT WORKSHEET'!$I$35:$I$1534="SUPER")&gt;0))))</f>
        <v/>
      </c>
      <c r="G222" s="38" t="str">
        <f t="shared" si="6"/>
        <v/>
      </c>
      <c r="H222" s="25" t="str">
        <f t="shared" si="7"/>
        <v/>
      </c>
      <c r="I222" s="25"/>
      <c r="J222" s="3"/>
      <c r="K222" s="3"/>
      <c r="L222" s="3"/>
      <c r="M222" s="3"/>
      <c r="N222" s="3"/>
      <c r="O222" s="33"/>
      <c r="P222" s="33"/>
      <c r="Q222" s="33"/>
      <c r="R222" s="33"/>
      <c r="S222" s="33"/>
    </row>
    <row r="223" spans="1:19" x14ac:dyDescent="0.2">
      <c r="A223" s="26"/>
      <c r="B223" s="25"/>
      <c r="C223" s="25"/>
      <c r="D223" s="25"/>
      <c r="E223" s="37" t="str">
        <f>IF(OR(ISBLANK(B223),B223=0),"",COUNTIFS('PROJECT WORKSHEET'!$C$35:$C$1534,IF(ISBLANK('PROJECT WORKSHEET'!$C253),"",C223),'PROJECT WORKSHEET'!$D$35:$D$1534,IF(ISBLANK('PROJECT WORKSHEET'!$C253),D223,D223),'PROJECT WORKSHEET'!$I$35:$I$1534,"YES"))</f>
        <v/>
      </c>
      <c r="F223" s="45" t="str" cm="1">
        <f t="array" ref="F223">IF(OR(ISBLANK(B223), B223=0),"",SUMPRODUCT((--('PROJECT WORKSHEET'!$C$35:$C$1534=IF(ISBLANK('PROJECT WORKSHEET'!$C253),"",C223))),(--('PROJECT WORKSHEET'!$D$35:$D$1534=D223)),(--(('PROJECT WORKSHEET'!$I$35:$I$1534="NO")+('PROJECT WORKSHEET'!$I$35:$I$1534="SUPER")&gt;0))))</f>
        <v/>
      </c>
      <c r="G223" s="38" t="str">
        <f t="shared" si="6"/>
        <v/>
      </c>
      <c r="H223" s="25" t="str">
        <f t="shared" si="7"/>
        <v/>
      </c>
      <c r="I223" s="25"/>
      <c r="J223" s="3"/>
      <c r="K223" s="3"/>
      <c r="L223" s="3"/>
      <c r="M223" s="3"/>
      <c r="N223" s="3"/>
      <c r="O223" s="33"/>
      <c r="P223" s="33"/>
      <c r="Q223" s="33"/>
      <c r="R223" s="33"/>
      <c r="S223" s="33"/>
    </row>
    <row r="224" spans="1:19" x14ac:dyDescent="0.2">
      <c r="A224" s="26"/>
      <c r="B224" s="25"/>
      <c r="C224" s="25"/>
      <c r="D224" s="25"/>
      <c r="E224" s="37" t="str">
        <f>IF(OR(ISBLANK(B224),B224=0),"",COUNTIFS('PROJECT WORKSHEET'!$C$35:$C$1534,IF(ISBLANK('PROJECT WORKSHEET'!$C254),"",C224),'PROJECT WORKSHEET'!$D$35:$D$1534,IF(ISBLANK('PROJECT WORKSHEET'!$C254),D224,D224),'PROJECT WORKSHEET'!$I$35:$I$1534,"YES"))</f>
        <v/>
      </c>
      <c r="F224" s="45" t="str" cm="1">
        <f t="array" ref="F224">IF(OR(ISBLANK(B224), B224=0),"",SUMPRODUCT((--('PROJECT WORKSHEET'!$C$35:$C$1534=IF(ISBLANK('PROJECT WORKSHEET'!$C254),"",C224))),(--('PROJECT WORKSHEET'!$D$35:$D$1534=D224)),(--(('PROJECT WORKSHEET'!$I$35:$I$1534="NO")+('PROJECT WORKSHEET'!$I$35:$I$1534="SUPER")&gt;0))))</f>
        <v/>
      </c>
      <c r="G224" s="38" t="str">
        <f t="shared" si="6"/>
        <v/>
      </c>
      <c r="H224" s="25" t="str">
        <f t="shared" si="7"/>
        <v/>
      </c>
      <c r="I224" s="25"/>
      <c r="J224" s="3"/>
      <c r="K224" s="3"/>
      <c r="L224" s="3"/>
      <c r="M224" s="3"/>
      <c r="N224" s="3"/>
      <c r="O224" s="33"/>
      <c r="P224" s="33"/>
      <c r="Q224" s="33"/>
      <c r="R224" s="33"/>
      <c r="S224" s="33"/>
    </row>
    <row r="225" spans="1:19" x14ac:dyDescent="0.2">
      <c r="A225" s="26"/>
      <c r="B225" s="25"/>
      <c r="C225" s="25"/>
      <c r="D225" s="25"/>
      <c r="E225" s="37" t="str">
        <f>IF(OR(ISBLANK(B225),B225=0),"",COUNTIFS('PROJECT WORKSHEET'!$C$35:$C$1534,IF(ISBLANK('PROJECT WORKSHEET'!$C255),"",C225),'PROJECT WORKSHEET'!$D$35:$D$1534,IF(ISBLANK('PROJECT WORKSHEET'!$C255),D225,D225),'PROJECT WORKSHEET'!$I$35:$I$1534,"YES"))</f>
        <v/>
      </c>
      <c r="F225" s="45" t="str" cm="1">
        <f t="array" ref="F225">IF(OR(ISBLANK(B225), B225=0),"",SUMPRODUCT((--('PROJECT WORKSHEET'!$C$35:$C$1534=IF(ISBLANK('PROJECT WORKSHEET'!$C255),"",C225))),(--('PROJECT WORKSHEET'!$D$35:$D$1534=D225)),(--(('PROJECT WORKSHEET'!$I$35:$I$1534="NO")+('PROJECT WORKSHEET'!$I$35:$I$1534="SUPER")&gt;0))))</f>
        <v/>
      </c>
      <c r="G225" s="38" t="str">
        <f t="shared" si="6"/>
        <v/>
      </c>
      <c r="H225" s="25" t="str">
        <f t="shared" si="7"/>
        <v/>
      </c>
      <c r="I225" s="25"/>
      <c r="J225" s="3"/>
      <c r="K225" s="3"/>
      <c r="L225" s="3"/>
      <c r="M225" s="3"/>
      <c r="N225" s="3"/>
      <c r="O225" s="33"/>
      <c r="P225" s="33"/>
      <c r="Q225" s="33"/>
      <c r="R225" s="33"/>
      <c r="S225" s="33"/>
    </row>
    <row r="226" spans="1:19" x14ac:dyDescent="0.2">
      <c r="A226" s="26"/>
      <c r="B226" s="25"/>
      <c r="C226" s="25"/>
      <c r="D226" s="25"/>
      <c r="E226" s="37" t="str">
        <f>IF(OR(ISBLANK(B226),B226=0),"",COUNTIFS('PROJECT WORKSHEET'!$C$35:$C$1534,IF(ISBLANK('PROJECT WORKSHEET'!$C256),"",C226),'PROJECT WORKSHEET'!$D$35:$D$1534,IF(ISBLANK('PROJECT WORKSHEET'!$C256),D226,D226),'PROJECT WORKSHEET'!$I$35:$I$1534,"YES"))</f>
        <v/>
      </c>
      <c r="F226" s="45" t="str" cm="1">
        <f t="array" ref="F226">IF(OR(ISBLANK(B226), B226=0),"",SUMPRODUCT((--('PROJECT WORKSHEET'!$C$35:$C$1534=IF(ISBLANK('PROJECT WORKSHEET'!$C256),"",C226))),(--('PROJECT WORKSHEET'!$D$35:$D$1534=D226)),(--(('PROJECT WORKSHEET'!$I$35:$I$1534="NO")+('PROJECT WORKSHEET'!$I$35:$I$1534="SUPER")&gt;0))))</f>
        <v/>
      </c>
      <c r="G226" s="38" t="str">
        <f t="shared" ref="G226:G289" si="8">IF(ISBLANK(B226),"",E226/SUM(E226:F226))</f>
        <v/>
      </c>
      <c r="H226" s="25" t="str">
        <f t="shared" si="7"/>
        <v/>
      </c>
      <c r="I226" s="25"/>
      <c r="J226" s="3"/>
      <c r="K226" s="3"/>
      <c r="L226" s="3"/>
      <c r="M226" s="3"/>
      <c r="N226" s="3"/>
      <c r="O226" s="33"/>
      <c r="P226" s="33"/>
      <c r="Q226" s="33"/>
      <c r="R226" s="33"/>
      <c r="S226" s="33"/>
    </row>
    <row r="227" spans="1:19" x14ac:dyDescent="0.2">
      <c r="A227" s="26"/>
      <c r="B227" s="25"/>
      <c r="C227" s="25"/>
      <c r="D227" s="25"/>
      <c r="E227" s="37" t="str">
        <f>IF(OR(ISBLANK(B227),B227=0),"",COUNTIFS('PROJECT WORKSHEET'!$C$35:$C$1534,IF(ISBLANK('PROJECT WORKSHEET'!$C257),"",C227),'PROJECT WORKSHEET'!$D$35:$D$1534,IF(ISBLANK('PROJECT WORKSHEET'!$C257),D227,D227),'PROJECT WORKSHEET'!$I$35:$I$1534,"YES"))</f>
        <v/>
      </c>
      <c r="F227" s="45" t="str" cm="1">
        <f t="array" ref="F227">IF(OR(ISBLANK(B227), B227=0),"",SUMPRODUCT((--('PROJECT WORKSHEET'!$C$35:$C$1534=IF(ISBLANK('PROJECT WORKSHEET'!$C257),"",C227))),(--('PROJECT WORKSHEET'!$D$35:$D$1534=D227)),(--(('PROJECT WORKSHEET'!$I$35:$I$1534="NO")+('PROJECT WORKSHEET'!$I$35:$I$1534="SUPER")&gt;0))))</f>
        <v/>
      </c>
      <c r="G227" s="38" t="str">
        <f t="shared" si="8"/>
        <v/>
      </c>
      <c r="H227" s="25" t="str">
        <f t="shared" si="7"/>
        <v/>
      </c>
      <c r="I227" s="25"/>
      <c r="J227" s="3"/>
      <c r="K227" s="3"/>
      <c r="L227" s="3"/>
      <c r="M227" s="3"/>
      <c r="N227" s="3"/>
      <c r="O227" s="33"/>
      <c r="P227" s="33"/>
      <c r="Q227" s="33"/>
      <c r="R227" s="33"/>
      <c r="S227" s="33"/>
    </row>
    <row r="228" spans="1:19" x14ac:dyDescent="0.2">
      <c r="A228" s="26"/>
      <c r="B228" s="25"/>
      <c r="C228" s="25"/>
      <c r="D228" s="25"/>
      <c r="E228" s="37" t="str">
        <f>IF(OR(ISBLANK(B228),B228=0),"",COUNTIFS('PROJECT WORKSHEET'!$C$35:$C$1534,IF(ISBLANK('PROJECT WORKSHEET'!$C258),"",C228),'PROJECT WORKSHEET'!$D$35:$D$1534,IF(ISBLANK('PROJECT WORKSHEET'!$C258),D228,D228),'PROJECT WORKSHEET'!$I$35:$I$1534,"YES"))</f>
        <v/>
      </c>
      <c r="F228" s="45" t="str" cm="1">
        <f t="array" ref="F228">IF(OR(ISBLANK(B228), B228=0),"",SUMPRODUCT((--('PROJECT WORKSHEET'!$C$35:$C$1534=IF(ISBLANK('PROJECT WORKSHEET'!$C258),"",C228))),(--('PROJECT WORKSHEET'!$D$35:$D$1534=D228)),(--(('PROJECT WORKSHEET'!$I$35:$I$1534="NO")+('PROJECT WORKSHEET'!$I$35:$I$1534="SUPER")&gt;0))))</f>
        <v/>
      </c>
      <c r="G228" s="38" t="str">
        <f t="shared" si="8"/>
        <v/>
      </c>
      <c r="H228" s="25" t="str">
        <f t="shared" si="7"/>
        <v/>
      </c>
      <c r="I228" s="25"/>
      <c r="J228" s="3"/>
      <c r="K228" s="3"/>
      <c r="L228" s="3"/>
      <c r="M228" s="3"/>
      <c r="N228" s="3"/>
      <c r="O228" s="33"/>
      <c r="P228" s="33"/>
      <c r="Q228" s="33"/>
      <c r="R228" s="33"/>
      <c r="S228" s="33"/>
    </row>
    <row r="229" spans="1:19" x14ac:dyDescent="0.2">
      <c r="A229" s="26"/>
      <c r="B229" s="25"/>
      <c r="C229" s="25"/>
      <c r="D229" s="25"/>
      <c r="E229" s="37" t="str">
        <f>IF(OR(ISBLANK(B229),B229=0),"",COUNTIFS('PROJECT WORKSHEET'!$C$35:$C$1534,IF(ISBLANK('PROJECT WORKSHEET'!$C259),"",C229),'PROJECT WORKSHEET'!$D$35:$D$1534,IF(ISBLANK('PROJECT WORKSHEET'!$C259),D229,D229),'PROJECT WORKSHEET'!$I$35:$I$1534,"YES"))</f>
        <v/>
      </c>
      <c r="F229" s="45" t="str" cm="1">
        <f t="array" ref="F229">IF(OR(ISBLANK(B229), B229=0),"",SUMPRODUCT((--('PROJECT WORKSHEET'!$C$35:$C$1534=IF(ISBLANK('PROJECT WORKSHEET'!$C259),"",C229))),(--('PROJECT WORKSHEET'!$D$35:$D$1534=D229)),(--(('PROJECT WORKSHEET'!$I$35:$I$1534="NO")+('PROJECT WORKSHEET'!$I$35:$I$1534="SUPER")&gt;0))))</f>
        <v/>
      </c>
      <c r="G229" s="38" t="str">
        <f t="shared" si="8"/>
        <v/>
      </c>
      <c r="H229" s="25" t="str">
        <f t="shared" si="7"/>
        <v/>
      </c>
      <c r="I229" s="25"/>
      <c r="J229" s="3"/>
      <c r="K229" s="3"/>
      <c r="L229" s="3"/>
      <c r="M229" s="3"/>
      <c r="N229" s="3"/>
      <c r="O229" s="33"/>
      <c r="P229" s="33"/>
      <c r="Q229" s="33"/>
      <c r="R229" s="33"/>
      <c r="S229" s="33"/>
    </row>
    <row r="230" spans="1:19" x14ac:dyDescent="0.2">
      <c r="A230" s="26"/>
      <c r="B230" s="25"/>
      <c r="C230" s="25"/>
      <c r="D230" s="25"/>
      <c r="E230" s="37" t="str">
        <f>IF(OR(ISBLANK(B230),B230=0),"",COUNTIFS('PROJECT WORKSHEET'!$C$35:$C$1534,IF(ISBLANK('PROJECT WORKSHEET'!$C260),"",C230),'PROJECT WORKSHEET'!$D$35:$D$1534,IF(ISBLANK('PROJECT WORKSHEET'!$C260),D230,D230),'PROJECT WORKSHEET'!$I$35:$I$1534,"YES"))</f>
        <v/>
      </c>
      <c r="F230" s="45" t="str" cm="1">
        <f t="array" ref="F230">IF(OR(ISBLANK(B230), B230=0),"",SUMPRODUCT((--('PROJECT WORKSHEET'!$C$35:$C$1534=IF(ISBLANK('PROJECT WORKSHEET'!$C260),"",C230))),(--('PROJECT WORKSHEET'!$D$35:$D$1534=D230)),(--(('PROJECT WORKSHEET'!$I$35:$I$1534="NO")+('PROJECT WORKSHEET'!$I$35:$I$1534="SUPER")&gt;0))))</f>
        <v/>
      </c>
      <c r="G230" s="38" t="str">
        <f t="shared" si="8"/>
        <v/>
      </c>
      <c r="H230" s="25" t="str">
        <f t="shared" si="7"/>
        <v/>
      </c>
      <c r="I230" s="25"/>
      <c r="J230" s="3"/>
      <c r="K230" s="3"/>
      <c r="L230" s="3"/>
      <c r="M230" s="3"/>
      <c r="N230" s="3"/>
      <c r="O230" s="33"/>
      <c r="P230" s="33"/>
      <c r="Q230" s="33"/>
      <c r="R230" s="33"/>
      <c r="S230" s="33"/>
    </row>
    <row r="231" spans="1:19" x14ac:dyDescent="0.2">
      <c r="A231" s="26"/>
      <c r="B231" s="25"/>
      <c r="C231" s="25"/>
      <c r="D231" s="25"/>
      <c r="E231" s="37" t="str">
        <f>IF(OR(ISBLANK(B231),B231=0),"",COUNTIFS('PROJECT WORKSHEET'!$C$35:$C$1534,IF(ISBLANK('PROJECT WORKSHEET'!$C261),"",C231),'PROJECT WORKSHEET'!$D$35:$D$1534,IF(ISBLANK('PROJECT WORKSHEET'!$C261),D231,D231),'PROJECT WORKSHEET'!$I$35:$I$1534,"YES"))</f>
        <v/>
      </c>
      <c r="F231" s="45" t="str" cm="1">
        <f t="array" ref="F231">IF(OR(ISBLANK(B231), B231=0),"",SUMPRODUCT((--('PROJECT WORKSHEET'!$C$35:$C$1534=IF(ISBLANK('PROJECT WORKSHEET'!$C261),"",C231))),(--('PROJECT WORKSHEET'!$D$35:$D$1534=D231)),(--(('PROJECT WORKSHEET'!$I$35:$I$1534="NO")+('PROJECT WORKSHEET'!$I$35:$I$1534="SUPER")&gt;0))))</f>
        <v/>
      </c>
      <c r="G231" s="38" t="str">
        <f t="shared" si="8"/>
        <v/>
      </c>
      <c r="H231" s="25" t="str">
        <f t="shared" si="7"/>
        <v/>
      </c>
      <c r="I231" s="25"/>
      <c r="J231" s="3"/>
      <c r="K231" s="3"/>
      <c r="L231" s="3"/>
      <c r="M231" s="3"/>
      <c r="N231" s="3"/>
      <c r="O231" s="33"/>
      <c r="P231" s="33"/>
      <c r="Q231" s="33"/>
      <c r="R231" s="33"/>
      <c r="S231" s="33"/>
    </row>
    <row r="232" spans="1:19" x14ac:dyDescent="0.2">
      <c r="A232" s="26"/>
      <c r="B232" s="25"/>
      <c r="C232" s="25"/>
      <c r="D232" s="25"/>
      <c r="E232" s="37" t="str">
        <f>IF(OR(ISBLANK(B232),B232=0),"",COUNTIFS('PROJECT WORKSHEET'!$C$35:$C$1534,IF(ISBLANK('PROJECT WORKSHEET'!$C262),"",C232),'PROJECT WORKSHEET'!$D$35:$D$1534,IF(ISBLANK('PROJECT WORKSHEET'!$C262),D232,D232),'PROJECT WORKSHEET'!$I$35:$I$1534,"YES"))</f>
        <v/>
      </c>
      <c r="F232" s="45" t="str" cm="1">
        <f t="array" ref="F232">IF(OR(ISBLANK(B232), B232=0),"",SUMPRODUCT((--('PROJECT WORKSHEET'!$C$35:$C$1534=IF(ISBLANK('PROJECT WORKSHEET'!$C262),"",C232))),(--('PROJECT WORKSHEET'!$D$35:$D$1534=D232)),(--(('PROJECT WORKSHEET'!$I$35:$I$1534="NO")+('PROJECT WORKSHEET'!$I$35:$I$1534="SUPER")&gt;0))))</f>
        <v/>
      </c>
      <c r="G232" s="38" t="str">
        <f t="shared" si="8"/>
        <v/>
      </c>
      <c r="H232" s="25" t="str">
        <f t="shared" si="7"/>
        <v/>
      </c>
      <c r="I232" s="25"/>
      <c r="J232" s="3"/>
      <c r="K232" s="3"/>
      <c r="L232" s="3"/>
      <c r="M232" s="3"/>
      <c r="N232" s="3"/>
      <c r="O232" s="33"/>
      <c r="P232" s="33"/>
      <c r="Q232" s="33"/>
      <c r="R232" s="33"/>
      <c r="S232" s="33"/>
    </row>
    <row r="233" spans="1:19" x14ac:dyDescent="0.2">
      <c r="A233" s="26"/>
      <c r="B233" s="25"/>
      <c r="C233" s="25"/>
      <c r="D233" s="25"/>
      <c r="E233" s="37" t="str">
        <f>IF(OR(ISBLANK(B233),B233=0),"",COUNTIFS('PROJECT WORKSHEET'!$C$35:$C$1534,IF(ISBLANK('PROJECT WORKSHEET'!$C263),"",C233),'PROJECT WORKSHEET'!$D$35:$D$1534,IF(ISBLANK('PROJECT WORKSHEET'!$C263),D233,D233),'PROJECT WORKSHEET'!$I$35:$I$1534,"YES"))</f>
        <v/>
      </c>
      <c r="F233" s="45" t="str" cm="1">
        <f t="array" ref="F233">IF(OR(ISBLANK(B233), B233=0),"",SUMPRODUCT((--('PROJECT WORKSHEET'!$C$35:$C$1534=IF(ISBLANK('PROJECT WORKSHEET'!$C263),"",C233))),(--('PROJECT WORKSHEET'!$D$35:$D$1534=D233)),(--(('PROJECT WORKSHEET'!$I$35:$I$1534="NO")+('PROJECT WORKSHEET'!$I$35:$I$1534="SUPER")&gt;0))))</f>
        <v/>
      </c>
      <c r="G233" s="38" t="str">
        <f t="shared" si="8"/>
        <v/>
      </c>
      <c r="H233" s="25" t="str">
        <f t="shared" si="7"/>
        <v/>
      </c>
      <c r="I233" s="25"/>
      <c r="J233" s="3"/>
      <c r="K233" s="3"/>
      <c r="L233" s="3"/>
      <c r="M233" s="3"/>
      <c r="N233" s="3"/>
      <c r="O233" s="33"/>
      <c r="P233" s="33"/>
      <c r="Q233" s="33"/>
      <c r="R233" s="33"/>
      <c r="S233" s="33"/>
    </row>
    <row r="234" spans="1:19" x14ac:dyDescent="0.2">
      <c r="A234" s="26"/>
      <c r="B234" s="25"/>
      <c r="C234" s="25"/>
      <c r="D234" s="25"/>
      <c r="E234" s="37" t="str">
        <f>IF(OR(ISBLANK(B234),B234=0),"",COUNTIFS('PROJECT WORKSHEET'!$C$35:$C$1534,IF(ISBLANK('PROJECT WORKSHEET'!$C264),"",C234),'PROJECT WORKSHEET'!$D$35:$D$1534,IF(ISBLANK('PROJECT WORKSHEET'!$C264),D234,D234),'PROJECT WORKSHEET'!$I$35:$I$1534,"YES"))</f>
        <v/>
      </c>
      <c r="F234" s="45" t="str" cm="1">
        <f t="array" ref="F234">IF(OR(ISBLANK(B234), B234=0),"",SUMPRODUCT((--('PROJECT WORKSHEET'!$C$35:$C$1534=IF(ISBLANK('PROJECT WORKSHEET'!$C264),"",C234))),(--('PROJECT WORKSHEET'!$D$35:$D$1534=D234)),(--(('PROJECT WORKSHEET'!$I$35:$I$1534="NO")+('PROJECT WORKSHEET'!$I$35:$I$1534="SUPER")&gt;0))))</f>
        <v/>
      </c>
      <c r="G234" s="38" t="str">
        <f t="shared" si="8"/>
        <v/>
      </c>
      <c r="H234" s="25" t="str">
        <f t="shared" si="7"/>
        <v/>
      </c>
      <c r="I234" s="25"/>
      <c r="J234" s="3"/>
      <c r="K234" s="3"/>
      <c r="L234" s="3"/>
      <c r="M234" s="3"/>
      <c r="N234" s="3"/>
      <c r="O234" s="33"/>
      <c r="P234" s="33"/>
      <c r="Q234" s="33"/>
      <c r="R234" s="33"/>
      <c r="S234" s="33"/>
    </row>
    <row r="235" spans="1:19" x14ac:dyDescent="0.2">
      <c r="A235" s="26"/>
      <c r="B235" s="25"/>
      <c r="C235" s="25"/>
      <c r="D235" s="25"/>
      <c r="E235" s="37" t="str">
        <f>IF(OR(ISBLANK(B235),B235=0),"",COUNTIFS('PROJECT WORKSHEET'!$C$35:$C$1534,IF(ISBLANK('PROJECT WORKSHEET'!$C265),"",C235),'PROJECT WORKSHEET'!$D$35:$D$1534,IF(ISBLANK('PROJECT WORKSHEET'!$C265),D235,D235),'PROJECT WORKSHEET'!$I$35:$I$1534,"YES"))</f>
        <v/>
      </c>
      <c r="F235" s="45" t="str" cm="1">
        <f t="array" ref="F235">IF(OR(ISBLANK(B235), B235=0),"",SUMPRODUCT((--('PROJECT WORKSHEET'!$C$35:$C$1534=IF(ISBLANK('PROJECT WORKSHEET'!$C265),"",C235))),(--('PROJECT WORKSHEET'!$D$35:$D$1534=D235)),(--(('PROJECT WORKSHEET'!$I$35:$I$1534="NO")+('PROJECT WORKSHEET'!$I$35:$I$1534="SUPER")&gt;0))))</f>
        <v/>
      </c>
      <c r="G235" s="38" t="str">
        <f t="shared" si="8"/>
        <v/>
      </c>
      <c r="H235" s="25" t="str">
        <f t="shared" si="7"/>
        <v/>
      </c>
      <c r="I235" s="25"/>
      <c r="J235" s="3"/>
      <c r="K235" s="3"/>
      <c r="L235" s="3"/>
      <c r="M235" s="3"/>
      <c r="N235" s="3"/>
      <c r="O235" s="33"/>
      <c r="P235" s="33"/>
      <c r="Q235" s="33"/>
      <c r="R235" s="33"/>
      <c r="S235" s="33"/>
    </row>
    <row r="236" spans="1:19" x14ac:dyDescent="0.2">
      <c r="A236" s="26"/>
      <c r="B236" s="25"/>
      <c r="C236" s="25"/>
      <c r="D236" s="25"/>
      <c r="E236" s="37" t="str">
        <f>IF(OR(ISBLANK(B236),B236=0),"",COUNTIFS('PROJECT WORKSHEET'!$C$35:$C$1534,IF(ISBLANK('PROJECT WORKSHEET'!$C266),"",C236),'PROJECT WORKSHEET'!$D$35:$D$1534,IF(ISBLANK('PROJECT WORKSHEET'!$C266),D236,D236),'PROJECT WORKSHEET'!$I$35:$I$1534,"YES"))</f>
        <v/>
      </c>
      <c r="F236" s="45" t="str" cm="1">
        <f t="array" ref="F236">IF(OR(ISBLANK(B236), B236=0),"",SUMPRODUCT((--('PROJECT WORKSHEET'!$C$35:$C$1534=IF(ISBLANK('PROJECT WORKSHEET'!$C266),"",C236))),(--('PROJECT WORKSHEET'!$D$35:$D$1534=D236)),(--(('PROJECT WORKSHEET'!$I$35:$I$1534="NO")+('PROJECT WORKSHEET'!$I$35:$I$1534="SUPER")&gt;0))))</f>
        <v/>
      </c>
      <c r="G236" s="38" t="str">
        <f t="shared" si="8"/>
        <v/>
      </c>
      <c r="H236" s="25" t="str">
        <f t="shared" si="7"/>
        <v/>
      </c>
      <c r="I236" s="25"/>
      <c r="J236" s="3"/>
      <c r="K236" s="3"/>
      <c r="L236" s="3"/>
      <c r="M236" s="3"/>
      <c r="N236" s="3"/>
      <c r="O236" s="33"/>
      <c r="P236" s="33"/>
      <c r="Q236" s="33"/>
      <c r="R236" s="33"/>
      <c r="S236" s="33"/>
    </row>
    <row r="237" spans="1:19" x14ac:dyDescent="0.2">
      <c r="A237" s="26"/>
      <c r="B237" s="25"/>
      <c r="C237" s="25"/>
      <c r="D237" s="25"/>
      <c r="E237" s="37" t="str">
        <f>IF(OR(ISBLANK(B237),B237=0),"",COUNTIFS('PROJECT WORKSHEET'!$C$35:$C$1534,IF(ISBLANK('PROJECT WORKSHEET'!$C267),"",C237),'PROJECT WORKSHEET'!$D$35:$D$1534,IF(ISBLANK('PROJECT WORKSHEET'!$C267),D237,D237),'PROJECT WORKSHEET'!$I$35:$I$1534,"YES"))</f>
        <v/>
      </c>
      <c r="F237" s="45" t="str" cm="1">
        <f t="array" ref="F237">IF(OR(ISBLANK(B237), B237=0),"",SUMPRODUCT((--('PROJECT WORKSHEET'!$C$35:$C$1534=IF(ISBLANK('PROJECT WORKSHEET'!$C267),"",C237))),(--('PROJECT WORKSHEET'!$D$35:$D$1534=D237)),(--(('PROJECT WORKSHEET'!$I$35:$I$1534="NO")+('PROJECT WORKSHEET'!$I$35:$I$1534="SUPER")&gt;0))))</f>
        <v/>
      </c>
      <c r="G237" s="38" t="str">
        <f t="shared" si="8"/>
        <v/>
      </c>
      <c r="H237" s="25" t="str">
        <f t="shared" si="7"/>
        <v/>
      </c>
      <c r="I237" s="25"/>
      <c r="J237" s="3"/>
      <c r="K237" s="3"/>
      <c r="L237" s="3"/>
      <c r="M237" s="3"/>
      <c r="N237" s="3"/>
      <c r="O237" s="33"/>
      <c r="P237" s="33"/>
      <c r="Q237" s="33"/>
      <c r="R237" s="33"/>
      <c r="S237" s="33"/>
    </row>
    <row r="238" spans="1:19" x14ac:dyDescent="0.2">
      <c r="A238" s="26"/>
      <c r="B238" s="25"/>
      <c r="C238" s="25"/>
      <c r="D238" s="25"/>
      <c r="E238" s="37" t="str">
        <f>IF(OR(ISBLANK(B238),B238=0),"",COUNTIFS('PROJECT WORKSHEET'!$C$35:$C$1534,IF(ISBLANK('PROJECT WORKSHEET'!$C268),"",C238),'PROJECT WORKSHEET'!$D$35:$D$1534,IF(ISBLANK('PROJECT WORKSHEET'!$C268),D238,D238),'PROJECT WORKSHEET'!$I$35:$I$1534,"YES"))</f>
        <v/>
      </c>
      <c r="F238" s="45" t="str" cm="1">
        <f t="array" ref="F238">IF(OR(ISBLANK(B238), B238=0),"",SUMPRODUCT((--('PROJECT WORKSHEET'!$C$35:$C$1534=IF(ISBLANK('PROJECT WORKSHEET'!$C268),"",C238))),(--('PROJECT WORKSHEET'!$D$35:$D$1534=D238)),(--(('PROJECT WORKSHEET'!$I$35:$I$1534="NO")+('PROJECT WORKSHEET'!$I$35:$I$1534="SUPER")&gt;0))))</f>
        <v/>
      </c>
      <c r="G238" s="38" t="str">
        <f t="shared" si="8"/>
        <v/>
      </c>
      <c r="H238" s="25" t="str">
        <f t="shared" si="7"/>
        <v/>
      </c>
      <c r="I238" s="25"/>
      <c r="J238" s="3"/>
      <c r="K238" s="3"/>
      <c r="L238" s="3"/>
      <c r="M238" s="3"/>
      <c r="N238" s="3"/>
      <c r="O238" s="33"/>
      <c r="P238" s="33"/>
      <c r="Q238" s="33"/>
      <c r="R238" s="33"/>
      <c r="S238" s="33"/>
    </row>
    <row r="239" spans="1:19" x14ac:dyDescent="0.2">
      <c r="A239" s="26"/>
      <c r="B239" s="25"/>
      <c r="C239" s="25"/>
      <c r="D239" s="25"/>
      <c r="E239" s="37" t="str">
        <f>IF(OR(ISBLANK(B239),B239=0),"",COUNTIFS('PROJECT WORKSHEET'!$C$35:$C$1534,IF(ISBLANK('PROJECT WORKSHEET'!$C269),"",C239),'PROJECT WORKSHEET'!$D$35:$D$1534,IF(ISBLANK('PROJECT WORKSHEET'!$C269),D239,D239),'PROJECT WORKSHEET'!$I$35:$I$1534,"YES"))</f>
        <v/>
      </c>
      <c r="F239" s="45" t="str" cm="1">
        <f t="array" ref="F239">IF(OR(ISBLANK(B239), B239=0),"",SUMPRODUCT((--('PROJECT WORKSHEET'!$C$35:$C$1534=IF(ISBLANK('PROJECT WORKSHEET'!$C269),"",C239))),(--('PROJECT WORKSHEET'!$D$35:$D$1534=D239)),(--(('PROJECT WORKSHEET'!$I$35:$I$1534="NO")+('PROJECT WORKSHEET'!$I$35:$I$1534="SUPER")&gt;0))))</f>
        <v/>
      </c>
      <c r="G239" s="38" t="str">
        <f t="shared" si="8"/>
        <v/>
      </c>
      <c r="H239" s="25" t="str">
        <f t="shared" si="7"/>
        <v/>
      </c>
      <c r="I239" s="25"/>
      <c r="J239" s="3"/>
      <c r="K239" s="3"/>
      <c r="L239" s="3"/>
      <c r="M239" s="3"/>
      <c r="N239" s="3"/>
      <c r="O239" s="33"/>
      <c r="P239" s="33"/>
      <c r="Q239" s="33"/>
      <c r="R239" s="33"/>
      <c r="S239" s="33"/>
    </row>
    <row r="240" spans="1:19" x14ac:dyDescent="0.2">
      <c r="A240" s="26"/>
      <c r="B240" s="25"/>
      <c r="C240" s="25"/>
      <c r="D240" s="25"/>
      <c r="E240" s="37" t="str">
        <f>IF(OR(ISBLANK(B240),B240=0),"",COUNTIFS('PROJECT WORKSHEET'!$C$35:$C$1534,IF(ISBLANK('PROJECT WORKSHEET'!$C270),"",C240),'PROJECT WORKSHEET'!$D$35:$D$1534,IF(ISBLANK('PROJECT WORKSHEET'!$C270),D240,D240),'PROJECT WORKSHEET'!$I$35:$I$1534,"YES"))</f>
        <v/>
      </c>
      <c r="F240" s="45" t="str" cm="1">
        <f t="array" ref="F240">IF(OR(ISBLANK(B240), B240=0),"",SUMPRODUCT((--('PROJECT WORKSHEET'!$C$35:$C$1534=IF(ISBLANK('PROJECT WORKSHEET'!$C270),"",C240))),(--('PROJECT WORKSHEET'!$D$35:$D$1534=D240)),(--(('PROJECT WORKSHEET'!$I$35:$I$1534="NO")+('PROJECT WORKSHEET'!$I$35:$I$1534="SUPER")&gt;0))))</f>
        <v/>
      </c>
      <c r="G240" s="38" t="str">
        <f t="shared" si="8"/>
        <v/>
      </c>
      <c r="H240" s="25" t="str">
        <f t="shared" si="7"/>
        <v/>
      </c>
      <c r="I240" s="25"/>
      <c r="J240" s="3"/>
      <c r="K240" s="3"/>
      <c r="L240" s="3"/>
      <c r="M240" s="3"/>
      <c r="N240" s="3"/>
      <c r="O240" s="33"/>
      <c r="P240" s="33"/>
      <c r="Q240" s="33"/>
      <c r="R240" s="33"/>
      <c r="S240" s="33"/>
    </row>
    <row r="241" spans="1:19" x14ac:dyDescent="0.2">
      <c r="A241" s="26"/>
      <c r="B241" s="25"/>
      <c r="C241" s="25"/>
      <c r="D241" s="25"/>
      <c r="E241" s="37" t="str">
        <f>IF(OR(ISBLANK(B241),B241=0),"",COUNTIFS('PROJECT WORKSHEET'!$C$35:$C$1534,IF(ISBLANK('PROJECT WORKSHEET'!$C271),"",C241),'PROJECT WORKSHEET'!$D$35:$D$1534,IF(ISBLANK('PROJECT WORKSHEET'!$C271),D241,D241),'PROJECT WORKSHEET'!$I$35:$I$1534,"YES"))</f>
        <v/>
      </c>
      <c r="F241" s="45" t="str" cm="1">
        <f t="array" ref="F241">IF(OR(ISBLANK(B241), B241=0),"",SUMPRODUCT((--('PROJECT WORKSHEET'!$C$35:$C$1534=IF(ISBLANK('PROJECT WORKSHEET'!$C271),"",C241))),(--('PROJECT WORKSHEET'!$D$35:$D$1534=D241)),(--(('PROJECT WORKSHEET'!$I$35:$I$1534="NO")+('PROJECT WORKSHEET'!$I$35:$I$1534="SUPER")&gt;0))))</f>
        <v/>
      </c>
      <c r="G241" s="38" t="str">
        <f t="shared" si="8"/>
        <v/>
      </c>
      <c r="H241" s="25" t="str">
        <f t="shared" si="7"/>
        <v/>
      </c>
      <c r="I241" s="25"/>
      <c r="J241" s="3"/>
      <c r="K241" s="3"/>
      <c r="L241" s="3"/>
      <c r="M241" s="3"/>
      <c r="N241" s="3"/>
      <c r="O241" s="33"/>
      <c r="P241" s="33"/>
      <c r="Q241" s="33"/>
      <c r="R241" s="33"/>
      <c r="S241" s="33"/>
    </row>
    <row r="242" spans="1:19" x14ac:dyDescent="0.2">
      <c r="A242" s="26"/>
      <c r="B242" s="25"/>
      <c r="C242" s="25"/>
      <c r="D242" s="25"/>
      <c r="E242" s="37" t="str">
        <f>IF(OR(ISBLANK(B242),B242=0),"",COUNTIFS('PROJECT WORKSHEET'!$C$35:$C$1534,IF(ISBLANK('PROJECT WORKSHEET'!$C272),"",C242),'PROJECT WORKSHEET'!$D$35:$D$1534,IF(ISBLANK('PROJECT WORKSHEET'!$C272),D242,D242),'PROJECT WORKSHEET'!$I$35:$I$1534,"YES"))</f>
        <v/>
      </c>
      <c r="F242" s="45" t="str" cm="1">
        <f t="array" ref="F242">IF(OR(ISBLANK(B242), B242=0),"",SUMPRODUCT((--('PROJECT WORKSHEET'!$C$35:$C$1534=IF(ISBLANK('PROJECT WORKSHEET'!$C272),"",C242))),(--('PROJECT WORKSHEET'!$D$35:$D$1534=D242)),(--(('PROJECT WORKSHEET'!$I$35:$I$1534="NO")+('PROJECT WORKSHEET'!$I$35:$I$1534="SUPER")&gt;0))))</f>
        <v/>
      </c>
      <c r="G242" s="38" t="str">
        <f t="shared" si="8"/>
        <v/>
      </c>
      <c r="H242" s="25" t="str">
        <f t="shared" si="7"/>
        <v/>
      </c>
      <c r="I242" s="25"/>
      <c r="J242" s="3"/>
      <c r="K242" s="3"/>
      <c r="L242" s="3"/>
      <c r="M242" s="3"/>
      <c r="N242" s="3"/>
      <c r="O242" s="33"/>
      <c r="P242" s="33"/>
      <c r="Q242" s="33"/>
      <c r="R242" s="33"/>
      <c r="S242" s="33"/>
    </row>
    <row r="243" spans="1:19" x14ac:dyDescent="0.2">
      <c r="A243" s="26"/>
      <c r="B243" s="25"/>
      <c r="C243" s="25"/>
      <c r="D243" s="25"/>
      <c r="E243" s="37" t="str">
        <f>IF(OR(ISBLANK(B243),B243=0),"",COUNTIFS('PROJECT WORKSHEET'!$C$35:$C$1534,IF(ISBLANK('PROJECT WORKSHEET'!$C273),"",C243),'PROJECT WORKSHEET'!$D$35:$D$1534,IF(ISBLANK('PROJECT WORKSHEET'!$C273),D243,D243),'PROJECT WORKSHEET'!$I$35:$I$1534,"YES"))</f>
        <v/>
      </c>
      <c r="F243" s="45" t="str" cm="1">
        <f t="array" ref="F243">IF(OR(ISBLANK(B243), B243=0),"",SUMPRODUCT((--('PROJECT WORKSHEET'!$C$35:$C$1534=IF(ISBLANK('PROJECT WORKSHEET'!$C273),"",C243))),(--('PROJECT WORKSHEET'!$D$35:$D$1534=D243)),(--(('PROJECT WORKSHEET'!$I$35:$I$1534="NO")+('PROJECT WORKSHEET'!$I$35:$I$1534="SUPER")&gt;0))))</f>
        <v/>
      </c>
      <c r="G243" s="38" t="str">
        <f t="shared" si="8"/>
        <v/>
      </c>
      <c r="H243" s="25" t="str">
        <f t="shared" si="7"/>
        <v/>
      </c>
      <c r="I243" s="25"/>
      <c r="J243" s="3"/>
      <c r="K243" s="3"/>
      <c r="L243" s="3"/>
      <c r="M243" s="3"/>
      <c r="N243" s="3"/>
      <c r="O243" s="33"/>
      <c r="P243" s="33"/>
      <c r="Q243" s="33"/>
      <c r="R243" s="33"/>
      <c r="S243" s="33"/>
    </row>
    <row r="244" spans="1:19" x14ac:dyDescent="0.2">
      <c r="A244" s="26"/>
      <c r="B244" s="25"/>
      <c r="C244" s="25"/>
      <c r="D244" s="25"/>
      <c r="E244" s="37" t="str">
        <f>IF(OR(ISBLANK(B244),B244=0),"",COUNTIFS('PROJECT WORKSHEET'!$C$35:$C$1534,IF(ISBLANK('PROJECT WORKSHEET'!$C274),"",C244),'PROJECT WORKSHEET'!$D$35:$D$1534,IF(ISBLANK('PROJECT WORKSHEET'!$C274),D244,D244),'PROJECT WORKSHEET'!$I$35:$I$1534,"YES"))</f>
        <v/>
      </c>
      <c r="F244" s="45" t="str" cm="1">
        <f t="array" ref="F244">IF(OR(ISBLANK(B244), B244=0),"",SUMPRODUCT((--('PROJECT WORKSHEET'!$C$35:$C$1534=IF(ISBLANK('PROJECT WORKSHEET'!$C274),"",C244))),(--('PROJECT WORKSHEET'!$D$35:$D$1534=D244)),(--(('PROJECT WORKSHEET'!$I$35:$I$1534="NO")+('PROJECT WORKSHEET'!$I$35:$I$1534="SUPER")&gt;0))))</f>
        <v/>
      </c>
      <c r="G244" s="38" t="str">
        <f t="shared" si="8"/>
        <v/>
      </c>
      <c r="H244" s="25" t="str">
        <f t="shared" si="7"/>
        <v/>
      </c>
      <c r="I244" s="25"/>
      <c r="J244" s="3"/>
      <c r="K244" s="3"/>
      <c r="L244" s="3"/>
      <c r="M244" s="3"/>
      <c r="N244" s="3"/>
      <c r="O244" s="33"/>
      <c r="P244" s="33"/>
      <c r="Q244" s="33"/>
      <c r="R244" s="33"/>
      <c r="S244" s="33"/>
    </row>
    <row r="245" spans="1:19" x14ac:dyDescent="0.2">
      <c r="A245" s="26"/>
      <c r="B245" s="25"/>
      <c r="C245" s="25"/>
      <c r="D245" s="25"/>
      <c r="E245" s="37" t="str">
        <f>IF(OR(ISBLANK(B245),B245=0),"",COUNTIFS('PROJECT WORKSHEET'!$C$35:$C$1534,IF(ISBLANK('PROJECT WORKSHEET'!$C275),"",C245),'PROJECT WORKSHEET'!$D$35:$D$1534,IF(ISBLANK('PROJECT WORKSHEET'!$C275),D245,D245),'PROJECT WORKSHEET'!$I$35:$I$1534,"YES"))</f>
        <v/>
      </c>
      <c r="F245" s="45" t="str" cm="1">
        <f t="array" ref="F245">IF(OR(ISBLANK(B245), B245=0),"",SUMPRODUCT((--('PROJECT WORKSHEET'!$C$35:$C$1534=IF(ISBLANK('PROJECT WORKSHEET'!$C275),"",C245))),(--('PROJECT WORKSHEET'!$D$35:$D$1534=D245)),(--(('PROJECT WORKSHEET'!$I$35:$I$1534="NO")+('PROJECT WORKSHEET'!$I$35:$I$1534="SUPER")&gt;0))))</f>
        <v/>
      </c>
      <c r="G245" s="38" t="str">
        <f t="shared" si="8"/>
        <v/>
      </c>
      <c r="H245" s="25" t="str">
        <f t="shared" si="7"/>
        <v/>
      </c>
      <c r="I245" s="25"/>
      <c r="J245" s="3"/>
      <c r="K245" s="3"/>
      <c r="L245" s="3"/>
      <c r="M245" s="3"/>
      <c r="N245" s="3"/>
      <c r="O245" s="33"/>
      <c r="P245" s="33"/>
      <c r="Q245" s="33"/>
      <c r="R245" s="33"/>
      <c r="S245" s="33"/>
    </row>
    <row r="246" spans="1:19" x14ac:dyDescent="0.2">
      <c r="A246" s="26"/>
      <c r="B246" s="25"/>
      <c r="C246" s="25"/>
      <c r="D246" s="25"/>
      <c r="E246" s="37" t="str">
        <f>IF(OR(ISBLANK(B246),B246=0),"",COUNTIFS('PROJECT WORKSHEET'!$C$35:$C$1534,IF(ISBLANK('PROJECT WORKSHEET'!$C276),"",C246),'PROJECT WORKSHEET'!$D$35:$D$1534,IF(ISBLANK('PROJECT WORKSHEET'!$C276),D246,D246),'PROJECT WORKSHEET'!$I$35:$I$1534,"YES"))</f>
        <v/>
      </c>
      <c r="F246" s="45" t="str" cm="1">
        <f t="array" ref="F246">IF(OR(ISBLANK(B246), B246=0),"",SUMPRODUCT((--('PROJECT WORKSHEET'!$C$35:$C$1534=IF(ISBLANK('PROJECT WORKSHEET'!$C276),"",C246))),(--('PROJECT WORKSHEET'!$D$35:$D$1534=D246)),(--(('PROJECT WORKSHEET'!$I$35:$I$1534="NO")+('PROJECT WORKSHEET'!$I$35:$I$1534="SUPER")&gt;0))))</f>
        <v/>
      </c>
      <c r="G246" s="38" t="str">
        <f t="shared" si="8"/>
        <v/>
      </c>
      <c r="H246" s="25" t="str">
        <f t="shared" si="7"/>
        <v/>
      </c>
      <c r="I246" s="25"/>
      <c r="J246" s="3"/>
      <c r="K246" s="3"/>
      <c r="L246" s="3"/>
      <c r="M246" s="3"/>
      <c r="N246" s="3"/>
      <c r="O246" s="33"/>
      <c r="P246" s="33"/>
      <c r="Q246" s="33"/>
      <c r="R246" s="33"/>
      <c r="S246" s="33"/>
    </row>
    <row r="247" spans="1:19" x14ac:dyDescent="0.2">
      <c r="A247" s="26"/>
      <c r="B247" s="25"/>
      <c r="C247" s="25"/>
      <c r="D247" s="25"/>
      <c r="E247" s="37" t="str">
        <f>IF(OR(ISBLANK(B247),B247=0),"",COUNTIFS('PROJECT WORKSHEET'!$C$35:$C$1534,IF(ISBLANK('PROJECT WORKSHEET'!$C277),"",C247),'PROJECT WORKSHEET'!$D$35:$D$1534,IF(ISBLANK('PROJECT WORKSHEET'!$C277),D247,D247),'PROJECT WORKSHEET'!$I$35:$I$1534,"YES"))</f>
        <v/>
      </c>
      <c r="F247" s="45" t="str" cm="1">
        <f t="array" ref="F247">IF(OR(ISBLANK(B247), B247=0),"",SUMPRODUCT((--('PROJECT WORKSHEET'!$C$35:$C$1534=IF(ISBLANK('PROJECT WORKSHEET'!$C277),"",C247))),(--('PROJECT WORKSHEET'!$D$35:$D$1534=D247)),(--(('PROJECT WORKSHEET'!$I$35:$I$1534="NO")+('PROJECT WORKSHEET'!$I$35:$I$1534="SUPER")&gt;0))))</f>
        <v/>
      </c>
      <c r="G247" s="38" t="str">
        <f t="shared" si="8"/>
        <v/>
      </c>
      <c r="H247" s="25" t="str">
        <f t="shared" si="7"/>
        <v/>
      </c>
      <c r="I247" s="25"/>
      <c r="J247" s="3"/>
      <c r="K247" s="3"/>
      <c r="L247" s="3"/>
      <c r="M247" s="3"/>
      <c r="N247" s="3"/>
      <c r="O247" s="33"/>
      <c r="P247" s="33"/>
      <c r="Q247" s="33"/>
      <c r="R247" s="33"/>
      <c r="S247" s="33"/>
    </row>
    <row r="248" spans="1:19" x14ac:dyDescent="0.2">
      <c r="A248" s="26"/>
      <c r="B248" s="25"/>
      <c r="C248" s="25"/>
      <c r="D248" s="25"/>
      <c r="E248" s="37" t="str">
        <f>IF(OR(ISBLANK(B248),B248=0),"",COUNTIFS('PROJECT WORKSHEET'!$C$35:$C$1534,IF(ISBLANK('PROJECT WORKSHEET'!$C278),"",C248),'PROJECT WORKSHEET'!$D$35:$D$1534,IF(ISBLANK('PROJECT WORKSHEET'!$C278),D248,D248),'PROJECT WORKSHEET'!$I$35:$I$1534,"YES"))</f>
        <v/>
      </c>
      <c r="F248" s="45" t="str" cm="1">
        <f t="array" ref="F248">IF(OR(ISBLANK(B248), B248=0),"",SUMPRODUCT((--('PROJECT WORKSHEET'!$C$35:$C$1534=IF(ISBLANK('PROJECT WORKSHEET'!$C278),"",C248))),(--('PROJECT WORKSHEET'!$D$35:$D$1534=D248)),(--(('PROJECT WORKSHEET'!$I$35:$I$1534="NO")+('PROJECT WORKSHEET'!$I$35:$I$1534="SUPER")&gt;0))))</f>
        <v/>
      </c>
      <c r="G248" s="38" t="str">
        <f t="shared" si="8"/>
        <v/>
      </c>
      <c r="H248" s="25" t="str">
        <f t="shared" si="7"/>
        <v/>
      </c>
      <c r="I248" s="25"/>
      <c r="J248" s="3"/>
      <c r="K248" s="3"/>
      <c r="L248" s="3"/>
      <c r="M248" s="3"/>
      <c r="N248" s="3"/>
      <c r="O248" s="33"/>
      <c r="P248" s="33"/>
      <c r="Q248" s="33"/>
      <c r="R248" s="33"/>
      <c r="S248" s="33"/>
    </row>
    <row r="249" spans="1:19" x14ac:dyDescent="0.2">
      <c r="A249" s="26"/>
      <c r="B249" s="25"/>
      <c r="C249" s="25"/>
      <c r="D249" s="25"/>
      <c r="E249" s="37" t="str">
        <f>IF(OR(ISBLANK(B249),B249=0),"",COUNTIFS('PROJECT WORKSHEET'!$C$35:$C$1534,IF(ISBLANK('PROJECT WORKSHEET'!$C279),"",C249),'PROJECT WORKSHEET'!$D$35:$D$1534,IF(ISBLANK('PROJECT WORKSHEET'!$C279),D249,D249),'PROJECT WORKSHEET'!$I$35:$I$1534,"YES"))</f>
        <v/>
      </c>
      <c r="F249" s="45" t="str" cm="1">
        <f t="array" ref="F249">IF(OR(ISBLANK(B249), B249=0),"",SUMPRODUCT((--('PROJECT WORKSHEET'!$C$35:$C$1534=IF(ISBLANK('PROJECT WORKSHEET'!$C279),"",C249))),(--('PROJECT WORKSHEET'!$D$35:$D$1534=D249)),(--(('PROJECT WORKSHEET'!$I$35:$I$1534="NO")+('PROJECT WORKSHEET'!$I$35:$I$1534="SUPER")&gt;0))))</f>
        <v/>
      </c>
      <c r="G249" s="38" t="str">
        <f t="shared" si="8"/>
        <v/>
      </c>
      <c r="H249" s="25" t="str">
        <f t="shared" si="7"/>
        <v/>
      </c>
      <c r="I249" s="25"/>
      <c r="J249" s="3"/>
      <c r="K249" s="3"/>
      <c r="L249" s="3"/>
      <c r="M249" s="3"/>
      <c r="N249" s="3"/>
      <c r="O249" s="33"/>
      <c r="P249" s="33"/>
      <c r="Q249" s="33"/>
      <c r="R249" s="33"/>
      <c r="S249" s="33"/>
    </row>
    <row r="250" spans="1:19" x14ac:dyDescent="0.2">
      <c r="A250" s="26"/>
      <c r="B250" s="25"/>
      <c r="C250" s="25"/>
      <c r="D250" s="25"/>
      <c r="E250" s="37" t="str">
        <f>IF(OR(ISBLANK(B250),B250=0),"",COUNTIFS('PROJECT WORKSHEET'!$C$35:$C$1534,IF(ISBLANK('PROJECT WORKSHEET'!$C280),"",C250),'PROJECT WORKSHEET'!$D$35:$D$1534,IF(ISBLANK('PROJECT WORKSHEET'!$C280),D250,D250),'PROJECT WORKSHEET'!$I$35:$I$1534,"YES"))</f>
        <v/>
      </c>
      <c r="F250" s="45" t="str" cm="1">
        <f t="array" ref="F250">IF(OR(ISBLANK(B250), B250=0),"",SUMPRODUCT((--('PROJECT WORKSHEET'!$C$35:$C$1534=IF(ISBLANK('PROJECT WORKSHEET'!$C280),"",C250))),(--('PROJECT WORKSHEET'!$D$35:$D$1534=D250)),(--(('PROJECT WORKSHEET'!$I$35:$I$1534="NO")+('PROJECT WORKSHEET'!$I$35:$I$1534="SUPER")&gt;0))))</f>
        <v/>
      </c>
      <c r="G250" s="38" t="str">
        <f t="shared" si="8"/>
        <v/>
      </c>
      <c r="H250" s="25" t="str">
        <f t="shared" si="7"/>
        <v/>
      </c>
      <c r="I250" s="25"/>
      <c r="J250" s="3"/>
      <c r="K250" s="3"/>
      <c r="L250" s="3"/>
      <c r="M250" s="3"/>
      <c r="N250" s="3"/>
      <c r="O250" s="33"/>
      <c r="P250" s="33"/>
      <c r="Q250" s="33"/>
      <c r="R250" s="33"/>
      <c r="S250" s="33"/>
    </row>
    <row r="251" spans="1:19" x14ac:dyDescent="0.2">
      <c r="A251" s="26"/>
      <c r="B251" s="25"/>
      <c r="C251" s="25"/>
      <c r="D251" s="25"/>
      <c r="E251" s="37" t="str">
        <f>IF(OR(ISBLANK(B251),B251=0),"",COUNTIFS('PROJECT WORKSHEET'!$C$35:$C$1534,IF(ISBLANK('PROJECT WORKSHEET'!$C281),"",C251),'PROJECT WORKSHEET'!$D$35:$D$1534,IF(ISBLANK('PROJECT WORKSHEET'!$C281),D251,D251),'PROJECT WORKSHEET'!$I$35:$I$1534,"YES"))</f>
        <v/>
      </c>
      <c r="F251" s="45" t="str" cm="1">
        <f t="array" ref="F251">IF(OR(ISBLANK(B251), B251=0),"",SUMPRODUCT((--('PROJECT WORKSHEET'!$C$35:$C$1534=IF(ISBLANK('PROJECT WORKSHEET'!$C281),"",C251))),(--('PROJECT WORKSHEET'!$D$35:$D$1534=D251)),(--(('PROJECT WORKSHEET'!$I$35:$I$1534="NO")+('PROJECT WORKSHEET'!$I$35:$I$1534="SUPER")&gt;0))))</f>
        <v/>
      </c>
      <c r="G251" s="38" t="str">
        <f t="shared" si="8"/>
        <v/>
      </c>
      <c r="H251" s="25" t="str">
        <f t="shared" si="7"/>
        <v/>
      </c>
      <c r="I251" s="25"/>
      <c r="J251" s="3"/>
      <c r="K251" s="3"/>
      <c r="L251" s="3"/>
      <c r="M251" s="3"/>
      <c r="N251" s="3"/>
      <c r="O251" s="33"/>
      <c r="P251" s="33"/>
      <c r="Q251" s="33"/>
      <c r="R251" s="33"/>
      <c r="S251" s="33"/>
    </row>
    <row r="252" spans="1:19" x14ac:dyDescent="0.2">
      <c r="A252" s="26"/>
      <c r="B252" s="25"/>
      <c r="C252" s="25"/>
      <c r="D252" s="25"/>
      <c r="E252" s="37" t="str">
        <f>IF(OR(ISBLANK(B252),B252=0),"",COUNTIFS('PROJECT WORKSHEET'!$C$35:$C$1534,IF(ISBLANK('PROJECT WORKSHEET'!$C282),"",C252),'PROJECT WORKSHEET'!$D$35:$D$1534,IF(ISBLANK('PROJECT WORKSHEET'!$C282),D252,D252),'PROJECT WORKSHEET'!$I$35:$I$1534,"YES"))</f>
        <v/>
      </c>
      <c r="F252" s="45" t="str" cm="1">
        <f t="array" ref="F252">IF(OR(ISBLANK(B252), B252=0),"",SUMPRODUCT((--('PROJECT WORKSHEET'!$C$35:$C$1534=IF(ISBLANK('PROJECT WORKSHEET'!$C282),"",C252))),(--('PROJECT WORKSHEET'!$D$35:$D$1534=D252)),(--(('PROJECT WORKSHEET'!$I$35:$I$1534="NO")+('PROJECT WORKSHEET'!$I$35:$I$1534="SUPER")&gt;0))))</f>
        <v/>
      </c>
      <c r="G252" s="38" t="str">
        <f t="shared" si="8"/>
        <v/>
      </c>
      <c r="H252" s="25" t="str">
        <f t="shared" si="7"/>
        <v/>
      </c>
      <c r="I252" s="25"/>
      <c r="J252" s="3"/>
      <c r="K252" s="3"/>
      <c r="L252" s="3"/>
      <c r="M252" s="3"/>
      <c r="N252" s="3"/>
      <c r="O252" s="33"/>
      <c r="P252" s="33"/>
      <c r="Q252" s="33"/>
      <c r="R252" s="33"/>
      <c r="S252" s="33"/>
    </row>
    <row r="253" spans="1:19" x14ac:dyDescent="0.2">
      <c r="A253" s="26"/>
      <c r="B253" s="25"/>
      <c r="C253" s="25"/>
      <c r="D253" s="25"/>
      <c r="E253" s="37" t="str">
        <f>IF(OR(ISBLANK(B253),B253=0),"",COUNTIFS('PROJECT WORKSHEET'!$C$35:$C$1534,IF(ISBLANK('PROJECT WORKSHEET'!$C283),"",C253),'PROJECT WORKSHEET'!$D$35:$D$1534,IF(ISBLANK('PROJECT WORKSHEET'!$C283),D253,D253),'PROJECT WORKSHEET'!$I$35:$I$1534,"YES"))</f>
        <v/>
      </c>
      <c r="F253" s="45" t="str" cm="1">
        <f t="array" ref="F253">IF(OR(ISBLANK(B253), B253=0),"",SUMPRODUCT((--('PROJECT WORKSHEET'!$C$35:$C$1534=IF(ISBLANK('PROJECT WORKSHEET'!$C283),"",C253))),(--('PROJECT WORKSHEET'!$D$35:$D$1534=D253)),(--(('PROJECT WORKSHEET'!$I$35:$I$1534="NO")+('PROJECT WORKSHEET'!$I$35:$I$1534="SUPER")&gt;0))))</f>
        <v/>
      </c>
      <c r="G253" s="38" t="str">
        <f t="shared" si="8"/>
        <v/>
      </c>
      <c r="H253" s="25" t="str">
        <f t="shared" si="7"/>
        <v/>
      </c>
      <c r="I253" s="25"/>
      <c r="J253" s="3"/>
      <c r="K253" s="3"/>
      <c r="L253" s="3"/>
      <c r="M253" s="3"/>
      <c r="N253" s="3"/>
      <c r="O253" s="33"/>
      <c r="P253" s="33"/>
      <c r="Q253" s="33"/>
      <c r="R253" s="33"/>
      <c r="S253" s="33"/>
    </row>
    <row r="254" spans="1:19" x14ac:dyDescent="0.2">
      <c r="A254" s="26"/>
      <c r="B254" s="25"/>
      <c r="C254" s="25"/>
      <c r="D254" s="25"/>
      <c r="E254" s="37" t="str">
        <f>IF(OR(ISBLANK(B254),B254=0),"",COUNTIFS('PROJECT WORKSHEET'!$C$35:$C$1534,IF(ISBLANK('PROJECT WORKSHEET'!$C284),"",C254),'PROJECT WORKSHEET'!$D$35:$D$1534,IF(ISBLANK('PROJECT WORKSHEET'!$C284),D254,D254),'PROJECT WORKSHEET'!$I$35:$I$1534,"YES"))</f>
        <v/>
      </c>
      <c r="F254" s="45" t="str" cm="1">
        <f t="array" ref="F254">IF(OR(ISBLANK(B254), B254=0),"",SUMPRODUCT((--('PROJECT WORKSHEET'!$C$35:$C$1534=IF(ISBLANK('PROJECT WORKSHEET'!$C284),"",C254))),(--('PROJECT WORKSHEET'!$D$35:$D$1534=D254)),(--(('PROJECT WORKSHEET'!$I$35:$I$1534="NO")+('PROJECT WORKSHEET'!$I$35:$I$1534="SUPER")&gt;0))))</f>
        <v/>
      </c>
      <c r="G254" s="38" t="str">
        <f t="shared" si="8"/>
        <v/>
      </c>
      <c r="H254" s="25" t="str">
        <f t="shared" si="7"/>
        <v/>
      </c>
      <c r="I254" s="25"/>
      <c r="J254" s="3"/>
      <c r="K254" s="3"/>
      <c r="L254" s="3"/>
      <c r="M254" s="3"/>
      <c r="N254" s="3"/>
      <c r="O254" s="33"/>
      <c r="P254" s="33"/>
      <c r="Q254" s="33"/>
      <c r="R254" s="33"/>
      <c r="S254" s="33"/>
    </row>
    <row r="255" spans="1:19" x14ac:dyDescent="0.2">
      <c r="A255" s="26"/>
      <c r="B255" s="25"/>
      <c r="C255" s="25"/>
      <c r="D255" s="25"/>
      <c r="E255" s="37" t="str">
        <f>IF(OR(ISBLANK(B255),B255=0),"",COUNTIFS('PROJECT WORKSHEET'!$C$35:$C$1534,IF(ISBLANK('PROJECT WORKSHEET'!$C285),"",C255),'PROJECT WORKSHEET'!$D$35:$D$1534,IF(ISBLANK('PROJECT WORKSHEET'!$C285),D255,D255),'PROJECT WORKSHEET'!$I$35:$I$1534,"YES"))</f>
        <v/>
      </c>
      <c r="F255" s="45" t="str" cm="1">
        <f t="array" ref="F255">IF(OR(ISBLANK(B255), B255=0),"",SUMPRODUCT((--('PROJECT WORKSHEET'!$C$35:$C$1534=IF(ISBLANK('PROJECT WORKSHEET'!$C285),"",C255))),(--('PROJECT WORKSHEET'!$D$35:$D$1534=D255)),(--(('PROJECT WORKSHEET'!$I$35:$I$1534="NO")+('PROJECT WORKSHEET'!$I$35:$I$1534="SUPER")&gt;0))))</f>
        <v/>
      </c>
      <c r="G255" s="38" t="str">
        <f t="shared" si="8"/>
        <v/>
      </c>
      <c r="H255" s="25" t="str">
        <f t="shared" si="7"/>
        <v/>
      </c>
      <c r="I255" s="25"/>
      <c r="J255" s="3"/>
      <c r="K255" s="3"/>
      <c r="L255" s="3"/>
      <c r="M255" s="3"/>
      <c r="N255" s="3"/>
      <c r="O255" s="33"/>
      <c r="P255" s="33"/>
      <c r="Q255" s="33"/>
      <c r="R255" s="33"/>
      <c r="S255" s="33"/>
    </row>
    <row r="256" spans="1:19" x14ac:dyDescent="0.2">
      <c r="A256" s="26"/>
      <c r="B256" s="25"/>
      <c r="C256" s="25"/>
      <c r="D256" s="25"/>
      <c r="E256" s="37" t="str">
        <f>IF(OR(ISBLANK(B256),B256=0),"",COUNTIFS('PROJECT WORKSHEET'!$C$35:$C$1534,IF(ISBLANK('PROJECT WORKSHEET'!$C286),"",C256),'PROJECT WORKSHEET'!$D$35:$D$1534,IF(ISBLANK('PROJECT WORKSHEET'!$C286),D256,D256),'PROJECT WORKSHEET'!$I$35:$I$1534,"YES"))</f>
        <v/>
      </c>
      <c r="F256" s="45" t="str" cm="1">
        <f t="array" ref="F256">IF(OR(ISBLANK(B256), B256=0),"",SUMPRODUCT((--('PROJECT WORKSHEET'!$C$35:$C$1534=IF(ISBLANK('PROJECT WORKSHEET'!$C286),"",C256))),(--('PROJECT WORKSHEET'!$D$35:$D$1534=D256)),(--(('PROJECT WORKSHEET'!$I$35:$I$1534="NO")+('PROJECT WORKSHEET'!$I$35:$I$1534="SUPER")&gt;0))))</f>
        <v/>
      </c>
      <c r="G256" s="38" t="str">
        <f t="shared" si="8"/>
        <v/>
      </c>
      <c r="H256" s="25" t="str">
        <f t="shared" si="7"/>
        <v/>
      </c>
      <c r="I256" s="25"/>
      <c r="J256" s="3"/>
      <c r="K256" s="3"/>
      <c r="L256" s="3"/>
      <c r="M256" s="3"/>
      <c r="N256" s="3"/>
      <c r="O256" s="33"/>
      <c r="P256" s="33"/>
      <c r="Q256" s="33"/>
      <c r="R256" s="33"/>
      <c r="S256" s="33"/>
    </row>
    <row r="257" spans="1:19" x14ac:dyDescent="0.2">
      <c r="A257" s="26"/>
      <c r="B257" s="25"/>
      <c r="C257" s="25"/>
      <c r="D257" s="25"/>
      <c r="E257" s="37" t="str">
        <f>IF(OR(ISBLANK(B257),B257=0),"",COUNTIFS('PROJECT WORKSHEET'!$C$35:$C$1534,IF(ISBLANK('PROJECT WORKSHEET'!$C287),"",C257),'PROJECT WORKSHEET'!$D$35:$D$1534,IF(ISBLANK('PROJECT WORKSHEET'!$C287),D257,D257),'PROJECT WORKSHEET'!$I$35:$I$1534,"YES"))</f>
        <v/>
      </c>
      <c r="F257" s="45" t="str" cm="1">
        <f t="array" ref="F257">IF(OR(ISBLANK(B257), B257=0),"",SUMPRODUCT((--('PROJECT WORKSHEET'!$C$35:$C$1534=IF(ISBLANK('PROJECT WORKSHEET'!$C287),"",C257))),(--('PROJECT WORKSHEET'!$D$35:$D$1534=D257)),(--(('PROJECT WORKSHEET'!$I$35:$I$1534="NO")+('PROJECT WORKSHEET'!$I$35:$I$1534="SUPER")&gt;0))))</f>
        <v/>
      </c>
      <c r="G257" s="38" t="str">
        <f t="shared" si="8"/>
        <v/>
      </c>
      <c r="H257" s="25" t="str">
        <f t="shared" si="7"/>
        <v/>
      </c>
      <c r="I257" s="25"/>
      <c r="J257" s="3"/>
      <c r="K257" s="3"/>
      <c r="L257" s="3"/>
      <c r="M257" s="3"/>
      <c r="N257" s="3"/>
      <c r="O257" s="33"/>
      <c r="P257" s="33"/>
      <c r="Q257" s="33"/>
      <c r="R257" s="33"/>
      <c r="S257" s="33"/>
    </row>
    <row r="258" spans="1:19" x14ac:dyDescent="0.2">
      <c r="A258" s="26"/>
      <c r="B258" s="25"/>
      <c r="C258" s="25"/>
      <c r="D258" s="25"/>
      <c r="E258" s="37" t="str">
        <f>IF(OR(ISBLANK(B258),B258=0),"",COUNTIFS('PROJECT WORKSHEET'!$C$35:$C$1534,IF(ISBLANK('PROJECT WORKSHEET'!$C288),"",C258),'PROJECT WORKSHEET'!$D$35:$D$1534,IF(ISBLANK('PROJECT WORKSHEET'!$C288),D258,D258),'PROJECT WORKSHEET'!$I$35:$I$1534,"YES"))</f>
        <v/>
      </c>
      <c r="F258" s="45" t="str" cm="1">
        <f t="array" ref="F258">IF(OR(ISBLANK(B258), B258=0),"",SUMPRODUCT((--('PROJECT WORKSHEET'!$C$35:$C$1534=IF(ISBLANK('PROJECT WORKSHEET'!$C288),"",C258))),(--('PROJECT WORKSHEET'!$D$35:$D$1534=D258)),(--(('PROJECT WORKSHEET'!$I$35:$I$1534="NO")+('PROJECT WORKSHEET'!$I$35:$I$1534="SUPER")&gt;0))))</f>
        <v/>
      </c>
      <c r="G258" s="38" t="str">
        <f t="shared" si="8"/>
        <v/>
      </c>
      <c r="H258" s="25" t="str">
        <f t="shared" si="7"/>
        <v/>
      </c>
      <c r="I258" s="25"/>
      <c r="J258" s="3"/>
      <c r="K258" s="3"/>
      <c r="L258" s="3"/>
      <c r="M258" s="3"/>
      <c r="N258" s="3"/>
      <c r="O258" s="33"/>
      <c r="P258" s="33"/>
      <c r="Q258" s="33"/>
      <c r="R258" s="33"/>
      <c r="S258" s="33"/>
    </row>
    <row r="259" spans="1:19" x14ac:dyDescent="0.2">
      <c r="A259" s="26"/>
      <c r="B259" s="25"/>
      <c r="C259" s="25"/>
      <c r="D259" s="25"/>
      <c r="E259" s="37" t="str">
        <f>IF(OR(ISBLANK(B259),B259=0),"",COUNTIFS('PROJECT WORKSHEET'!$C$35:$C$1534,IF(ISBLANK('PROJECT WORKSHEET'!$C289),"",C259),'PROJECT WORKSHEET'!$D$35:$D$1534,IF(ISBLANK('PROJECT WORKSHEET'!$C289),D259,D259),'PROJECT WORKSHEET'!$I$35:$I$1534,"YES"))</f>
        <v/>
      </c>
      <c r="F259" s="45" t="str" cm="1">
        <f t="array" ref="F259">IF(OR(ISBLANK(B259), B259=0),"",SUMPRODUCT((--('PROJECT WORKSHEET'!$C$35:$C$1534=IF(ISBLANK('PROJECT WORKSHEET'!$C289),"",C259))),(--('PROJECT WORKSHEET'!$D$35:$D$1534=D259)),(--(('PROJECT WORKSHEET'!$I$35:$I$1534="NO")+('PROJECT WORKSHEET'!$I$35:$I$1534="SUPER")&gt;0))))</f>
        <v/>
      </c>
      <c r="G259" s="38" t="str">
        <f t="shared" si="8"/>
        <v/>
      </c>
      <c r="H259" s="25" t="str">
        <f t="shared" si="7"/>
        <v/>
      </c>
      <c r="I259" s="25"/>
      <c r="J259" s="3"/>
      <c r="K259" s="3"/>
      <c r="L259" s="3"/>
      <c r="M259" s="3"/>
      <c r="N259" s="3"/>
      <c r="O259" s="33"/>
      <c r="P259" s="33"/>
      <c r="Q259" s="33"/>
      <c r="R259" s="33"/>
      <c r="S259" s="33"/>
    </row>
    <row r="260" spans="1:19" x14ac:dyDescent="0.2">
      <c r="A260" s="26"/>
      <c r="B260" s="25"/>
      <c r="C260" s="25"/>
      <c r="D260" s="25"/>
      <c r="E260" s="37" t="str">
        <f>IF(OR(ISBLANK(B260),B260=0),"",COUNTIFS('PROJECT WORKSHEET'!$C$35:$C$1534,IF(ISBLANK('PROJECT WORKSHEET'!$C290),"",C260),'PROJECT WORKSHEET'!$D$35:$D$1534,IF(ISBLANK('PROJECT WORKSHEET'!$C290),D260,D260),'PROJECT WORKSHEET'!$I$35:$I$1534,"YES"))</f>
        <v/>
      </c>
      <c r="F260" s="45" t="str" cm="1">
        <f t="array" ref="F260">IF(OR(ISBLANK(B260), B260=0),"",SUMPRODUCT((--('PROJECT WORKSHEET'!$C$35:$C$1534=IF(ISBLANK('PROJECT WORKSHEET'!$C290),"",C260))),(--('PROJECT WORKSHEET'!$D$35:$D$1534=D260)),(--(('PROJECT WORKSHEET'!$I$35:$I$1534="NO")+('PROJECT WORKSHEET'!$I$35:$I$1534="SUPER")&gt;0))))</f>
        <v/>
      </c>
      <c r="G260" s="38" t="str">
        <f t="shared" si="8"/>
        <v/>
      </c>
      <c r="H260" s="25" t="str">
        <f t="shared" si="7"/>
        <v/>
      </c>
      <c r="I260" s="25"/>
      <c r="J260" s="3"/>
      <c r="K260" s="3"/>
      <c r="L260" s="3"/>
      <c r="M260" s="3"/>
      <c r="N260" s="3"/>
      <c r="O260" s="33"/>
      <c r="P260" s="33"/>
      <c r="Q260" s="33"/>
      <c r="R260" s="33"/>
      <c r="S260" s="33"/>
    </row>
    <row r="261" spans="1:19" x14ac:dyDescent="0.2">
      <c r="A261" s="26"/>
      <c r="B261" s="25"/>
      <c r="C261" s="25"/>
      <c r="D261" s="25"/>
      <c r="E261" s="37" t="str">
        <f>IF(OR(ISBLANK(B261),B261=0),"",COUNTIFS('PROJECT WORKSHEET'!$C$35:$C$1534,IF(ISBLANK('PROJECT WORKSHEET'!$C291),"",C261),'PROJECT WORKSHEET'!$D$35:$D$1534,IF(ISBLANK('PROJECT WORKSHEET'!$C291),D261,D261),'PROJECT WORKSHEET'!$I$35:$I$1534,"YES"))</f>
        <v/>
      </c>
      <c r="F261" s="45" t="str" cm="1">
        <f t="array" ref="F261">IF(OR(ISBLANK(B261), B261=0),"",SUMPRODUCT((--('PROJECT WORKSHEET'!$C$35:$C$1534=IF(ISBLANK('PROJECT WORKSHEET'!$C291),"",C261))),(--('PROJECT WORKSHEET'!$D$35:$D$1534=D261)),(--(('PROJECT WORKSHEET'!$I$35:$I$1534="NO")+('PROJECT WORKSHEET'!$I$35:$I$1534="SUPER")&gt;0))))</f>
        <v/>
      </c>
      <c r="G261" s="38" t="str">
        <f t="shared" si="8"/>
        <v/>
      </c>
      <c r="H261" s="25" t="str">
        <f t="shared" si="7"/>
        <v/>
      </c>
      <c r="I261" s="25"/>
      <c r="J261" s="3"/>
      <c r="K261" s="3"/>
      <c r="L261" s="3"/>
      <c r="M261" s="3"/>
      <c r="N261" s="3"/>
      <c r="O261" s="33"/>
      <c r="P261" s="33"/>
      <c r="Q261" s="33"/>
      <c r="R261" s="33"/>
      <c r="S261" s="33"/>
    </row>
    <row r="262" spans="1:19" x14ac:dyDescent="0.2">
      <c r="A262" s="26"/>
      <c r="B262" s="25"/>
      <c r="C262" s="25"/>
      <c r="D262" s="25"/>
      <c r="E262" s="37" t="str">
        <f>IF(OR(ISBLANK(B262),B262=0),"",COUNTIFS('PROJECT WORKSHEET'!$C$35:$C$1534,IF(ISBLANK('PROJECT WORKSHEET'!$C292),"",C262),'PROJECT WORKSHEET'!$D$35:$D$1534,IF(ISBLANK('PROJECT WORKSHEET'!$C292),D262,D262),'PROJECT WORKSHEET'!$I$35:$I$1534,"YES"))</f>
        <v/>
      </c>
      <c r="F262" s="45" t="str" cm="1">
        <f t="array" ref="F262">IF(OR(ISBLANK(B262), B262=0),"",SUMPRODUCT((--('PROJECT WORKSHEET'!$C$35:$C$1534=IF(ISBLANK('PROJECT WORKSHEET'!$C292),"",C262))),(--('PROJECT WORKSHEET'!$D$35:$D$1534=D262)),(--(('PROJECT WORKSHEET'!$I$35:$I$1534="NO")+('PROJECT WORKSHEET'!$I$35:$I$1534="SUPER")&gt;0))))</f>
        <v/>
      </c>
      <c r="G262" s="38" t="str">
        <f t="shared" si="8"/>
        <v/>
      </c>
      <c r="H262" s="25" t="str">
        <f t="shared" ref="H262:H325" si="9">IF(ISBLANK(B262),"",IF(G262&gt;=66.66666%,"Fail","Pass"))</f>
        <v/>
      </c>
      <c r="I262" s="25"/>
      <c r="J262" s="3"/>
      <c r="K262" s="3"/>
      <c r="L262" s="3"/>
      <c r="M262" s="3"/>
      <c r="N262" s="3"/>
      <c r="O262" s="33"/>
      <c r="P262" s="33"/>
      <c r="Q262" s="33"/>
      <c r="R262" s="33"/>
      <c r="S262" s="33"/>
    </row>
    <row r="263" spans="1:19" x14ac:dyDescent="0.2">
      <c r="A263" s="26"/>
      <c r="B263" s="25"/>
      <c r="C263" s="25"/>
      <c r="D263" s="25"/>
      <c r="E263" s="37" t="str">
        <f>IF(OR(ISBLANK(B263),B263=0),"",COUNTIFS('PROJECT WORKSHEET'!$C$35:$C$1534,IF(ISBLANK('PROJECT WORKSHEET'!$C293),"",C263),'PROJECT WORKSHEET'!$D$35:$D$1534,IF(ISBLANK('PROJECT WORKSHEET'!$C293),D263,D263),'PROJECT WORKSHEET'!$I$35:$I$1534,"YES"))</f>
        <v/>
      </c>
      <c r="F263" s="45" t="str" cm="1">
        <f t="array" ref="F263">IF(OR(ISBLANK(B263), B263=0),"",SUMPRODUCT((--('PROJECT WORKSHEET'!$C$35:$C$1534=IF(ISBLANK('PROJECT WORKSHEET'!$C293),"",C263))),(--('PROJECT WORKSHEET'!$D$35:$D$1534=D263)),(--(('PROJECT WORKSHEET'!$I$35:$I$1534="NO")+('PROJECT WORKSHEET'!$I$35:$I$1534="SUPER")&gt;0))))</f>
        <v/>
      </c>
      <c r="G263" s="38" t="str">
        <f t="shared" si="8"/>
        <v/>
      </c>
      <c r="H263" s="25" t="str">
        <f t="shared" si="9"/>
        <v/>
      </c>
      <c r="I263" s="25"/>
      <c r="J263" s="3"/>
      <c r="K263" s="3"/>
      <c r="L263" s="3"/>
      <c r="M263" s="3"/>
      <c r="N263" s="3"/>
      <c r="O263" s="33"/>
      <c r="P263" s="33"/>
      <c r="Q263" s="33"/>
      <c r="R263" s="33"/>
      <c r="S263" s="33"/>
    </row>
    <row r="264" spans="1:19" x14ac:dyDescent="0.2">
      <c r="A264" s="26"/>
      <c r="B264" s="25"/>
      <c r="C264" s="25"/>
      <c r="D264" s="25"/>
      <c r="E264" s="37" t="str">
        <f>IF(OR(ISBLANK(B264),B264=0),"",COUNTIFS('PROJECT WORKSHEET'!$C$35:$C$1534,IF(ISBLANK('PROJECT WORKSHEET'!$C294),"",C264),'PROJECT WORKSHEET'!$D$35:$D$1534,IF(ISBLANK('PROJECT WORKSHEET'!$C294),D264,D264),'PROJECT WORKSHEET'!$I$35:$I$1534,"YES"))</f>
        <v/>
      </c>
      <c r="F264" s="45" t="str" cm="1">
        <f t="array" ref="F264">IF(OR(ISBLANK(B264), B264=0),"",SUMPRODUCT((--('PROJECT WORKSHEET'!$C$35:$C$1534=IF(ISBLANK('PROJECT WORKSHEET'!$C294),"",C264))),(--('PROJECT WORKSHEET'!$D$35:$D$1534=D264)),(--(('PROJECT WORKSHEET'!$I$35:$I$1534="NO")+('PROJECT WORKSHEET'!$I$35:$I$1534="SUPER")&gt;0))))</f>
        <v/>
      </c>
      <c r="G264" s="38" t="str">
        <f t="shared" si="8"/>
        <v/>
      </c>
      <c r="H264" s="25" t="str">
        <f t="shared" si="9"/>
        <v/>
      </c>
      <c r="I264" s="25"/>
      <c r="J264" s="3"/>
      <c r="K264" s="3"/>
      <c r="L264" s="3"/>
      <c r="M264" s="3"/>
      <c r="N264" s="3"/>
      <c r="O264" s="33"/>
      <c r="P264" s="33"/>
      <c r="Q264" s="33"/>
      <c r="R264" s="33"/>
      <c r="S264" s="33"/>
    </row>
    <row r="265" spans="1:19" x14ac:dyDescent="0.2">
      <c r="A265" s="26"/>
      <c r="B265" s="25"/>
      <c r="C265" s="25"/>
      <c r="D265" s="25"/>
      <c r="E265" s="37" t="str">
        <f>IF(OR(ISBLANK(B265),B265=0),"",COUNTIFS('PROJECT WORKSHEET'!$C$35:$C$1534,IF(ISBLANK('PROJECT WORKSHEET'!$C295),"",C265),'PROJECT WORKSHEET'!$D$35:$D$1534,IF(ISBLANK('PROJECT WORKSHEET'!$C295),D265,D265),'PROJECT WORKSHEET'!$I$35:$I$1534,"YES"))</f>
        <v/>
      </c>
      <c r="F265" s="45" t="str" cm="1">
        <f t="array" ref="F265">IF(OR(ISBLANK(B265), B265=0),"",SUMPRODUCT((--('PROJECT WORKSHEET'!$C$35:$C$1534=IF(ISBLANK('PROJECT WORKSHEET'!$C295),"",C265))),(--('PROJECT WORKSHEET'!$D$35:$D$1534=D265)),(--(('PROJECT WORKSHEET'!$I$35:$I$1534="NO")+('PROJECT WORKSHEET'!$I$35:$I$1534="SUPER")&gt;0))))</f>
        <v/>
      </c>
      <c r="G265" s="38" t="str">
        <f t="shared" si="8"/>
        <v/>
      </c>
      <c r="H265" s="25" t="str">
        <f t="shared" si="9"/>
        <v/>
      </c>
      <c r="I265" s="25"/>
      <c r="J265" s="3"/>
      <c r="K265" s="3"/>
      <c r="L265" s="3"/>
      <c r="M265" s="3"/>
      <c r="N265" s="3"/>
      <c r="O265" s="33"/>
      <c r="P265" s="33"/>
      <c r="Q265" s="33"/>
      <c r="R265" s="33"/>
      <c r="S265" s="33"/>
    </row>
    <row r="266" spans="1:19" x14ac:dyDescent="0.2">
      <c r="A266" s="26"/>
      <c r="B266" s="25"/>
      <c r="C266" s="25"/>
      <c r="D266" s="25"/>
      <c r="E266" s="37" t="str">
        <f>IF(OR(ISBLANK(B266),B266=0),"",COUNTIFS('PROJECT WORKSHEET'!$C$35:$C$1534,IF(ISBLANK('PROJECT WORKSHEET'!$C296),"",C266),'PROJECT WORKSHEET'!$D$35:$D$1534,IF(ISBLANK('PROJECT WORKSHEET'!$C296),D266,D266),'PROJECT WORKSHEET'!$I$35:$I$1534,"YES"))</f>
        <v/>
      </c>
      <c r="F266" s="45" t="str" cm="1">
        <f t="array" ref="F266">IF(OR(ISBLANK(B266), B266=0),"",SUMPRODUCT((--('PROJECT WORKSHEET'!$C$35:$C$1534=IF(ISBLANK('PROJECT WORKSHEET'!$C296),"",C266))),(--('PROJECT WORKSHEET'!$D$35:$D$1534=D266)),(--(('PROJECT WORKSHEET'!$I$35:$I$1534="NO")+('PROJECT WORKSHEET'!$I$35:$I$1534="SUPER")&gt;0))))</f>
        <v/>
      </c>
      <c r="G266" s="38" t="str">
        <f t="shared" si="8"/>
        <v/>
      </c>
      <c r="H266" s="25" t="str">
        <f t="shared" si="9"/>
        <v/>
      </c>
      <c r="I266" s="25"/>
      <c r="J266" s="3"/>
      <c r="K266" s="3"/>
      <c r="L266" s="3"/>
      <c r="M266" s="3"/>
      <c r="N266" s="3"/>
      <c r="O266" s="33"/>
      <c r="P266" s="33"/>
      <c r="Q266" s="33"/>
      <c r="R266" s="33"/>
      <c r="S266" s="33"/>
    </row>
    <row r="267" spans="1:19" x14ac:dyDescent="0.2">
      <c r="A267" s="26"/>
      <c r="B267" s="25"/>
      <c r="C267" s="25"/>
      <c r="D267" s="25"/>
      <c r="E267" s="37" t="str">
        <f>IF(OR(ISBLANK(B267),B267=0),"",COUNTIFS('PROJECT WORKSHEET'!$C$35:$C$1534,IF(ISBLANK('PROJECT WORKSHEET'!$C297),"",C267),'PROJECT WORKSHEET'!$D$35:$D$1534,IF(ISBLANK('PROJECT WORKSHEET'!$C297),D267,D267),'PROJECT WORKSHEET'!$I$35:$I$1534,"YES"))</f>
        <v/>
      </c>
      <c r="F267" s="45" t="str" cm="1">
        <f t="array" ref="F267">IF(OR(ISBLANK(B267), B267=0),"",SUMPRODUCT((--('PROJECT WORKSHEET'!$C$35:$C$1534=IF(ISBLANK('PROJECT WORKSHEET'!$C297),"",C267))),(--('PROJECT WORKSHEET'!$D$35:$D$1534=D267)),(--(('PROJECT WORKSHEET'!$I$35:$I$1534="NO")+('PROJECT WORKSHEET'!$I$35:$I$1534="SUPER")&gt;0))))</f>
        <v/>
      </c>
      <c r="G267" s="38" t="str">
        <f t="shared" si="8"/>
        <v/>
      </c>
      <c r="H267" s="25" t="str">
        <f t="shared" si="9"/>
        <v/>
      </c>
      <c r="I267" s="25"/>
      <c r="J267" s="3"/>
      <c r="K267" s="3"/>
      <c r="L267" s="3"/>
      <c r="M267" s="3"/>
      <c r="N267" s="3"/>
      <c r="O267" s="33"/>
      <c r="P267" s="33"/>
      <c r="Q267" s="33"/>
      <c r="R267" s="33"/>
      <c r="S267" s="33"/>
    </row>
    <row r="268" spans="1:19" x14ac:dyDescent="0.2">
      <c r="A268" s="26"/>
      <c r="B268" s="25"/>
      <c r="C268" s="25"/>
      <c r="D268" s="25"/>
      <c r="E268" s="37" t="str">
        <f>IF(OR(ISBLANK(B268),B268=0),"",COUNTIFS('PROJECT WORKSHEET'!$C$35:$C$1534,IF(ISBLANK('PROJECT WORKSHEET'!$C298),"",C268),'PROJECT WORKSHEET'!$D$35:$D$1534,IF(ISBLANK('PROJECT WORKSHEET'!$C298),D268,D268),'PROJECT WORKSHEET'!$I$35:$I$1534,"YES"))</f>
        <v/>
      </c>
      <c r="F268" s="45" t="str" cm="1">
        <f t="array" ref="F268">IF(OR(ISBLANK(B268), B268=0),"",SUMPRODUCT((--('PROJECT WORKSHEET'!$C$35:$C$1534=IF(ISBLANK('PROJECT WORKSHEET'!$C298),"",C268))),(--('PROJECT WORKSHEET'!$D$35:$D$1534=D268)),(--(('PROJECT WORKSHEET'!$I$35:$I$1534="NO")+('PROJECT WORKSHEET'!$I$35:$I$1534="SUPER")&gt;0))))</f>
        <v/>
      </c>
      <c r="G268" s="38" t="str">
        <f t="shared" si="8"/>
        <v/>
      </c>
      <c r="H268" s="25" t="str">
        <f t="shared" si="9"/>
        <v/>
      </c>
      <c r="I268" s="25"/>
      <c r="J268" s="3"/>
      <c r="K268" s="3"/>
      <c r="L268" s="3"/>
      <c r="M268" s="3"/>
      <c r="N268" s="3"/>
      <c r="O268" s="33"/>
      <c r="P268" s="33"/>
      <c r="Q268" s="33"/>
      <c r="R268" s="33"/>
      <c r="S268" s="33"/>
    </row>
    <row r="269" spans="1:19" x14ac:dyDescent="0.2">
      <c r="A269" s="26"/>
      <c r="B269" s="25"/>
      <c r="C269" s="25"/>
      <c r="D269" s="25"/>
      <c r="E269" s="37" t="str">
        <f>IF(OR(ISBLANK(B269),B269=0),"",COUNTIFS('PROJECT WORKSHEET'!$C$35:$C$1534,IF(ISBLANK('PROJECT WORKSHEET'!$C299),"",C269),'PROJECT WORKSHEET'!$D$35:$D$1534,IF(ISBLANK('PROJECT WORKSHEET'!$C299),D269,D269),'PROJECT WORKSHEET'!$I$35:$I$1534,"YES"))</f>
        <v/>
      </c>
      <c r="F269" s="45" t="str" cm="1">
        <f t="array" ref="F269">IF(OR(ISBLANK(B269), B269=0),"",SUMPRODUCT((--('PROJECT WORKSHEET'!$C$35:$C$1534=IF(ISBLANK('PROJECT WORKSHEET'!$C299),"",C269))),(--('PROJECT WORKSHEET'!$D$35:$D$1534=D269)),(--(('PROJECT WORKSHEET'!$I$35:$I$1534="NO")+('PROJECT WORKSHEET'!$I$35:$I$1534="SUPER")&gt;0))))</f>
        <v/>
      </c>
      <c r="G269" s="38" t="str">
        <f t="shared" si="8"/>
        <v/>
      </c>
      <c r="H269" s="25" t="str">
        <f t="shared" si="9"/>
        <v/>
      </c>
      <c r="I269" s="25"/>
      <c r="J269" s="3"/>
      <c r="K269" s="3"/>
      <c r="L269" s="3"/>
      <c r="M269" s="3"/>
      <c r="N269" s="3"/>
      <c r="O269" s="33"/>
      <c r="P269" s="33"/>
      <c r="Q269" s="33"/>
      <c r="R269" s="33"/>
      <c r="S269" s="33"/>
    </row>
    <row r="270" spans="1:19" x14ac:dyDescent="0.2">
      <c r="A270" s="26"/>
      <c r="B270" s="25"/>
      <c r="C270" s="25"/>
      <c r="D270" s="25"/>
      <c r="E270" s="37" t="str">
        <f>IF(OR(ISBLANK(B270),B270=0),"",COUNTIFS('PROJECT WORKSHEET'!$C$35:$C$1534,IF(ISBLANK('PROJECT WORKSHEET'!$C300),"",C270),'PROJECT WORKSHEET'!$D$35:$D$1534,IF(ISBLANK('PROJECT WORKSHEET'!$C300),D270,D270),'PROJECT WORKSHEET'!$I$35:$I$1534,"YES"))</f>
        <v/>
      </c>
      <c r="F270" s="45" t="str" cm="1">
        <f t="array" ref="F270">IF(OR(ISBLANK(B270), B270=0),"",SUMPRODUCT((--('PROJECT WORKSHEET'!$C$35:$C$1534=IF(ISBLANK('PROJECT WORKSHEET'!$C300),"",C270))),(--('PROJECT WORKSHEET'!$D$35:$D$1534=D270)),(--(('PROJECT WORKSHEET'!$I$35:$I$1534="NO")+('PROJECT WORKSHEET'!$I$35:$I$1534="SUPER")&gt;0))))</f>
        <v/>
      </c>
      <c r="G270" s="38" t="str">
        <f t="shared" si="8"/>
        <v/>
      </c>
      <c r="H270" s="25" t="str">
        <f t="shared" si="9"/>
        <v/>
      </c>
      <c r="I270" s="25"/>
      <c r="J270" s="3"/>
      <c r="K270" s="3"/>
      <c r="L270" s="3"/>
      <c r="M270" s="3"/>
      <c r="N270" s="3"/>
      <c r="O270" s="33"/>
      <c r="P270" s="33"/>
      <c r="Q270" s="33"/>
      <c r="R270" s="33"/>
      <c r="S270" s="33"/>
    </row>
    <row r="271" spans="1:19" x14ac:dyDescent="0.2">
      <c r="A271" s="26"/>
      <c r="B271" s="25"/>
      <c r="C271" s="25"/>
      <c r="D271" s="25"/>
      <c r="E271" s="37" t="str">
        <f>IF(OR(ISBLANK(B271),B271=0),"",COUNTIFS('PROJECT WORKSHEET'!$C$35:$C$1534,IF(ISBLANK('PROJECT WORKSHEET'!$C301),"",C271),'PROJECT WORKSHEET'!$D$35:$D$1534,IF(ISBLANK('PROJECT WORKSHEET'!$C301),D271,D271),'PROJECT WORKSHEET'!$I$35:$I$1534,"YES"))</f>
        <v/>
      </c>
      <c r="F271" s="45" t="str" cm="1">
        <f t="array" ref="F271">IF(OR(ISBLANK(B271), B271=0),"",SUMPRODUCT((--('PROJECT WORKSHEET'!$C$35:$C$1534=IF(ISBLANK('PROJECT WORKSHEET'!$C301),"",C271))),(--('PROJECT WORKSHEET'!$D$35:$D$1534=D271)),(--(('PROJECT WORKSHEET'!$I$35:$I$1534="NO")+('PROJECT WORKSHEET'!$I$35:$I$1534="SUPER")&gt;0))))</f>
        <v/>
      </c>
      <c r="G271" s="38" t="str">
        <f t="shared" si="8"/>
        <v/>
      </c>
      <c r="H271" s="25" t="str">
        <f t="shared" si="9"/>
        <v/>
      </c>
      <c r="I271" s="25"/>
      <c r="J271" s="3"/>
      <c r="K271" s="3"/>
      <c r="L271" s="3"/>
      <c r="M271" s="3"/>
      <c r="N271" s="3"/>
      <c r="O271" s="33"/>
      <c r="P271" s="33"/>
      <c r="Q271" s="33"/>
      <c r="R271" s="33"/>
      <c r="S271" s="33"/>
    </row>
    <row r="272" spans="1:19" x14ac:dyDescent="0.2">
      <c r="A272" s="26"/>
      <c r="B272" s="25"/>
      <c r="C272" s="25"/>
      <c r="D272" s="25"/>
      <c r="E272" s="37" t="str">
        <f>IF(OR(ISBLANK(B272),B272=0),"",COUNTIFS('PROJECT WORKSHEET'!$C$35:$C$1534,IF(ISBLANK('PROJECT WORKSHEET'!$C302),"",C272),'PROJECT WORKSHEET'!$D$35:$D$1534,IF(ISBLANK('PROJECT WORKSHEET'!$C302),D272,D272),'PROJECT WORKSHEET'!$I$35:$I$1534,"YES"))</f>
        <v/>
      </c>
      <c r="F272" s="45" t="str" cm="1">
        <f t="array" ref="F272">IF(OR(ISBLANK(B272), B272=0),"",SUMPRODUCT((--('PROJECT WORKSHEET'!$C$35:$C$1534=IF(ISBLANK('PROJECT WORKSHEET'!$C302),"",C272))),(--('PROJECT WORKSHEET'!$D$35:$D$1534=D272)),(--(('PROJECT WORKSHEET'!$I$35:$I$1534="NO")+('PROJECT WORKSHEET'!$I$35:$I$1534="SUPER")&gt;0))))</f>
        <v/>
      </c>
      <c r="G272" s="38" t="str">
        <f t="shared" si="8"/>
        <v/>
      </c>
      <c r="H272" s="25" t="str">
        <f t="shared" si="9"/>
        <v/>
      </c>
      <c r="I272" s="25"/>
      <c r="J272" s="3"/>
      <c r="K272" s="3"/>
      <c r="L272" s="3"/>
      <c r="M272" s="3"/>
      <c r="N272" s="3"/>
      <c r="O272" s="33"/>
      <c r="P272" s="33"/>
      <c r="Q272" s="33"/>
      <c r="R272" s="33"/>
      <c r="S272" s="33"/>
    </row>
    <row r="273" spans="1:27" x14ac:dyDescent="0.2">
      <c r="A273" s="26"/>
      <c r="B273" s="25"/>
      <c r="C273" s="25"/>
      <c r="D273" s="25"/>
      <c r="E273" s="37" t="str">
        <f>IF(OR(ISBLANK(B273),B273=0),"",COUNTIFS('PROJECT WORKSHEET'!$C$35:$C$1534,IF(ISBLANK('PROJECT WORKSHEET'!$C303),"",C273),'PROJECT WORKSHEET'!$D$35:$D$1534,IF(ISBLANK('PROJECT WORKSHEET'!$C303),D273,D273),'PROJECT WORKSHEET'!$I$35:$I$1534,"YES"))</f>
        <v/>
      </c>
      <c r="F273" s="45" t="str" cm="1">
        <f t="array" ref="F273">IF(OR(ISBLANK(B273), B273=0),"",SUMPRODUCT((--('PROJECT WORKSHEET'!$C$35:$C$1534=IF(ISBLANK('PROJECT WORKSHEET'!$C303),"",C273))),(--('PROJECT WORKSHEET'!$D$35:$D$1534=D273)),(--(('PROJECT WORKSHEET'!$I$35:$I$1534="NO")+('PROJECT WORKSHEET'!$I$35:$I$1534="SUPER")&gt;0))))</f>
        <v/>
      </c>
      <c r="G273" s="38" t="str">
        <f t="shared" si="8"/>
        <v/>
      </c>
      <c r="H273" s="25" t="str">
        <f t="shared" si="9"/>
        <v/>
      </c>
      <c r="I273" s="25"/>
      <c r="J273" s="3"/>
      <c r="K273" s="3"/>
      <c r="L273" s="3"/>
      <c r="M273" s="3"/>
      <c r="N273" s="3"/>
      <c r="O273" s="33"/>
      <c r="P273" s="33"/>
      <c r="Q273" s="33"/>
      <c r="R273" s="33"/>
      <c r="S273" s="33"/>
    </row>
    <row r="274" spans="1:27" x14ac:dyDescent="0.2">
      <c r="A274" s="26"/>
      <c r="B274" s="25"/>
      <c r="C274" s="25"/>
      <c r="D274" s="25"/>
      <c r="E274" s="37" t="str">
        <f>IF(OR(ISBLANK(B274),B274=0),"",COUNTIFS('PROJECT WORKSHEET'!$C$35:$C$1534,IF(ISBLANK('PROJECT WORKSHEET'!$C304),"",C274),'PROJECT WORKSHEET'!$D$35:$D$1534,IF(ISBLANK('PROJECT WORKSHEET'!$C304),D274,D274),'PROJECT WORKSHEET'!$I$35:$I$1534,"YES"))</f>
        <v/>
      </c>
      <c r="F274" s="45" t="str" cm="1">
        <f t="array" ref="F274">IF(OR(ISBLANK(B274), B274=0),"",SUMPRODUCT((--('PROJECT WORKSHEET'!$C$35:$C$1534=IF(ISBLANK('PROJECT WORKSHEET'!$C304),"",C274))),(--('PROJECT WORKSHEET'!$D$35:$D$1534=D274)),(--(('PROJECT WORKSHEET'!$I$35:$I$1534="NO")+('PROJECT WORKSHEET'!$I$35:$I$1534="SUPER")&gt;0))))</f>
        <v/>
      </c>
      <c r="G274" s="38" t="str">
        <f t="shared" si="8"/>
        <v/>
      </c>
      <c r="H274" s="25" t="str">
        <f t="shared" si="9"/>
        <v/>
      </c>
      <c r="I274" s="25"/>
      <c r="J274" s="3"/>
      <c r="K274" s="3"/>
      <c r="L274" s="3"/>
      <c r="M274" s="3"/>
      <c r="N274" s="3"/>
      <c r="O274" s="33"/>
      <c r="P274" s="33"/>
      <c r="Q274" s="33"/>
      <c r="R274" s="33"/>
      <c r="S274" s="33"/>
    </row>
    <row r="275" spans="1:27" x14ac:dyDescent="0.2">
      <c r="A275" s="26"/>
      <c r="B275" s="25"/>
      <c r="C275" s="25"/>
      <c r="D275" s="25"/>
      <c r="E275" s="37" t="str">
        <f>IF(OR(ISBLANK(B275),B275=0),"",COUNTIFS('PROJECT WORKSHEET'!$C$35:$C$1534,IF(ISBLANK('PROJECT WORKSHEET'!$C305),"",C275),'PROJECT WORKSHEET'!$D$35:$D$1534,IF(ISBLANK('PROJECT WORKSHEET'!$C305),D275,D275),'PROJECT WORKSHEET'!$I$35:$I$1534,"YES"))</f>
        <v/>
      </c>
      <c r="F275" s="45" t="str" cm="1">
        <f t="array" ref="F275">IF(OR(ISBLANK(B275), B275=0),"",SUMPRODUCT((--('PROJECT WORKSHEET'!$C$35:$C$1534=IF(ISBLANK('PROJECT WORKSHEET'!$C305),"",C275))),(--('PROJECT WORKSHEET'!$D$35:$D$1534=D275)),(--(('PROJECT WORKSHEET'!$I$35:$I$1534="NO")+('PROJECT WORKSHEET'!$I$35:$I$1534="SUPER")&gt;0))))</f>
        <v/>
      </c>
      <c r="G275" s="38" t="str">
        <f t="shared" si="8"/>
        <v/>
      </c>
      <c r="H275" s="25" t="str">
        <f t="shared" si="9"/>
        <v/>
      </c>
      <c r="I275" s="25"/>
      <c r="J275" s="3"/>
      <c r="K275" s="3"/>
      <c r="L275" s="3"/>
      <c r="M275" s="3"/>
      <c r="N275" s="3"/>
      <c r="O275" s="33"/>
      <c r="P275" s="33"/>
      <c r="Q275" s="33"/>
      <c r="R275" s="33"/>
      <c r="S275" s="33"/>
    </row>
    <row r="276" spans="1:27" x14ac:dyDescent="0.2">
      <c r="A276" s="26"/>
      <c r="B276" s="25"/>
      <c r="C276" s="25"/>
      <c r="D276" s="25"/>
      <c r="E276" s="37" t="str">
        <f>IF(OR(ISBLANK(B276),B276=0),"",COUNTIFS('PROJECT WORKSHEET'!$C$35:$C$1534,IF(ISBLANK('PROJECT WORKSHEET'!$C306),"",C276),'PROJECT WORKSHEET'!$D$35:$D$1534,IF(ISBLANK('PROJECT WORKSHEET'!$C306),D276,D276),'PROJECT WORKSHEET'!$I$35:$I$1534,"YES"))</f>
        <v/>
      </c>
      <c r="F276" s="45" t="str" cm="1">
        <f t="array" ref="F276">IF(OR(ISBLANK(B276), B276=0),"",SUMPRODUCT((--('PROJECT WORKSHEET'!$C$35:$C$1534=IF(ISBLANK('PROJECT WORKSHEET'!$C306),"",C276))),(--('PROJECT WORKSHEET'!$D$35:$D$1534=D276)),(--(('PROJECT WORKSHEET'!$I$35:$I$1534="NO")+('PROJECT WORKSHEET'!$I$35:$I$1534="SUPER")&gt;0))))</f>
        <v/>
      </c>
      <c r="G276" s="38" t="str">
        <f t="shared" si="8"/>
        <v/>
      </c>
      <c r="H276" s="25" t="str">
        <f t="shared" si="9"/>
        <v/>
      </c>
      <c r="I276" s="25"/>
      <c r="J276" s="3"/>
      <c r="K276" s="3"/>
      <c r="L276" s="3"/>
      <c r="M276" s="3"/>
      <c r="N276" s="3"/>
      <c r="O276" s="33"/>
      <c r="P276" s="33"/>
      <c r="Q276" s="33"/>
      <c r="R276" s="33"/>
      <c r="S276" s="33"/>
    </row>
    <row r="277" spans="1:27" x14ac:dyDescent="0.2">
      <c r="A277" s="26"/>
      <c r="B277" s="25"/>
      <c r="C277" s="25"/>
      <c r="D277" s="25"/>
      <c r="E277" s="37" t="str">
        <f>IF(OR(ISBLANK(B277),B277=0),"",COUNTIFS('PROJECT WORKSHEET'!$C$35:$C$1534,IF(ISBLANK('PROJECT WORKSHEET'!$C307),"",C277),'PROJECT WORKSHEET'!$D$35:$D$1534,IF(ISBLANK('PROJECT WORKSHEET'!$C307),D277,D277),'PROJECT WORKSHEET'!$I$35:$I$1534,"YES"))</f>
        <v/>
      </c>
      <c r="F277" s="45" t="str" cm="1">
        <f t="array" ref="F277">IF(OR(ISBLANK(B277), B277=0),"",SUMPRODUCT((--('PROJECT WORKSHEET'!$C$35:$C$1534=IF(ISBLANK('PROJECT WORKSHEET'!$C307),"",C277))),(--('PROJECT WORKSHEET'!$D$35:$D$1534=D277)),(--(('PROJECT WORKSHEET'!$I$35:$I$1534="NO")+('PROJECT WORKSHEET'!$I$35:$I$1534="SUPER")&gt;0))))</f>
        <v/>
      </c>
      <c r="G277" s="38" t="str">
        <f t="shared" si="8"/>
        <v/>
      </c>
      <c r="H277" s="25" t="str">
        <f t="shared" si="9"/>
        <v/>
      </c>
      <c r="I277" s="25"/>
      <c r="J277" s="3"/>
      <c r="K277" s="3"/>
      <c r="L277" s="3"/>
      <c r="M277" s="3"/>
      <c r="N277" s="3"/>
      <c r="O277" s="33"/>
      <c r="P277" s="33"/>
      <c r="Q277" s="33"/>
      <c r="R277" s="33"/>
      <c r="S277" s="33"/>
    </row>
    <row r="278" spans="1:27" x14ac:dyDescent="0.2">
      <c r="A278" s="26"/>
      <c r="B278" s="25"/>
      <c r="C278" s="25"/>
      <c r="D278" s="25"/>
      <c r="E278" s="37" t="str">
        <f>IF(OR(ISBLANK(B278),B278=0),"",COUNTIFS('PROJECT WORKSHEET'!$C$35:$C$1534,IF(ISBLANK('PROJECT WORKSHEET'!$C308),"",C278),'PROJECT WORKSHEET'!$D$35:$D$1534,IF(ISBLANK('PROJECT WORKSHEET'!$C308),D278,D278),'PROJECT WORKSHEET'!$I$35:$I$1534,"YES"))</f>
        <v/>
      </c>
      <c r="F278" s="45" t="str" cm="1">
        <f t="array" ref="F278">IF(OR(ISBLANK(B278), B278=0),"",SUMPRODUCT((--('PROJECT WORKSHEET'!$C$35:$C$1534=IF(ISBLANK('PROJECT WORKSHEET'!$C308),"",C278))),(--('PROJECT WORKSHEET'!$D$35:$D$1534=D278)),(--(('PROJECT WORKSHEET'!$I$35:$I$1534="NO")+('PROJECT WORKSHEET'!$I$35:$I$1534="SUPER")&gt;0))))</f>
        <v/>
      </c>
      <c r="G278" s="38" t="str">
        <f t="shared" si="8"/>
        <v/>
      </c>
      <c r="H278" s="25" t="str">
        <f t="shared" si="9"/>
        <v/>
      </c>
      <c r="I278" s="25"/>
      <c r="J278" s="3"/>
      <c r="K278" s="3"/>
      <c r="L278" s="3"/>
      <c r="M278" s="3"/>
      <c r="N278" s="3"/>
      <c r="O278" s="33"/>
      <c r="P278" s="33"/>
      <c r="Q278" s="33"/>
      <c r="R278" s="33"/>
      <c r="S278" s="33"/>
    </row>
    <row r="279" spans="1:27" x14ac:dyDescent="0.2">
      <c r="A279" s="26"/>
      <c r="B279" s="25"/>
      <c r="C279" s="25"/>
      <c r="D279" s="25"/>
      <c r="E279" s="37" t="str">
        <f>IF(OR(ISBLANK(B279),B279=0),"",COUNTIFS('PROJECT WORKSHEET'!$C$35:$C$1534,IF(ISBLANK('PROJECT WORKSHEET'!$C309),"",C279),'PROJECT WORKSHEET'!$D$35:$D$1534,IF(ISBLANK('PROJECT WORKSHEET'!$C309),D279,D279),'PROJECT WORKSHEET'!$I$35:$I$1534,"YES"))</f>
        <v/>
      </c>
      <c r="F279" s="45" t="str" cm="1">
        <f t="array" ref="F279">IF(OR(ISBLANK(B279), B279=0),"",SUMPRODUCT((--('PROJECT WORKSHEET'!$C$35:$C$1534=IF(ISBLANK('PROJECT WORKSHEET'!$C309),"",C279))),(--('PROJECT WORKSHEET'!$D$35:$D$1534=D279)),(--(('PROJECT WORKSHEET'!$I$35:$I$1534="NO")+('PROJECT WORKSHEET'!$I$35:$I$1534="SUPER")&gt;0))))</f>
        <v/>
      </c>
      <c r="G279" s="38" t="str">
        <f t="shared" si="8"/>
        <v/>
      </c>
      <c r="H279" s="25" t="str">
        <f t="shared" si="9"/>
        <v/>
      </c>
      <c r="I279" s="25"/>
      <c r="J279" s="3"/>
      <c r="K279" s="3"/>
      <c r="L279" s="3"/>
      <c r="M279" s="3"/>
      <c r="N279" s="3"/>
      <c r="O279" s="33"/>
      <c r="P279" s="33"/>
      <c r="Q279" s="33"/>
      <c r="R279" s="33"/>
      <c r="S279" s="33"/>
    </row>
    <row r="280" spans="1:27" x14ac:dyDescent="0.2">
      <c r="A280" s="26"/>
      <c r="B280" s="25"/>
      <c r="C280" s="25"/>
      <c r="D280" s="25"/>
      <c r="E280" s="37" t="str">
        <f>IF(OR(ISBLANK(B280),B280=0),"",COUNTIFS('PROJECT WORKSHEET'!$C$35:$C$1534,IF(ISBLANK('PROJECT WORKSHEET'!$C310),"",C280),'PROJECT WORKSHEET'!$D$35:$D$1534,IF(ISBLANK('PROJECT WORKSHEET'!$C310),D280,D280),'PROJECT WORKSHEET'!$I$35:$I$1534,"YES"))</f>
        <v/>
      </c>
      <c r="F280" s="45" t="str" cm="1">
        <f t="array" ref="F280">IF(OR(ISBLANK(B280), B280=0),"",SUMPRODUCT((--('PROJECT WORKSHEET'!$C$35:$C$1534=IF(ISBLANK('PROJECT WORKSHEET'!$C310),"",C280))),(--('PROJECT WORKSHEET'!$D$35:$D$1534=D280)),(--(('PROJECT WORKSHEET'!$I$35:$I$1534="NO")+('PROJECT WORKSHEET'!$I$35:$I$1534="SUPER")&gt;0))))</f>
        <v/>
      </c>
      <c r="G280" s="38" t="str">
        <f t="shared" si="8"/>
        <v/>
      </c>
      <c r="H280" s="25" t="str">
        <f t="shared" si="9"/>
        <v/>
      </c>
      <c r="I280" s="25"/>
      <c r="J280" s="3"/>
      <c r="K280" s="3"/>
      <c r="L280" s="3"/>
      <c r="M280" s="3"/>
      <c r="N280" s="3"/>
      <c r="O280" s="33"/>
      <c r="P280" s="33"/>
      <c r="Q280" s="33"/>
      <c r="R280" s="33"/>
      <c r="S280" s="33"/>
    </row>
    <row r="281" spans="1:27" x14ac:dyDescent="0.2">
      <c r="A281" s="26"/>
      <c r="B281" s="25"/>
      <c r="C281" s="25"/>
      <c r="D281" s="25"/>
      <c r="E281" s="37" t="str">
        <f>IF(OR(ISBLANK(B281),B281=0),"",COUNTIFS('PROJECT WORKSHEET'!$C$35:$C$1534,IF(ISBLANK('PROJECT WORKSHEET'!$C311),"",C281),'PROJECT WORKSHEET'!$D$35:$D$1534,IF(ISBLANK('PROJECT WORKSHEET'!$C311),D281,D281),'PROJECT WORKSHEET'!$I$35:$I$1534,"YES"))</f>
        <v/>
      </c>
      <c r="F281" s="45" t="str" cm="1">
        <f t="array" ref="F281">IF(OR(ISBLANK(B281), B281=0),"",SUMPRODUCT((--('PROJECT WORKSHEET'!$C$35:$C$1534=IF(ISBLANK('PROJECT WORKSHEET'!$C311),"",C281))),(--('PROJECT WORKSHEET'!$D$35:$D$1534=D281)),(--(('PROJECT WORKSHEET'!$I$35:$I$1534="NO")+('PROJECT WORKSHEET'!$I$35:$I$1534="SUPER")&gt;0))))</f>
        <v/>
      </c>
      <c r="G281" s="38" t="str">
        <f t="shared" si="8"/>
        <v/>
      </c>
      <c r="H281" s="25" t="str">
        <f t="shared" si="9"/>
        <v/>
      </c>
      <c r="I281" s="25"/>
      <c r="J281" s="3"/>
      <c r="K281" s="3"/>
      <c r="L281" s="3"/>
      <c r="M281" s="3"/>
      <c r="N281" s="3"/>
      <c r="O281" s="33"/>
      <c r="P281" s="33"/>
      <c r="Q281" s="33"/>
      <c r="R281" s="33"/>
      <c r="S281" s="33"/>
    </row>
    <row r="282" spans="1:27" x14ac:dyDescent="0.2">
      <c r="B282" s="25"/>
      <c r="C282" s="25"/>
      <c r="D282" s="25"/>
      <c r="E282" s="37" t="str">
        <f>IF(OR(ISBLANK(B282),B282=0),"",COUNTIFS('PROJECT WORKSHEET'!$C$35:$C$1534,IF(ISBLANK('PROJECT WORKSHEET'!$C312),"",C282),'PROJECT WORKSHEET'!$D$35:$D$1534,IF(ISBLANK('PROJECT WORKSHEET'!$C312),D282,D282),'PROJECT WORKSHEET'!$I$35:$I$1534,"YES"))</f>
        <v/>
      </c>
      <c r="F282" s="45" t="str" cm="1">
        <f t="array" ref="F282">IF(OR(ISBLANK(B282), B282=0),"",SUMPRODUCT((--('PROJECT WORKSHEET'!$C$35:$C$1534=IF(ISBLANK('PROJECT WORKSHEET'!$C312),"",C282))),(--('PROJECT WORKSHEET'!$D$35:$D$1534=D282)),(--(('PROJECT WORKSHEET'!$I$35:$I$1534="NO")+('PROJECT WORKSHEET'!$I$35:$I$1534="SUPER")&gt;0))))</f>
        <v/>
      </c>
      <c r="G282" s="38" t="str">
        <f t="shared" si="8"/>
        <v/>
      </c>
      <c r="H282" s="25" t="str">
        <f t="shared" si="9"/>
        <v/>
      </c>
      <c r="I282" s="25"/>
      <c r="P282" s="4"/>
      <c r="Q282" s="4"/>
      <c r="R282" s="4"/>
      <c r="S282" s="4"/>
      <c r="T282" s="3"/>
      <c r="U282" s="3"/>
      <c r="V282" s="3"/>
      <c r="W282" s="3"/>
      <c r="X282" s="3"/>
      <c r="Y282" s="3"/>
      <c r="Z282" s="3"/>
      <c r="AA282" s="3"/>
    </row>
    <row r="283" spans="1:27" x14ac:dyDescent="0.2">
      <c r="B283" s="25"/>
      <c r="C283" s="25"/>
      <c r="D283" s="25"/>
      <c r="E283" s="37" t="str">
        <f>IF(OR(ISBLANK(B283),B283=0),"",COUNTIFS('PROJECT WORKSHEET'!$C$35:$C$1534,IF(ISBLANK('PROJECT WORKSHEET'!$C313),"",C283),'PROJECT WORKSHEET'!$D$35:$D$1534,IF(ISBLANK('PROJECT WORKSHEET'!$C313),D283,D283),'PROJECT WORKSHEET'!$I$35:$I$1534,"YES"))</f>
        <v/>
      </c>
      <c r="F283" s="45" t="str" cm="1">
        <f t="array" ref="F283">IF(OR(ISBLANK(B283), B283=0),"",SUMPRODUCT((--('PROJECT WORKSHEET'!$C$35:$C$1534=IF(ISBLANK('PROJECT WORKSHEET'!$C313),"",C283))),(--('PROJECT WORKSHEET'!$D$35:$D$1534=D283)),(--(('PROJECT WORKSHEET'!$I$35:$I$1534="NO")+('PROJECT WORKSHEET'!$I$35:$I$1534="SUPER")&gt;0))))</f>
        <v/>
      </c>
      <c r="G283" s="38" t="str">
        <f t="shared" si="8"/>
        <v/>
      </c>
      <c r="H283" s="25" t="str">
        <f t="shared" si="9"/>
        <v/>
      </c>
      <c r="I283" s="25"/>
      <c r="P283" s="4"/>
      <c r="Q283" s="4"/>
      <c r="R283" s="4"/>
      <c r="S283" s="4"/>
      <c r="T283" s="3"/>
      <c r="U283" s="3"/>
      <c r="V283" s="3"/>
      <c r="W283" s="3"/>
      <c r="X283" s="3"/>
      <c r="Y283" s="3"/>
      <c r="Z283" s="3"/>
      <c r="AA283" s="3"/>
    </row>
    <row r="284" spans="1:27" x14ac:dyDescent="0.2">
      <c r="B284" s="25"/>
      <c r="C284" s="25"/>
      <c r="D284" s="25"/>
      <c r="E284" s="37" t="str">
        <f>IF(OR(ISBLANK(B284),B284=0),"",COUNTIFS('PROJECT WORKSHEET'!$C$35:$C$1534,IF(ISBLANK('PROJECT WORKSHEET'!$C314),"",C284),'PROJECT WORKSHEET'!$D$35:$D$1534,IF(ISBLANK('PROJECT WORKSHEET'!$C314),D284,D284),'PROJECT WORKSHEET'!$I$35:$I$1534,"YES"))</f>
        <v/>
      </c>
      <c r="F284" s="45" t="str" cm="1">
        <f t="array" ref="F284">IF(OR(ISBLANK(B284), B284=0),"",SUMPRODUCT((--('PROJECT WORKSHEET'!$C$35:$C$1534=IF(ISBLANK('PROJECT WORKSHEET'!$C314),"",C284))),(--('PROJECT WORKSHEET'!$D$35:$D$1534=D284)),(--(('PROJECT WORKSHEET'!$I$35:$I$1534="NO")+('PROJECT WORKSHEET'!$I$35:$I$1534="SUPER")&gt;0))))</f>
        <v/>
      </c>
      <c r="G284" s="38" t="str">
        <f t="shared" si="8"/>
        <v/>
      </c>
      <c r="H284" s="25" t="str">
        <f t="shared" si="9"/>
        <v/>
      </c>
      <c r="I284" s="25"/>
      <c r="P284" s="4"/>
      <c r="Q284" s="4"/>
      <c r="R284" s="4"/>
      <c r="S284" s="4"/>
      <c r="T284" s="3"/>
      <c r="U284" s="3"/>
      <c r="V284" s="3"/>
      <c r="W284" s="3"/>
      <c r="X284" s="3"/>
      <c r="Y284" s="3"/>
      <c r="Z284" s="3"/>
      <c r="AA284" s="3"/>
    </row>
    <row r="285" spans="1:27" x14ac:dyDescent="0.2">
      <c r="B285" s="25"/>
      <c r="C285" s="25"/>
      <c r="D285" s="25"/>
      <c r="E285" s="37" t="str">
        <f>IF(OR(ISBLANK(B285),B285=0),"",COUNTIFS('PROJECT WORKSHEET'!$C$35:$C$1534,IF(ISBLANK('PROJECT WORKSHEET'!$C315),"",C285),'PROJECT WORKSHEET'!$D$35:$D$1534,IF(ISBLANK('PROJECT WORKSHEET'!$C315),D285,D285),'PROJECT WORKSHEET'!$I$35:$I$1534,"YES"))</f>
        <v/>
      </c>
      <c r="F285" s="45" t="str" cm="1">
        <f t="array" ref="F285">IF(OR(ISBLANK(B285), B285=0),"",SUMPRODUCT((--('PROJECT WORKSHEET'!$C$35:$C$1534=IF(ISBLANK('PROJECT WORKSHEET'!$C315),"",C285))),(--('PROJECT WORKSHEET'!$D$35:$D$1534=D285)),(--(('PROJECT WORKSHEET'!$I$35:$I$1534="NO")+('PROJECT WORKSHEET'!$I$35:$I$1534="SUPER")&gt;0))))</f>
        <v/>
      </c>
      <c r="G285" s="38" t="str">
        <f t="shared" si="8"/>
        <v/>
      </c>
      <c r="H285" s="25" t="str">
        <f t="shared" si="9"/>
        <v/>
      </c>
      <c r="I285" s="25"/>
      <c r="P285" s="4"/>
      <c r="Q285" s="4"/>
      <c r="R285" s="4"/>
      <c r="S285" s="4"/>
      <c r="T285" s="3"/>
      <c r="U285" s="3"/>
      <c r="V285" s="3"/>
      <c r="W285" s="3"/>
      <c r="X285" s="3"/>
      <c r="Y285" s="3"/>
      <c r="Z285" s="3"/>
      <c r="AA285" s="3"/>
    </row>
    <row r="286" spans="1:27" x14ac:dyDescent="0.2">
      <c r="B286" s="25"/>
      <c r="C286" s="25"/>
      <c r="D286" s="25"/>
      <c r="E286" s="37" t="str">
        <f>IF(OR(ISBLANK(B286),B286=0),"",COUNTIFS('PROJECT WORKSHEET'!$C$35:$C$1534,IF(ISBLANK('PROJECT WORKSHEET'!$C316),"",C286),'PROJECT WORKSHEET'!$D$35:$D$1534,IF(ISBLANK('PROJECT WORKSHEET'!$C316),D286,D286),'PROJECT WORKSHEET'!$I$35:$I$1534,"YES"))</f>
        <v/>
      </c>
      <c r="F286" s="45" t="str" cm="1">
        <f t="array" ref="F286">IF(OR(ISBLANK(B286), B286=0),"",SUMPRODUCT((--('PROJECT WORKSHEET'!$C$35:$C$1534=IF(ISBLANK('PROJECT WORKSHEET'!$C316),"",C286))),(--('PROJECT WORKSHEET'!$D$35:$D$1534=D286)),(--(('PROJECT WORKSHEET'!$I$35:$I$1534="NO")+('PROJECT WORKSHEET'!$I$35:$I$1534="SUPER")&gt;0))))</f>
        <v/>
      </c>
      <c r="G286" s="38" t="str">
        <f t="shared" si="8"/>
        <v/>
      </c>
      <c r="H286" s="25" t="str">
        <f t="shared" si="9"/>
        <v/>
      </c>
      <c r="I286" s="25"/>
      <c r="P286" s="4"/>
      <c r="Q286" s="4"/>
      <c r="R286" s="4"/>
      <c r="S286" s="4"/>
      <c r="T286" s="3"/>
      <c r="U286" s="3"/>
      <c r="V286" s="3"/>
      <c r="W286" s="3"/>
      <c r="X286" s="3"/>
      <c r="Y286" s="3"/>
      <c r="Z286" s="3"/>
      <c r="AA286" s="3"/>
    </row>
    <row r="287" spans="1:27" x14ac:dyDescent="0.2">
      <c r="B287" s="25"/>
      <c r="C287" s="25"/>
      <c r="D287" s="25"/>
      <c r="E287" s="37" t="str">
        <f>IF(OR(ISBLANK(B287),B287=0),"",COUNTIFS('PROJECT WORKSHEET'!$C$35:$C$1534,IF(ISBLANK('PROJECT WORKSHEET'!$C317),"",C287),'PROJECT WORKSHEET'!$D$35:$D$1534,IF(ISBLANK('PROJECT WORKSHEET'!$C317),D287,D287),'PROJECT WORKSHEET'!$I$35:$I$1534,"YES"))</f>
        <v/>
      </c>
      <c r="F287" s="45" t="str" cm="1">
        <f t="array" ref="F287">IF(OR(ISBLANK(B287), B287=0),"",SUMPRODUCT((--('PROJECT WORKSHEET'!$C$35:$C$1534=IF(ISBLANK('PROJECT WORKSHEET'!$C317),"",C287))),(--('PROJECT WORKSHEET'!$D$35:$D$1534=D287)),(--(('PROJECT WORKSHEET'!$I$35:$I$1534="NO")+('PROJECT WORKSHEET'!$I$35:$I$1534="SUPER")&gt;0))))</f>
        <v/>
      </c>
      <c r="G287" s="38" t="str">
        <f t="shared" si="8"/>
        <v/>
      </c>
      <c r="H287" s="25" t="str">
        <f t="shared" si="9"/>
        <v/>
      </c>
      <c r="I287" s="25"/>
      <c r="P287" s="4"/>
      <c r="Q287" s="4"/>
      <c r="R287" s="4"/>
      <c r="S287" s="4"/>
      <c r="T287" s="3"/>
      <c r="U287" s="3"/>
      <c r="V287" s="3"/>
      <c r="W287" s="3"/>
      <c r="X287" s="3"/>
      <c r="Y287" s="3"/>
      <c r="Z287" s="3"/>
      <c r="AA287" s="3"/>
    </row>
    <row r="288" spans="1:27" x14ac:dyDescent="0.2">
      <c r="B288" s="25"/>
      <c r="C288" s="25"/>
      <c r="D288" s="25"/>
      <c r="E288" s="37" t="str">
        <f>IF(OR(ISBLANK(B288),B288=0),"",COUNTIFS('PROJECT WORKSHEET'!$C$35:$C$1534,IF(ISBLANK('PROJECT WORKSHEET'!$C318),"",C288),'PROJECT WORKSHEET'!$D$35:$D$1534,IF(ISBLANK('PROJECT WORKSHEET'!$C318),D288,D288),'PROJECT WORKSHEET'!$I$35:$I$1534,"YES"))</f>
        <v/>
      </c>
      <c r="F288" s="45" t="str" cm="1">
        <f t="array" ref="F288">IF(OR(ISBLANK(B288), B288=0),"",SUMPRODUCT((--('PROJECT WORKSHEET'!$C$35:$C$1534=IF(ISBLANK('PROJECT WORKSHEET'!$C318),"",C288))),(--('PROJECT WORKSHEET'!$D$35:$D$1534=D288)),(--(('PROJECT WORKSHEET'!$I$35:$I$1534="NO")+('PROJECT WORKSHEET'!$I$35:$I$1534="SUPER")&gt;0))))</f>
        <v/>
      </c>
      <c r="G288" s="38" t="str">
        <f t="shared" si="8"/>
        <v/>
      </c>
      <c r="H288" s="25" t="str">
        <f t="shared" si="9"/>
        <v/>
      </c>
      <c r="I288" s="25"/>
      <c r="P288" s="4"/>
      <c r="Q288" s="4"/>
      <c r="R288" s="4"/>
      <c r="S288" s="4"/>
      <c r="T288" s="3"/>
      <c r="U288" s="3"/>
      <c r="V288" s="3"/>
      <c r="W288" s="3"/>
      <c r="X288" s="3"/>
      <c r="Y288" s="3"/>
      <c r="Z288" s="3"/>
      <c r="AA288" s="3"/>
    </row>
    <row r="289" spans="2:27" x14ac:dyDescent="0.2">
      <c r="B289" s="25"/>
      <c r="C289" s="25"/>
      <c r="D289" s="25"/>
      <c r="E289" s="37" t="str">
        <f>IF(OR(ISBLANK(B289),B289=0),"",COUNTIFS('PROJECT WORKSHEET'!$C$35:$C$1534,IF(ISBLANK('PROJECT WORKSHEET'!$C319),"",C289),'PROJECT WORKSHEET'!$D$35:$D$1534,IF(ISBLANK('PROJECT WORKSHEET'!$C319),D289,D289),'PROJECT WORKSHEET'!$I$35:$I$1534,"YES"))</f>
        <v/>
      </c>
      <c r="F289" s="45" t="str" cm="1">
        <f t="array" ref="F289">IF(OR(ISBLANK(B289), B289=0),"",SUMPRODUCT((--('PROJECT WORKSHEET'!$C$35:$C$1534=IF(ISBLANK('PROJECT WORKSHEET'!$C319),"",C289))),(--('PROJECT WORKSHEET'!$D$35:$D$1534=D289)),(--(('PROJECT WORKSHEET'!$I$35:$I$1534="NO")+('PROJECT WORKSHEET'!$I$35:$I$1534="SUPER")&gt;0))))</f>
        <v/>
      </c>
      <c r="G289" s="38" t="str">
        <f t="shared" si="8"/>
        <v/>
      </c>
      <c r="H289" s="25" t="str">
        <f t="shared" si="9"/>
        <v/>
      </c>
      <c r="I289" s="25"/>
      <c r="P289" s="4"/>
      <c r="Q289" s="4"/>
      <c r="R289" s="4"/>
      <c r="S289" s="4"/>
      <c r="T289" s="3"/>
      <c r="U289" s="3"/>
      <c r="V289" s="3"/>
      <c r="W289" s="3"/>
      <c r="X289" s="3"/>
      <c r="Y289" s="3"/>
      <c r="Z289" s="3"/>
      <c r="AA289" s="3"/>
    </row>
    <row r="290" spans="2:27" x14ac:dyDescent="0.2">
      <c r="B290" s="25"/>
      <c r="C290" s="25"/>
      <c r="D290" s="25"/>
      <c r="E290" s="37" t="str">
        <f>IF(OR(ISBLANK(B290),B290=0),"",COUNTIFS('PROJECT WORKSHEET'!$C$35:$C$1534,IF(ISBLANK('PROJECT WORKSHEET'!$C320),"",C290),'PROJECT WORKSHEET'!$D$35:$D$1534,IF(ISBLANK('PROJECT WORKSHEET'!$C320),D290,D290),'PROJECT WORKSHEET'!$I$35:$I$1534,"YES"))</f>
        <v/>
      </c>
      <c r="F290" s="45" t="str" cm="1">
        <f t="array" ref="F290">IF(OR(ISBLANK(B290), B290=0),"",SUMPRODUCT((--('PROJECT WORKSHEET'!$C$35:$C$1534=IF(ISBLANK('PROJECT WORKSHEET'!$C320),"",C290))),(--('PROJECT WORKSHEET'!$D$35:$D$1534=D290)),(--(('PROJECT WORKSHEET'!$I$35:$I$1534="NO")+('PROJECT WORKSHEET'!$I$35:$I$1534="SUPER")&gt;0))))</f>
        <v/>
      </c>
      <c r="G290" s="38" t="str">
        <f t="shared" ref="G290:G325" si="10">IF(ISBLANK(B290),"",E290/SUM(E290:F290))</f>
        <v/>
      </c>
      <c r="H290" s="25" t="str">
        <f t="shared" si="9"/>
        <v/>
      </c>
      <c r="I290" s="25"/>
      <c r="P290" s="4"/>
      <c r="Q290" s="4"/>
      <c r="R290" s="4"/>
      <c r="S290" s="4"/>
      <c r="T290" s="3"/>
      <c r="U290" s="3"/>
      <c r="V290" s="3"/>
      <c r="W290" s="3"/>
      <c r="X290" s="3"/>
      <c r="Y290" s="3"/>
      <c r="Z290" s="3"/>
      <c r="AA290" s="3"/>
    </row>
    <row r="291" spans="2:27" x14ac:dyDescent="0.2">
      <c r="B291" s="25"/>
      <c r="C291" s="25"/>
      <c r="D291" s="25"/>
      <c r="E291" s="37" t="str">
        <f>IF(OR(ISBLANK(B291),B291=0),"",COUNTIFS('PROJECT WORKSHEET'!$C$35:$C$1534,IF(ISBLANK('PROJECT WORKSHEET'!$C321),"",C291),'PROJECT WORKSHEET'!$D$35:$D$1534,IF(ISBLANK('PROJECT WORKSHEET'!$C321),D291,D291),'PROJECT WORKSHEET'!$I$35:$I$1534,"YES"))</f>
        <v/>
      </c>
      <c r="F291" s="45" t="str" cm="1">
        <f t="array" ref="F291">IF(OR(ISBLANK(B291), B291=0),"",SUMPRODUCT((--('PROJECT WORKSHEET'!$C$35:$C$1534=IF(ISBLANK('PROJECT WORKSHEET'!$C321),"",C291))),(--('PROJECT WORKSHEET'!$D$35:$D$1534=D291)),(--(('PROJECT WORKSHEET'!$I$35:$I$1534="NO")+('PROJECT WORKSHEET'!$I$35:$I$1534="SUPER")&gt;0))))</f>
        <v/>
      </c>
      <c r="G291" s="38" t="str">
        <f t="shared" si="10"/>
        <v/>
      </c>
      <c r="H291" s="25" t="str">
        <f t="shared" si="9"/>
        <v/>
      </c>
      <c r="I291" s="25"/>
      <c r="P291" s="4"/>
      <c r="Q291" s="4"/>
      <c r="R291" s="4"/>
      <c r="S291" s="4"/>
      <c r="T291" s="3"/>
      <c r="U291" s="3"/>
      <c r="V291" s="3"/>
      <c r="W291" s="3"/>
      <c r="X291" s="3"/>
      <c r="Y291" s="3"/>
      <c r="Z291" s="3"/>
      <c r="AA291" s="3"/>
    </row>
    <row r="292" spans="2:27" x14ac:dyDescent="0.2">
      <c r="B292" s="25"/>
      <c r="C292" s="25"/>
      <c r="D292" s="25"/>
      <c r="E292" s="37" t="str">
        <f>IF(OR(ISBLANK(B292),B292=0),"",COUNTIFS('PROJECT WORKSHEET'!$C$35:$C$1534,IF(ISBLANK('PROJECT WORKSHEET'!$C322),"",C292),'PROJECT WORKSHEET'!$D$35:$D$1534,IF(ISBLANK('PROJECT WORKSHEET'!$C322),D292,D292),'PROJECT WORKSHEET'!$I$35:$I$1534,"YES"))</f>
        <v/>
      </c>
      <c r="F292" s="45" t="str" cm="1">
        <f t="array" ref="F292">IF(OR(ISBLANK(B292), B292=0),"",SUMPRODUCT((--('PROJECT WORKSHEET'!$C$35:$C$1534=IF(ISBLANK('PROJECT WORKSHEET'!$C322),"",C292))),(--('PROJECT WORKSHEET'!$D$35:$D$1534=D292)),(--(('PROJECT WORKSHEET'!$I$35:$I$1534="NO")+('PROJECT WORKSHEET'!$I$35:$I$1534="SUPER")&gt;0))))</f>
        <v/>
      </c>
      <c r="G292" s="38" t="str">
        <f t="shared" si="10"/>
        <v/>
      </c>
      <c r="H292" s="25" t="str">
        <f t="shared" si="9"/>
        <v/>
      </c>
      <c r="I292" s="25"/>
      <c r="P292" s="4"/>
      <c r="Q292" s="4"/>
      <c r="R292" s="4"/>
      <c r="S292" s="4"/>
      <c r="T292" s="3"/>
      <c r="U292" s="3"/>
      <c r="V292" s="3"/>
      <c r="W292" s="3"/>
      <c r="X292" s="3"/>
      <c r="Y292" s="3"/>
      <c r="Z292" s="3"/>
      <c r="AA292" s="3"/>
    </row>
    <row r="293" spans="2:27" x14ac:dyDescent="0.2">
      <c r="B293" s="25"/>
      <c r="C293" s="25"/>
      <c r="D293" s="25"/>
      <c r="E293" s="37" t="str">
        <f>IF(OR(ISBLANK(B293),B293=0),"",COUNTIFS('PROJECT WORKSHEET'!$C$35:$C$1534,IF(ISBLANK('PROJECT WORKSHEET'!$C323),"",C293),'PROJECT WORKSHEET'!$D$35:$D$1534,IF(ISBLANK('PROJECT WORKSHEET'!$C323),D293,D293),'PROJECT WORKSHEET'!$I$35:$I$1534,"YES"))</f>
        <v/>
      </c>
      <c r="F293" s="45" t="str" cm="1">
        <f t="array" ref="F293">IF(OR(ISBLANK(B293), B293=0),"",SUMPRODUCT((--('PROJECT WORKSHEET'!$C$35:$C$1534=IF(ISBLANK('PROJECT WORKSHEET'!$C323),"",C293))),(--('PROJECT WORKSHEET'!$D$35:$D$1534=D293)),(--(('PROJECT WORKSHEET'!$I$35:$I$1534="NO")+('PROJECT WORKSHEET'!$I$35:$I$1534="SUPER")&gt;0))))</f>
        <v/>
      </c>
      <c r="G293" s="38" t="str">
        <f t="shared" si="10"/>
        <v/>
      </c>
      <c r="H293" s="25" t="str">
        <f t="shared" si="9"/>
        <v/>
      </c>
      <c r="I293" s="25"/>
      <c r="P293" s="4"/>
      <c r="Q293" s="4"/>
      <c r="R293" s="4"/>
      <c r="S293" s="4"/>
      <c r="T293" s="3"/>
      <c r="U293" s="3"/>
      <c r="V293" s="3"/>
      <c r="W293" s="3"/>
      <c r="X293" s="3"/>
      <c r="Y293" s="3"/>
      <c r="Z293" s="3"/>
      <c r="AA293" s="3"/>
    </row>
    <row r="294" spans="2:27" x14ac:dyDescent="0.2">
      <c r="B294" s="25"/>
      <c r="C294" s="25"/>
      <c r="D294" s="25"/>
      <c r="E294" s="37" t="str">
        <f>IF(OR(ISBLANK(B294),B294=0),"",COUNTIFS('PROJECT WORKSHEET'!$C$35:$C$1534,IF(ISBLANK('PROJECT WORKSHEET'!$C324),"",C294),'PROJECT WORKSHEET'!$D$35:$D$1534,IF(ISBLANK('PROJECT WORKSHEET'!$C324),D294,D294),'PROJECT WORKSHEET'!$I$35:$I$1534,"YES"))</f>
        <v/>
      </c>
      <c r="F294" s="45" t="str" cm="1">
        <f t="array" ref="F294">IF(OR(ISBLANK(B294), B294=0),"",SUMPRODUCT((--('PROJECT WORKSHEET'!$C$35:$C$1534=IF(ISBLANK('PROJECT WORKSHEET'!$C324),"",C294))),(--('PROJECT WORKSHEET'!$D$35:$D$1534=D294)),(--(('PROJECT WORKSHEET'!$I$35:$I$1534="NO")+('PROJECT WORKSHEET'!$I$35:$I$1534="SUPER")&gt;0))))</f>
        <v/>
      </c>
      <c r="G294" s="38" t="str">
        <f t="shared" si="10"/>
        <v/>
      </c>
      <c r="H294" s="25" t="str">
        <f t="shared" si="9"/>
        <v/>
      </c>
      <c r="I294" s="25"/>
      <c r="P294" s="4"/>
      <c r="Q294" s="4"/>
      <c r="R294" s="4"/>
      <c r="S294" s="4"/>
      <c r="T294" s="3"/>
      <c r="U294" s="3"/>
      <c r="V294" s="3"/>
      <c r="W294" s="3"/>
      <c r="X294" s="3"/>
      <c r="Y294" s="3"/>
      <c r="Z294" s="3"/>
      <c r="AA294" s="3"/>
    </row>
    <row r="295" spans="2:27" x14ac:dyDescent="0.2">
      <c r="B295" s="25"/>
      <c r="C295" s="25"/>
      <c r="D295" s="25"/>
      <c r="E295" s="37" t="str">
        <f>IF(OR(ISBLANK(B295),B295=0),"",COUNTIFS('PROJECT WORKSHEET'!$C$35:$C$1534,IF(ISBLANK('PROJECT WORKSHEET'!$C325),"",C295),'PROJECT WORKSHEET'!$D$35:$D$1534,IF(ISBLANK('PROJECT WORKSHEET'!$C325),D295,D295),'PROJECT WORKSHEET'!$I$35:$I$1534,"YES"))</f>
        <v/>
      </c>
      <c r="F295" s="45" t="str" cm="1">
        <f t="array" ref="F295">IF(OR(ISBLANK(B295), B295=0),"",SUMPRODUCT((--('PROJECT WORKSHEET'!$C$35:$C$1534=IF(ISBLANK('PROJECT WORKSHEET'!$C325),"",C295))),(--('PROJECT WORKSHEET'!$D$35:$D$1534=D295)),(--(('PROJECT WORKSHEET'!$I$35:$I$1534="NO")+('PROJECT WORKSHEET'!$I$35:$I$1534="SUPER")&gt;0))))</f>
        <v/>
      </c>
      <c r="G295" s="38" t="str">
        <f t="shared" si="10"/>
        <v/>
      </c>
      <c r="H295" s="25" t="str">
        <f t="shared" si="9"/>
        <v/>
      </c>
      <c r="I295" s="25"/>
      <c r="P295" s="4"/>
      <c r="Q295" s="4"/>
      <c r="R295" s="4"/>
      <c r="S295" s="4"/>
      <c r="T295" s="3"/>
      <c r="U295" s="3"/>
      <c r="V295" s="3"/>
      <c r="W295" s="3"/>
      <c r="X295" s="3"/>
      <c r="Y295" s="3"/>
      <c r="Z295" s="3"/>
      <c r="AA295" s="3"/>
    </row>
    <row r="296" spans="2:27" x14ac:dyDescent="0.2">
      <c r="B296" s="25"/>
      <c r="C296" s="25"/>
      <c r="D296" s="25"/>
      <c r="E296" s="37" t="str">
        <f>IF(OR(ISBLANK(B296),B296=0),"",COUNTIFS('PROJECT WORKSHEET'!$C$35:$C$1534,IF(ISBLANK('PROJECT WORKSHEET'!$C326),"",C296),'PROJECT WORKSHEET'!$D$35:$D$1534,IF(ISBLANK('PROJECT WORKSHEET'!$C326),D296,D296),'PROJECT WORKSHEET'!$I$35:$I$1534,"YES"))</f>
        <v/>
      </c>
      <c r="F296" s="45" t="str" cm="1">
        <f t="array" ref="F296">IF(OR(ISBLANK(B296), B296=0),"",SUMPRODUCT((--('PROJECT WORKSHEET'!$C$35:$C$1534=IF(ISBLANK('PROJECT WORKSHEET'!$C326),"",C296))),(--('PROJECT WORKSHEET'!$D$35:$D$1534=D296)),(--(('PROJECT WORKSHEET'!$I$35:$I$1534="NO")+('PROJECT WORKSHEET'!$I$35:$I$1534="SUPER")&gt;0))))</f>
        <v/>
      </c>
      <c r="G296" s="38" t="str">
        <f t="shared" si="10"/>
        <v/>
      </c>
      <c r="H296" s="25" t="str">
        <f t="shared" si="9"/>
        <v/>
      </c>
      <c r="I296" s="25"/>
      <c r="P296" s="4"/>
      <c r="Q296" s="4"/>
      <c r="R296" s="4"/>
      <c r="S296" s="4"/>
      <c r="T296" s="3"/>
      <c r="U296" s="3"/>
      <c r="V296" s="3"/>
      <c r="W296" s="3"/>
      <c r="X296" s="3"/>
      <c r="Y296" s="3"/>
      <c r="Z296" s="3"/>
      <c r="AA296" s="3"/>
    </row>
    <row r="297" spans="2:27" x14ac:dyDescent="0.2">
      <c r="B297" s="25"/>
      <c r="C297" s="25"/>
      <c r="D297" s="25"/>
      <c r="E297" s="37" t="str">
        <f>IF(OR(ISBLANK(B297),B297=0),"",COUNTIFS('PROJECT WORKSHEET'!$C$35:$C$1534,IF(ISBLANK('PROJECT WORKSHEET'!$C327),"",C297),'PROJECT WORKSHEET'!$D$35:$D$1534,IF(ISBLANK('PROJECT WORKSHEET'!$C327),D297,D297),'PROJECT WORKSHEET'!$I$35:$I$1534,"YES"))</f>
        <v/>
      </c>
      <c r="F297" s="45" t="str" cm="1">
        <f t="array" ref="F297">IF(OR(ISBLANK(B297), B297=0),"",SUMPRODUCT((--('PROJECT WORKSHEET'!$C$35:$C$1534=IF(ISBLANK('PROJECT WORKSHEET'!$C327),"",C297))),(--('PROJECT WORKSHEET'!$D$35:$D$1534=D297)),(--(('PROJECT WORKSHEET'!$I$35:$I$1534="NO")+('PROJECT WORKSHEET'!$I$35:$I$1534="SUPER")&gt;0))))</f>
        <v/>
      </c>
      <c r="G297" s="38" t="str">
        <f t="shared" si="10"/>
        <v/>
      </c>
      <c r="H297" s="25" t="str">
        <f t="shared" si="9"/>
        <v/>
      </c>
      <c r="I297" s="25"/>
      <c r="P297" s="4"/>
      <c r="Q297" s="4"/>
      <c r="R297" s="4"/>
      <c r="S297" s="4"/>
      <c r="T297" s="3"/>
      <c r="U297" s="3"/>
      <c r="V297" s="3"/>
      <c r="W297" s="3"/>
      <c r="X297" s="3"/>
      <c r="Y297" s="3"/>
      <c r="Z297" s="3"/>
      <c r="AA297" s="3"/>
    </row>
    <row r="298" spans="2:27" x14ac:dyDescent="0.2">
      <c r="B298" s="25"/>
      <c r="C298" s="25"/>
      <c r="D298" s="25"/>
      <c r="E298" s="37" t="str">
        <f>IF(OR(ISBLANK(B298),B298=0),"",COUNTIFS('PROJECT WORKSHEET'!$C$35:$C$1534,IF(ISBLANK('PROJECT WORKSHEET'!$C328),"",C298),'PROJECT WORKSHEET'!$D$35:$D$1534,IF(ISBLANK('PROJECT WORKSHEET'!$C328),D298,D298),'PROJECT WORKSHEET'!$I$35:$I$1534,"YES"))</f>
        <v/>
      </c>
      <c r="F298" s="45" t="str" cm="1">
        <f t="array" ref="F298">IF(OR(ISBLANK(B298), B298=0),"",SUMPRODUCT((--('PROJECT WORKSHEET'!$C$35:$C$1534=IF(ISBLANK('PROJECT WORKSHEET'!$C328),"",C298))),(--('PROJECT WORKSHEET'!$D$35:$D$1534=D298)),(--(('PROJECT WORKSHEET'!$I$35:$I$1534="NO")+('PROJECT WORKSHEET'!$I$35:$I$1534="SUPER")&gt;0))))</f>
        <v/>
      </c>
      <c r="G298" s="38" t="str">
        <f t="shared" si="10"/>
        <v/>
      </c>
      <c r="H298" s="25" t="str">
        <f t="shared" si="9"/>
        <v/>
      </c>
      <c r="I298" s="25"/>
      <c r="P298" s="4"/>
      <c r="Q298" s="4"/>
      <c r="R298" s="4"/>
      <c r="S298" s="4"/>
      <c r="T298" s="3"/>
      <c r="U298" s="3"/>
      <c r="V298" s="3"/>
      <c r="W298" s="3"/>
      <c r="X298" s="3"/>
      <c r="Y298" s="3"/>
      <c r="Z298" s="3"/>
      <c r="AA298" s="3"/>
    </row>
    <row r="299" spans="2:27" x14ac:dyDescent="0.2">
      <c r="B299" s="25"/>
      <c r="C299" s="25"/>
      <c r="D299" s="25"/>
      <c r="E299" s="37" t="str">
        <f>IF(OR(ISBLANK(B299),B299=0),"",COUNTIFS('PROJECT WORKSHEET'!$C$35:$C$1534,IF(ISBLANK('PROJECT WORKSHEET'!$C329),"",C299),'PROJECT WORKSHEET'!$D$35:$D$1534,IF(ISBLANK('PROJECT WORKSHEET'!$C329),D299,D299),'PROJECT WORKSHEET'!$I$35:$I$1534,"YES"))</f>
        <v/>
      </c>
      <c r="F299" s="45" t="str" cm="1">
        <f t="array" ref="F299">IF(OR(ISBLANK(B299), B299=0),"",SUMPRODUCT((--('PROJECT WORKSHEET'!$C$35:$C$1534=IF(ISBLANK('PROJECT WORKSHEET'!$C329),"",C299))),(--('PROJECT WORKSHEET'!$D$35:$D$1534=D299)),(--(('PROJECT WORKSHEET'!$I$35:$I$1534="NO")+('PROJECT WORKSHEET'!$I$35:$I$1534="SUPER")&gt;0))))</f>
        <v/>
      </c>
      <c r="G299" s="38" t="str">
        <f t="shared" si="10"/>
        <v/>
      </c>
      <c r="H299" s="25" t="str">
        <f t="shared" si="9"/>
        <v/>
      </c>
      <c r="I299" s="25"/>
      <c r="P299" s="4"/>
      <c r="Q299" s="4"/>
      <c r="R299" s="4"/>
      <c r="S299" s="4"/>
      <c r="T299" s="3"/>
      <c r="U299" s="3"/>
      <c r="V299" s="3"/>
      <c r="W299" s="3"/>
      <c r="X299" s="3"/>
      <c r="Y299" s="3"/>
      <c r="Z299" s="3"/>
      <c r="AA299" s="3"/>
    </row>
    <row r="300" spans="2:27" x14ac:dyDescent="0.2">
      <c r="B300" s="25"/>
      <c r="C300" s="25"/>
      <c r="D300" s="25"/>
      <c r="E300" s="37" t="str">
        <f>IF(OR(ISBLANK(B300),B300=0),"",COUNTIFS('PROJECT WORKSHEET'!$C$35:$C$1534,IF(ISBLANK('PROJECT WORKSHEET'!$C330),"",C300),'PROJECT WORKSHEET'!$D$35:$D$1534,IF(ISBLANK('PROJECT WORKSHEET'!$C330),D300,D300),'PROJECT WORKSHEET'!$I$35:$I$1534,"YES"))</f>
        <v/>
      </c>
      <c r="F300" s="45" t="str" cm="1">
        <f t="array" ref="F300">IF(OR(ISBLANK(B300), B300=0),"",SUMPRODUCT((--('PROJECT WORKSHEET'!$C$35:$C$1534=IF(ISBLANK('PROJECT WORKSHEET'!$C330),"",C300))),(--('PROJECT WORKSHEET'!$D$35:$D$1534=D300)),(--(('PROJECT WORKSHEET'!$I$35:$I$1534="NO")+('PROJECT WORKSHEET'!$I$35:$I$1534="SUPER")&gt;0))))</f>
        <v/>
      </c>
      <c r="G300" s="38" t="str">
        <f t="shared" si="10"/>
        <v/>
      </c>
      <c r="H300" s="25" t="str">
        <f t="shared" si="9"/>
        <v/>
      </c>
      <c r="I300" s="25"/>
      <c r="P300" s="4"/>
      <c r="Q300" s="4"/>
      <c r="R300" s="4"/>
      <c r="S300" s="4"/>
      <c r="T300" s="3"/>
      <c r="U300" s="3"/>
      <c r="V300" s="3"/>
      <c r="W300" s="3"/>
      <c r="X300" s="3"/>
      <c r="Y300" s="3"/>
      <c r="Z300" s="3"/>
      <c r="AA300" s="3"/>
    </row>
    <row r="301" spans="2:27" x14ac:dyDescent="0.2">
      <c r="B301" s="25"/>
      <c r="C301" s="25"/>
      <c r="D301" s="25"/>
      <c r="E301" s="37" t="str">
        <f>IF(OR(ISBLANK(B301),B301=0),"",COUNTIFS('PROJECT WORKSHEET'!$C$35:$C$1534,IF(ISBLANK('PROJECT WORKSHEET'!$C331),"",C301),'PROJECT WORKSHEET'!$D$35:$D$1534,IF(ISBLANK('PROJECT WORKSHEET'!$C331),D301,D301),'PROJECT WORKSHEET'!$I$35:$I$1534,"YES"))</f>
        <v/>
      </c>
      <c r="F301" s="45" t="str" cm="1">
        <f t="array" ref="F301">IF(OR(ISBLANK(B301), B301=0),"",SUMPRODUCT((--('PROJECT WORKSHEET'!$C$35:$C$1534=IF(ISBLANK('PROJECT WORKSHEET'!$C331),"",C301))),(--('PROJECT WORKSHEET'!$D$35:$D$1534=D301)),(--(('PROJECT WORKSHEET'!$I$35:$I$1534="NO")+('PROJECT WORKSHEET'!$I$35:$I$1534="SUPER")&gt;0))))</f>
        <v/>
      </c>
      <c r="G301" s="38" t="str">
        <f t="shared" si="10"/>
        <v/>
      </c>
      <c r="H301" s="25" t="str">
        <f t="shared" si="9"/>
        <v/>
      </c>
      <c r="I301" s="25"/>
      <c r="P301" s="4"/>
      <c r="Q301" s="4"/>
      <c r="R301" s="4"/>
      <c r="S301" s="4"/>
      <c r="T301" s="3"/>
      <c r="U301" s="3"/>
      <c r="V301" s="3"/>
      <c r="W301" s="3"/>
      <c r="X301" s="3"/>
      <c r="Y301" s="3"/>
      <c r="Z301" s="3"/>
      <c r="AA301" s="3"/>
    </row>
    <row r="302" spans="2:27" x14ac:dyDescent="0.2">
      <c r="B302" s="25"/>
      <c r="C302" s="25"/>
      <c r="D302" s="25"/>
      <c r="E302" s="37" t="str">
        <f>IF(OR(ISBLANK(B302),B302=0),"",COUNTIFS('PROJECT WORKSHEET'!$C$35:$C$1534,IF(ISBLANK('PROJECT WORKSHEET'!$C332),"",C302),'PROJECT WORKSHEET'!$D$35:$D$1534,IF(ISBLANK('PROJECT WORKSHEET'!$C332),D302,D302),'PROJECT WORKSHEET'!$I$35:$I$1534,"YES"))</f>
        <v/>
      </c>
      <c r="F302" s="45" t="str" cm="1">
        <f t="array" ref="F302">IF(OR(ISBLANK(B302), B302=0),"",SUMPRODUCT((--('PROJECT WORKSHEET'!$C$35:$C$1534=IF(ISBLANK('PROJECT WORKSHEET'!$C332),"",C302))),(--('PROJECT WORKSHEET'!$D$35:$D$1534=D302)),(--(('PROJECT WORKSHEET'!$I$35:$I$1534="NO")+('PROJECT WORKSHEET'!$I$35:$I$1534="SUPER")&gt;0))))</f>
        <v/>
      </c>
      <c r="G302" s="38" t="str">
        <f t="shared" si="10"/>
        <v/>
      </c>
      <c r="H302" s="25" t="str">
        <f t="shared" si="9"/>
        <v/>
      </c>
      <c r="I302" s="25"/>
      <c r="P302" s="4"/>
      <c r="Q302" s="4"/>
      <c r="R302" s="4"/>
      <c r="S302" s="4"/>
      <c r="T302" s="3"/>
      <c r="U302" s="3"/>
      <c r="V302" s="3"/>
      <c r="W302" s="3"/>
      <c r="X302" s="3"/>
      <c r="Y302" s="3"/>
      <c r="Z302" s="3"/>
      <c r="AA302" s="3"/>
    </row>
    <row r="303" spans="2:27" x14ac:dyDescent="0.2">
      <c r="B303" s="25"/>
      <c r="C303" s="25"/>
      <c r="D303" s="25"/>
      <c r="E303" s="37" t="str">
        <f>IF(OR(ISBLANK(B303),B303=0),"",COUNTIFS('PROJECT WORKSHEET'!$C$35:$C$1534,IF(ISBLANK('PROJECT WORKSHEET'!$C333),"",C303),'PROJECT WORKSHEET'!$D$35:$D$1534,IF(ISBLANK('PROJECT WORKSHEET'!$C333),D303,D303),'PROJECT WORKSHEET'!$I$35:$I$1534,"YES"))</f>
        <v/>
      </c>
      <c r="F303" s="45" t="str" cm="1">
        <f t="array" ref="F303">IF(OR(ISBLANK(B303), B303=0),"",SUMPRODUCT((--('PROJECT WORKSHEET'!$C$35:$C$1534=IF(ISBLANK('PROJECT WORKSHEET'!$C333),"",C303))),(--('PROJECT WORKSHEET'!$D$35:$D$1534=D303)),(--(('PROJECT WORKSHEET'!$I$35:$I$1534="NO")+('PROJECT WORKSHEET'!$I$35:$I$1534="SUPER")&gt;0))))</f>
        <v/>
      </c>
      <c r="G303" s="38" t="str">
        <f t="shared" si="10"/>
        <v/>
      </c>
      <c r="H303" s="25" t="str">
        <f t="shared" si="9"/>
        <v/>
      </c>
      <c r="I303" s="25"/>
      <c r="P303" s="4"/>
      <c r="Q303" s="4"/>
      <c r="R303" s="4"/>
      <c r="S303" s="4"/>
      <c r="T303" s="3"/>
      <c r="U303" s="3"/>
      <c r="V303" s="3"/>
      <c r="W303" s="3"/>
      <c r="X303" s="3"/>
      <c r="Y303" s="3"/>
      <c r="Z303" s="3"/>
      <c r="AA303" s="3"/>
    </row>
    <row r="304" spans="2:27" x14ac:dyDescent="0.2">
      <c r="B304" s="25"/>
      <c r="C304" s="25"/>
      <c r="D304" s="25"/>
      <c r="E304" s="37" t="str">
        <f>IF(OR(ISBLANK(B304),B304=0),"",COUNTIFS('PROJECT WORKSHEET'!$C$35:$C$1534,IF(ISBLANK('PROJECT WORKSHEET'!$C334),"",C304),'PROJECT WORKSHEET'!$D$35:$D$1534,IF(ISBLANK('PROJECT WORKSHEET'!$C334),D304,D304),'PROJECT WORKSHEET'!$I$35:$I$1534,"YES"))</f>
        <v/>
      </c>
      <c r="F304" s="45" t="str" cm="1">
        <f t="array" ref="F304">IF(OR(ISBLANK(B304), B304=0),"",SUMPRODUCT((--('PROJECT WORKSHEET'!$C$35:$C$1534=IF(ISBLANK('PROJECT WORKSHEET'!$C334),"",C304))),(--('PROJECT WORKSHEET'!$D$35:$D$1534=D304)),(--(('PROJECT WORKSHEET'!$I$35:$I$1534="NO")+('PROJECT WORKSHEET'!$I$35:$I$1534="SUPER")&gt;0))))</f>
        <v/>
      </c>
      <c r="G304" s="38" t="str">
        <f t="shared" si="10"/>
        <v/>
      </c>
      <c r="H304" s="25" t="str">
        <f t="shared" si="9"/>
        <v/>
      </c>
      <c r="I304" s="25"/>
      <c r="P304" s="4"/>
      <c r="Q304" s="4"/>
      <c r="R304" s="4"/>
      <c r="S304" s="4"/>
      <c r="T304" s="3"/>
      <c r="U304" s="3"/>
      <c r="V304" s="3"/>
      <c r="W304" s="3"/>
      <c r="X304" s="3"/>
      <c r="Y304" s="3"/>
      <c r="Z304" s="3"/>
      <c r="AA304" s="3"/>
    </row>
    <row r="305" spans="2:27" x14ac:dyDescent="0.2">
      <c r="B305" s="25"/>
      <c r="C305" s="25"/>
      <c r="D305" s="25"/>
      <c r="E305" s="37" t="str">
        <f>IF(OR(ISBLANK(B305),B305=0),"",COUNTIFS('PROJECT WORKSHEET'!$C$35:$C$1534,IF(ISBLANK('PROJECT WORKSHEET'!$C335),"",C305),'PROJECT WORKSHEET'!$D$35:$D$1534,IF(ISBLANK('PROJECT WORKSHEET'!$C335),D305,D305),'PROJECT WORKSHEET'!$I$35:$I$1534,"YES"))</f>
        <v/>
      </c>
      <c r="F305" s="45" t="str" cm="1">
        <f t="array" ref="F305">IF(OR(ISBLANK(B305), B305=0),"",SUMPRODUCT((--('PROJECT WORKSHEET'!$C$35:$C$1534=IF(ISBLANK('PROJECT WORKSHEET'!$C335),"",C305))),(--('PROJECT WORKSHEET'!$D$35:$D$1534=D305)),(--(('PROJECT WORKSHEET'!$I$35:$I$1534="NO")+('PROJECT WORKSHEET'!$I$35:$I$1534="SUPER")&gt;0))))</f>
        <v/>
      </c>
      <c r="G305" s="38" t="str">
        <f t="shared" si="10"/>
        <v/>
      </c>
      <c r="H305" s="25" t="str">
        <f t="shared" si="9"/>
        <v/>
      </c>
      <c r="I305" s="25"/>
      <c r="P305" s="4"/>
      <c r="Q305" s="4"/>
      <c r="R305" s="4"/>
      <c r="S305" s="4"/>
      <c r="T305" s="3"/>
      <c r="U305" s="3"/>
      <c r="V305" s="3"/>
      <c r="W305" s="3"/>
      <c r="X305" s="3"/>
      <c r="Y305" s="3"/>
      <c r="Z305" s="3"/>
      <c r="AA305" s="3"/>
    </row>
    <row r="306" spans="2:27" x14ac:dyDescent="0.2">
      <c r="B306" s="25"/>
      <c r="C306" s="25"/>
      <c r="D306" s="25"/>
      <c r="E306" s="37" t="str">
        <f>IF(OR(ISBLANK(B306),B306=0),"",COUNTIFS('PROJECT WORKSHEET'!$C$35:$C$1534,IF(ISBLANK('PROJECT WORKSHEET'!$C336),"",C306),'PROJECT WORKSHEET'!$D$35:$D$1534,IF(ISBLANK('PROJECT WORKSHEET'!$C336),D306,D306),'PROJECT WORKSHEET'!$I$35:$I$1534,"YES"))</f>
        <v/>
      </c>
      <c r="F306" s="45" t="str" cm="1">
        <f t="array" ref="F306">IF(OR(ISBLANK(B306), B306=0),"",SUMPRODUCT((--('PROJECT WORKSHEET'!$C$35:$C$1534=IF(ISBLANK('PROJECT WORKSHEET'!$C336),"",C306))),(--('PROJECT WORKSHEET'!$D$35:$D$1534=D306)),(--(('PROJECT WORKSHEET'!$I$35:$I$1534="NO")+('PROJECT WORKSHEET'!$I$35:$I$1534="SUPER")&gt;0))))</f>
        <v/>
      </c>
      <c r="G306" s="38" t="str">
        <f t="shared" si="10"/>
        <v/>
      </c>
      <c r="H306" s="25" t="str">
        <f t="shared" si="9"/>
        <v/>
      </c>
      <c r="I306" s="25"/>
      <c r="P306" s="4"/>
      <c r="Q306" s="4"/>
      <c r="R306" s="4"/>
      <c r="S306" s="4"/>
      <c r="T306" s="3"/>
      <c r="U306" s="3"/>
      <c r="V306" s="3"/>
      <c r="W306" s="3"/>
      <c r="X306" s="3"/>
      <c r="Y306" s="3"/>
      <c r="Z306" s="3"/>
      <c r="AA306" s="3"/>
    </row>
    <row r="307" spans="2:27" x14ac:dyDescent="0.2">
      <c r="B307" s="25"/>
      <c r="C307" s="25"/>
      <c r="D307" s="25"/>
      <c r="E307" s="37" t="str">
        <f>IF(OR(ISBLANK(B307),B307=0),"",COUNTIFS('PROJECT WORKSHEET'!$C$35:$C$1534,IF(ISBLANK('PROJECT WORKSHEET'!$C337),"",C307),'PROJECT WORKSHEET'!$D$35:$D$1534,IF(ISBLANK('PROJECT WORKSHEET'!$C337),D307,D307),'PROJECT WORKSHEET'!$I$35:$I$1534,"YES"))</f>
        <v/>
      </c>
      <c r="F307" s="45" t="str" cm="1">
        <f t="array" ref="F307">IF(OR(ISBLANK(B307), B307=0),"",SUMPRODUCT((--('PROJECT WORKSHEET'!$C$35:$C$1534=IF(ISBLANK('PROJECT WORKSHEET'!$C337),"",C307))),(--('PROJECT WORKSHEET'!$D$35:$D$1534=D307)),(--(('PROJECT WORKSHEET'!$I$35:$I$1534="NO")+('PROJECT WORKSHEET'!$I$35:$I$1534="SUPER")&gt;0))))</f>
        <v/>
      </c>
      <c r="G307" s="38" t="str">
        <f t="shared" si="10"/>
        <v/>
      </c>
      <c r="H307" s="25" t="str">
        <f t="shared" si="9"/>
        <v/>
      </c>
      <c r="I307" s="25"/>
      <c r="P307" s="4"/>
      <c r="Q307" s="4"/>
      <c r="R307" s="4"/>
      <c r="S307" s="4"/>
      <c r="T307" s="3"/>
      <c r="U307" s="3"/>
      <c r="V307" s="3"/>
      <c r="W307" s="3"/>
      <c r="X307" s="3"/>
      <c r="Y307" s="3"/>
      <c r="Z307" s="3"/>
      <c r="AA307" s="3"/>
    </row>
    <row r="308" spans="2:27" x14ac:dyDescent="0.2">
      <c r="B308" s="25"/>
      <c r="C308" s="25"/>
      <c r="D308" s="25"/>
      <c r="E308" s="37" t="str">
        <f>IF(OR(ISBLANK(B308),B308=0),"",COUNTIFS('PROJECT WORKSHEET'!$C$35:$C$1534,IF(ISBLANK('PROJECT WORKSHEET'!$C338),"",C308),'PROJECT WORKSHEET'!$D$35:$D$1534,IF(ISBLANK('PROJECT WORKSHEET'!$C338),D308,D308),'PROJECT WORKSHEET'!$I$35:$I$1534,"YES"))</f>
        <v/>
      </c>
      <c r="F308" s="45" t="str" cm="1">
        <f t="array" ref="F308">IF(OR(ISBLANK(B308), B308=0),"",SUMPRODUCT((--('PROJECT WORKSHEET'!$C$35:$C$1534=IF(ISBLANK('PROJECT WORKSHEET'!$C338),"",C308))),(--('PROJECT WORKSHEET'!$D$35:$D$1534=D308)),(--(('PROJECT WORKSHEET'!$I$35:$I$1534="NO")+('PROJECT WORKSHEET'!$I$35:$I$1534="SUPER")&gt;0))))</f>
        <v/>
      </c>
      <c r="G308" s="38" t="str">
        <f t="shared" si="10"/>
        <v/>
      </c>
      <c r="H308" s="25" t="str">
        <f t="shared" si="9"/>
        <v/>
      </c>
      <c r="I308" s="25"/>
      <c r="P308" s="4"/>
      <c r="Q308" s="4"/>
      <c r="R308" s="4"/>
      <c r="S308" s="4"/>
      <c r="T308" s="3"/>
      <c r="U308" s="3"/>
      <c r="V308" s="3"/>
      <c r="W308" s="3"/>
      <c r="X308" s="3"/>
      <c r="Y308" s="3"/>
      <c r="Z308" s="3"/>
      <c r="AA308" s="3"/>
    </row>
    <row r="309" spans="2:27" x14ac:dyDescent="0.2">
      <c r="B309" s="25"/>
      <c r="C309" s="25"/>
      <c r="D309" s="25"/>
      <c r="E309" s="37" t="str">
        <f>IF(OR(ISBLANK(B309),B309=0),"",COUNTIFS('PROJECT WORKSHEET'!$C$35:$C$1534,IF(ISBLANK('PROJECT WORKSHEET'!$C339),"",C309),'PROJECT WORKSHEET'!$D$35:$D$1534,IF(ISBLANK('PROJECT WORKSHEET'!$C339),D309,D309),'PROJECT WORKSHEET'!$I$35:$I$1534,"YES"))</f>
        <v/>
      </c>
      <c r="F309" s="45" t="str" cm="1">
        <f t="array" ref="F309">IF(OR(ISBLANK(B309), B309=0),"",SUMPRODUCT((--('PROJECT WORKSHEET'!$C$35:$C$1534=IF(ISBLANK('PROJECT WORKSHEET'!$C339),"",C309))),(--('PROJECT WORKSHEET'!$D$35:$D$1534=D309)),(--(('PROJECT WORKSHEET'!$I$35:$I$1534="NO")+('PROJECT WORKSHEET'!$I$35:$I$1534="SUPER")&gt;0))))</f>
        <v/>
      </c>
      <c r="G309" s="38" t="str">
        <f t="shared" si="10"/>
        <v/>
      </c>
      <c r="H309" s="25" t="str">
        <f t="shared" si="9"/>
        <v/>
      </c>
      <c r="I309" s="25"/>
      <c r="P309" s="4"/>
      <c r="Q309" s="4"/>
      <c r="R309" s="4"/>
      <c r="S309" s="4"/>
      <c r="T309" s="3"/>
      <c r="U309" s="3"/>
      <c r="V309" s="3"/>
      <c r="W309" s="3"/>
      <c r="X309" s="3"/>
      <c r="Y309" s="3"/>
      <c r="Z309" s="3"/>
      <c r="AA309" s="3"/>
    </row>
    <row r="310" spans="2:27" x14ac:dyDescent="0.2">
      <c r="B310" s="25"/>
      <c r="C310" s="25"/>
      <c r="D310" s="25"/>
      <c r="E310" s="37" t="str">
        <f>IF(OR(ISBLANK(B310),B310=0),"",COUNTIFS('PROJECT WORKSHEET'!$C$35:$C$1534,IF(ISBLANK('PROJECT WORKSHEET'!$C340),"",C310),'PROJECT WORKSHEET'!$D$35:$D$1534,IF(ISBLANK('PROJECT WORKSHEET'!$C340),D310,D310),'PROJECT WORKSHEET'!$I$35:$I$1534,"YES"))</f>
        <v/>
      </c>
      <c r="F310" s="45" t="str" cm="1">
        <f t="array" ref="F310">IF(OR(ISBLANK(B310), B310=0),"",SUMPRODUCT((--('PROJECT WORKSHEET'!$C$35:$C$1534=IF(ISBLANK('PROJECT WORKSHEET'!$C340),"",C310))),(--('PROJECT WORKSHEET'!$D$35:$D$1534=D310)),(--(('PROJECT WORKSHEET'!$I$35:$I$1534="NO")+('PROJECT WORKSHEET'!$I$35:$I$1534="SUPER")&gt;0))))</f>
        <v/>
      </c>
      <c r="G310" s="38" t="str">
        <f t="shared" si="10"/>
        <v/>
      </c>
      <c r="H310" s="25" t="str">
        <f t="shared" si="9"/>
        <v/>
      </c>
      <c r="I310" s="25"/>
      <c r="P310" s="4"/>
      <c r="Q310" s="4"/>
      <c r="R310" s="4"/>
      <c r="S310" s="4"/>
      <c r="T310" s="3"/>
      <c r="U310" s="3"/>
      <c r="V310" s="3"/>
      <c r="W310" s="3"/>
      <c r="X310" s="3"/>
      <c r="Y310" s="3"/>
      <c r="Z310" s="3"/>
      <c r="AA310" s="3"/>
    </row>
    <row r="311" spans="2:27" x14ac:dyDescent="0.2">
      <c r="B311" s="25"/>
      <c r="C311" s="25"/>
      <c r="D311" s="25"/>
      <c r="E311" s="37" t="str">
        <f>IF(OR(ISBLANK(B311),B311=0),"",COUNTIFS('PROJECT WORKSHEET'!$C$35:$C$1534,IF(ISBLANK('PROJECT WORKSHEET'!$C341),"",C311),'PROJECT WORKSHEET'!$D$35:$D$1534,IF(ISBLANK('PROJECT WORKSHEET'!$C341),D311,D311),'PROJECT WORKSHEET'!$I$35:$I$1534,"YES"))</f>
        <v/>
      </c>
      <c r="F311" s="45" t="str" cm="1">
        <f t="array" ref="F311">IF(OR(ISBLANK(B311), B311=0),"",SUMPRODUCT((--('PROJECT WORKSHEET'!$C$35:$C$1534=IF(ISBLANK('PROJECT WORKSHEET'!$C341),"",C311))),(--('PROJECT WORKSHEET'!$D$35:$D$1534=D311)),(--(('PROJECT WORKSHEET'!$I$35:$I$1534="NO")+('PROJECT WORKSHEET'!$I$35:$I$1534="SUPER")&gt;0))))</f>
        <v/>
      </c>
      <c r="G311" s="38" t="str">
        <f t="shared" si="10"/>
        <v/>
      </c>
      <c r="H311" s="25" t="str">
        <f t="shared" si="9"/>
        <v/>
      </c>
      <c r="I311" s="25"/>
      <c r="P311" s="4"/>
      <c r="Q311" s="4"/>
      <c r="R311" s="4"/>
      <c r="S311" s="4"/>
      <c r="T311" s="3"/>
      <c r="U311" s="3"/>
      <c r="V311" s="3"/>
      <c r="W311" s="3"/>
      <c r="X311" s="3"/>
      <c r="Y311" s="3"/>
      <c r="Z311" s="3"/>
      <c r="AA311" s="3"/>
    </row>
    <row r="312" spans="2:27" x14ac:dyDescent="0.2">
      <c r="B312" s="25"/>
      <c r="C312" s="25"/>
      <c r="D312" s="25"/>
      <c r="E312" s="37" t="str">
        <f>IF(OR(ISBLANK(B312),B312=0),"",COUNTIFS('PROJECT WORKSHEET'!$C$35:$C$1534,IF(ISBLANK('PROJECT WORKSHEET'!$C342),"",C312),'PROJECT WORKSHEET'!$D$35:$D$1534,IF(ISBLANK('PROJECT WORKSHEET'!$C342),D312,D312),'PROJECT WORKSHEET'!$I$35:$I$1534,"YES"))</f>
        <v/>
      </c>
      <c r="F312" s="45" t="str" cm="1">
        <f t="array" ref="F312">IF(OR(ISBLANK(B312), B312=0),"",SUMPRODUCT((--('PROJECT WORKSHEET'!$C$35:$C$1534=IF(ISBLANK('PROJECT WORKSHEET'!$C342),"",C312))),(--('PROJECT WORKSHEET'!$D$35:$D$1534=D312)),(--(('PROJECT WORKSHEET'!$I$35:$I$1534="NO")+('PROJECT WORKSHEET'!$I$35:$I$1534="SUPER")&gt;0))))</f>
        <v/>
      </c>
      <c r="G312" s="38" t="str">
        <f t="shared" si="10"/>
        <v/>
      </c>
      <c r="H312" s="25" t="str">
        <f t="shared" si="9"/>
        <v/>
      </c>
      <c r="I312" s="25"/>
      <c r="P312" s="4"/>
      <c r="Q312" s="4"/>
      <c r="R312" s="4"/>
      <c r="S312" s="4"/>
      <c r="T312" s="3"/>
      <c r="U312" s="3"/>
      <c r="V312" s="3"/>
      <c r="W312" s="3"/>
      <c r="X312" s="3"/>
      <c r="Y312" s="3"/>
      <c r="Z312" s="3"/>
      <c r="AA312" s="3"/>
    </row>
    <row r="313" spans="2:27" x14ac:dyDescent="0.2">
      <c r="B313" s="25"/>
      <c r="C313" s="25"/>
      <c r="D313" s="25"/>
      <c r="E313" s="37" t="str">
        <f>IF(OR(ISBLANK(B313),B313=0),"",COUNTIFS('PROJECT WORKSHEET'!$C$35:$C$1534,IF(ISBLANK('PROJECT WORKSHEET'!$C343),"",C313),'PROJECT WORKSHEET'!$D$35:$D$1534,IF(ISBLANK('PROJECT WORKSHEET'!$C343),D313,D313),'PROJECT WORKSHEET'!$I$35:$I$1534,"YES"))</f>
        <v/>
      </c>
      <c r="F313" s="45" t="str" cm="1">
        <f t="array" ref="F313">IF(OR(ISBLANK(B313), B313=0),"",SUMPRODUCT((--('PROJECT WORKSHEET'!$C$35:$C$1534=IF(ISBLANK('PROJECT WORKSHEET'!$C343),"",C313))),(--('PROJECT WORKSHEET'!$D$35:$D$1534=D313)),(--(('PROJECT WORKSHEET'!$I$35:$I$1534="NO")+('PROJECT WORKSHEET'!$I$35:$I$1534="SUPER")&gt;0))))</f>
        <v/>
      </c>
      <c r="G313" s="38" t="str">
        <f t="shared" si="10"/>
        <v/>
      </c>
      <c r="H313" s="25" t="str">
        <f t="shared" si="9"/>
        <v/>
      </c>
      <c r="I313" s="25"/>
      <c r="P313" s="4"/>
      <c r="Q313" s="4"/>
      <c r="R313" s="4"/>
      <c r="S313" s="4"/>
      <c r="T313" s="3"/>
      <c r="U313" s="3"/>
      <c r="V313" s="3"/>
      <c r="W313" s="3"/>
      <c r="X313" s="3"/>
      <c r="Y313" s="3"/>
      <c r="Z313" s="3"/>
      <c r="AA313" s="3"/>
    </row>
    <row r="314" spans="2:27" x14ac:dyDescent="0.2">
      <c r="B314" s="25"/>
      <c r="C314" s="25"/>
      <c r="D314" s="25"/>
      <c r="E314" s="37" t="str">
        <f>IF(OR(ISBLANK(B314),B314=0),"",COUNTIFS('PROJECT WORKSHEET'!$C$35:$C$1534,IF(ISBLANK('PROJECT WORKSHEET'!$C344),"",C314),'PROJECT WORKSHEET'!$D$35:$D$1534,IF(ISBLANK('PROJECT WORKSHEET'!$C344),D314,D314),'PROJECT WORKSHEET'!$I$35:$I$1534,"YES"))</f>
        <v/>
      </c>
      <c r="F314" s="45" t="str" cm="1">
        <f t="array" ref="F314">IF(OR(ISBLANK(B314), B314=0),"",SUMPRODUCT((--('PROJECT WORKSHEET'!$C$35:$C$1534=IF(ISBLANK('PROJECT WORKSHEET'!$C344),"",C314))),(--('PROJECT WORKSHEET'!$D$35:$D$1534=D314)),(--(('PROJECT WORKSHEET'!$I$35:$I$1534="NO")+('PROJECT WORKSHEET'!$I$35:$I$1534="SUPER")&gt;0))))</f>
        <v/>
      </c>
      <c r="G314" s="38" t="str">
        <f t="shared" si="10"/>
        <v/>
      </c>
      <c r="H314" s="25" t="str">
        <f t="shared" si="9"/>
        <v/>
      </c>
      <c r="I314" s="25"/>
      <c r="P314" s="4"/>
      <c r="Q314" s="4"/>
      <c r="R314" s="4"/>
      <c r="S314" s="4"/>
      <c r="T314" s="3"/>
      <c r="U314" s="3"/>
      <c r="V314" s="3"/>
      <c r="W314" s="3"/>
      <c r="X314" s="3"/>
      <c r="Y314" s="3"/>
      <c r="Z314" s="3"/>
      <c r="AA314" s="3"/>
    </row>
    <row r="315" spans="2:27" x14ac:dyDescent="0.2">
      <c r="B315" s="25"/>
      <c r="C315" s="25"/>
      <c r="D315" s="25"/>
      <c r="E315" s="37" t="str">
        <f>IF(OR(ISBLANK(B315),B315=0),"",COUNTIFS('PROJECT WORKSHEET'!$C$35:$C$1534,IF(ISBLANK('PROJECT WORKSHEET'!$C345),"",C315),'PROJECT WORKSHEET'!$D$35:$D$1534,IF(ISBLANK('PROJECT WORKSHEET'!$C345),D315,D315),'PROJECT WORKSHEET'!$I$35:$I$1534,"YES"))</f>
        <v/>
      </c>
      <c r="F315" s="45" t="str" cm="1">
        <f t="array" ref="F315">IF(OR(ISBLANK(B315), B315=0),"",SUMPRODUCT((--('PROJECT WORKSHEET'!$C$35:$C$1534=IF(ISBLANK('PROJECT WORKSHEET'!$C345),"",C315))),(--('PROJECT WORKSHEET'!$D$35:$D$1534=D315)),(--(('PROJECT WORKSHEET'!$I$35:$I$1534="NO")+('PROJECT WORKSHEET'!$I$35:$I$1534="SUPER")&gt;0))))</f>
        <v/>
      </c>
      <c r="G315" s="38" t="str">
        <f t="shared" si="10"/>
        <v/>
      </c>
      <c r="H315" s="25" t="str">
        <f t="shared" si="9"/>
        <v/>
      </c>
      <c r="I315" s="25"/>
      <c r="P315" s="4"/>
      <c r="Q315" s="4"/>
      <c r="R315" s="4"/>
      <c r="S315" s="4"/>
      <c r="T315" s="3"/>
      <c r="U315" s="3"/>
      <c r="V315" s="3"/>
      <c r="W315" s="3"/>
      <c r="X315" s="3"/>
      <c r="Y315" s="3"/>
      <c r="Z315" s="3"/>
      <c r="AA315" s="3"/>
    </row>
    <row r="316" spans="2:27" x14ac:dyDescent="0.2">
      <c r="B316" s="25"/>
      <c r="C316" s="25"/>
      <c r="D316" s="25"/>
      <c r="E316" s="37" t="str">
        <f>IF(OR(ISBLANK(B316),B316=0),"",COUNTIFS('PROJECT WORKSHEET'!$C$35:$C$1534,IF(ISBLANK('PROJECT WORKSHEET'!$C346),"",C316),'PROJECT WORKSHEET'!$D$35:$D$1534,IF(ISBLANK('PROJECT WORKSHEET'!$C346),D316,D316),'PROJECT WORKSHEET'!$I$35:$I$1534,"YES"))</f>
        <v/>
      </c>
      <c r="F316" s="45" t="str" cm="1">
        <f t="array" ref="F316">IF(OR(ISBLANK(B316), B316=0),"",SUMPRODUCT((--('PROJECT WORKSHEET'!$C$35:$C$1534=IF(ISBLANK('PROJECT WORKSHEET'!$C346),"",C316))),(--('PROJECT WORKSHEET'!$D$35:$D$1534=D316)),(--(('PROJECT WORKSHEET'!$I$35:$I$1534="NO")+('PROJECT WORKSHEET'!$I$35:$I$1534="SUPER")&gt;0))))</f>
        <v/>
      </c>
      <c r="G316" s="38" t="str">
        <f t="shared" si="10"/>
        <v/>
      </c>
      <c r="H316" s="25" t="str">
        <f t="shared" si="9"/>
        <v/>
      </c>
      <c r="I316" s="25"/>
      <c r="P316" s="4"/>
      <c r="Q316" s="4"/>
      <c r="R316" s="4"/>
      <c r="S316" s="4"/>
      <c r="T316" s="3"/>
      <c r="U316" s="3"/>
      <c r="V316" s="3"/>
      <c r="W316" s="3"/>
      <c r="X316" s="3"/>
      <c r="Y316" s="3"/>
      <c r="Z316" s="3"/>
      <c r="AA316" s="3"/>
    </row>
    <row r="317" spans="2:27" x14ac:dyDescent="0.2">
      <c r="B317" s="25"/>
      <c r="C317" s="25"/>
      <c r="D317" s="25"/>
      <c r="E317" s="37" t="str">
        <f>IF(OR(ISBLANK(B317),B317=0),"",COUNTIFS('PROJECT WORKSHEET'!$C$35:$C$1534,IF(ISBLANK('PROJECT WORKSHEET'!$C347),"",C317),'PROJECT WORKSHEET'!$D$35:$D$1534,IF(ISBLANK('PROJECT WORKSHEET'!$C347),D317,D317),'PROJECT WORKSHEET'!$I$35:$I$1534,"YES"))</f>
        <v/>
      </c>
      <c r="F317" s="45" t="str" cm="1">
        <f t="array" ref="F317">IF(OR(ISBLANK(B317), B317=0),"",SUMPRODUCT((--('PROJECT WORKSHEET'!$C$35:$C$1534=IF(ISBLANK('PROJECT WORKSHEET'!$C347),"",C317))),(--('PROJECT WORKSHEET'!$D$35:$D$1534=D317)),(--(('PROJECT WORKSHEET'!$I$35:$I$1534="NO")+('PROJECT WORKSHEET'!$I$35:$I$1534="SUPER")&gt;0))))</f>
        <v/>
      </c>
      <c r="G317" s="38" t="str">
        <f t="shared" si="10"/>
        <v/>
      </c>
      <c r="H317" s="25" t="str">
        <f t="shared" si="9"/>
        <v/>
      </c>
      <c r="I317" s="25"/>
      <c r="P317" s="4"/>
      <c r="Q317" s="4"/>
      <c r="R317" s="4"/>
      <c r="S317" s="4"/>
      <c r="T317" s="3"/>
      <c r="U317" s="3"/>
      <c r="V317" s="3"/>
      <c r="W317" s="3"/>
      <c r="X317" s="3"/>
      <c r="Y317" s="3"/>
      <c r="Z317" s="3"/>
      <c r="AA317" s="3"/>
    </row>
    <row r="318" spans="2:27" x14ac:dyDescent="0.2">
      <c r="B318" s="25"/>
      <c r="C318" s="25"/>
      <c r="D318" s="25"/>
      <c r="E318" s="37" t="str">
        <f>IF(OR(ISBLANK(B318),B318=0),"",COUNTIFS('PROJECT WORKSHEET'!$C$35:$C$1534,IF(ISBLANK('PROJECT WORKSHEET'!$C348),"",C318),'PROJECT WORKSHEET'!$D$35:$D$1534,IF(ISBLANK('PROJECT WORKSHEET'!$C348),D318,D318),'PROJECT WORKSHEET'!$I$35:$I$1534,"YES"))</f>
        <v/>
      </c>
      <c r="F318" s="45" t="str" cm="1">
        <f t="array" ref="F318">IF(OR(ISBLANK(B318), B318=0),"",SUMPRODUCT((--('PROJECT WORKSHEET'!$C$35:$C$1534=IF(ISBLANK('PROJECT WORKSHEET'!$C348),"",C318))),(--('PROJECT WORKSHEET'!$D$35:$D$1534=D318)),(--(('PROJECT WORKSHEET'!$I$35:$I$1534="NO")+('PROJECT WORKSHEET'!$I$35:$I$1534="SUPER")&gt;0))))</f>
        <v/>
      </c>
      <c r="G318" s="38" t="str">
        <f t="shared" si="10"/>
        <v/>
      </c>
      <c r="H318" s="25" t="str">
        <f t="shared" si="9"/>
        <v/>
      </c>
      <c r="I318" s="25"/>
      <c r="P318" s="4"/>
      <c r="Q318" s="4"/>
      <c r="R318" s="4"/>
      <c r="S318" s="4"/>
      <c r="T318" s="3"/>
      <c r="U318" s="3"/>
      <c r="V318" s="3"/>
      <c r="W318" s="3"/>
      <c r="X318" s="3"/>
      <c r="Y318" s="3"/>
      <c r="Z318" s="3"/>
      <c r="AA318" s="3"/>
    </row>
    <row r="319" spans="2:27" x14ac:dyDescent="0.2">
      <c r="B319" s="25"/>
      <c r="C319" s="25"/>
      <c r="D319" s="25"/>
      <c r="E319" s="37" t="str">
        <f>IF(OR(ISBLANK(B319),B319=0),"",COUNTIFS('PROJECT WORKSHEET'!$C$35:$C$1534,IF(ISBLANK('PROJECT WORKSHEET'!$C349),"",C319),'PROJECT WORKSHEET'!$D$35:$D$1534,IF(ISBLANK('PROJECT WORKSHEET'!$C349),D319,D319),'PROJECT WORKSHEET'!$I$35:$I$1534,"YES"))</f>
        <v/>
      </c>
      <c r="F319" s="45" t="str" cm="1">
        <f t="array" ref="F319">IF(OR(ISBLANK(B319), B319=0),"",SUMPRODUCT((--('PROJECT WORKSHEET'!$C$35:$C$1534=IF(ISBLANK('PROJECT WORKSHEET'!$C349),"",C319))),(--('PROJECT WORKSHEET'!$D$35:$D$1534=D319)),(--(('PROJECT WORKSHEET'!$I$35:$I$1534="NO")+('PROJECT WORKSHEET'!$I$35:$I$1534="SUPER")&gt;0))))</f>
        <v/>
      </c>
      <c r="G319" s="38" t="str">
        <f t="shared" si="10"/>
        <v/>
      </c>
      <c r="H319" s="25" t="str">
        <f t="shared" si="9"/>
        <v/>
      </c>
      <c r="I319" s="25"/>
      <c r="P319" s="4"/>
      <c r="Q319" s="4"/>
      <c r="R319" s="4"/>
      <c r="S319" s="4"/>
      <c r="T319" s="3"/>
      <c r="U319" s="3"/>
      <c r="V319" s="3"/>
      <c r="W319" s="3"/>
      <c r="X319" s="3"/>
      <c r="Y319" s="3"/>
      <c r="Z319" s="3"/>
      <c r="AA319" s="3"/>
    </row>
    <row r="320" spans="2:27" x14ac:dyDescent="0.2">
      <c r="B320" s="25"/>
      <c r="C320" s="25"/>
      <c r="D320" s="25"/>
      <c r="E320" s="37" t="str">
        <f>IF(OR(ISBLANK(B320),B320=0),"",COUNTIFS('PROJECT WORKSHEET'!$C$35:$C$1534,IF(ISBLANK('PROJECT WORKSHEET'!$C350),"",C320),'PROJECT WORKSHEET'!$D$35:$D$1534,IF(ISBLANK('PROJECT WORKSHEET'!$C350),D320,D320),'PROJECT WORKSHEET'!$I$35:$I$1534,"YES"))</f>
        <v/>
      </c>
      <c r="F320" s="45" t="str" cm="1">
        <f t="array" ref="F320">IF(OR(ISBLANK(B320), B320=0),"",SUMPRODUCT((--('PROJECT WORKSHEET'!$C$35:$C$1534=IF(ISBLANK('PROJECT WORKSHEET'!$C350),"",C320))),(--('PROJECT WORKSHEET'!$D$35:$D$1534=D320)),(--(('PROJECT WORKSHEET'!$I$35:$I$1534="NO")+('PROJECT WORKSHEET'!$I$35:$I$1534="SUPER")&gt;0))))</f>
        <v/>
      </c>
      <c r="G320" s="38" t="str">
        <f t="shared" si="10"/>
        <v/>
      </c>
      <c r="H320" s="25" t="str">
        <f t="shared" si="9"/>
        <v/>
      </c>
      <c r="I320" s="25"/>
      <c r="P320" s="4"/>
      <c r="Q320" s="4"/>
      <c r="R320" s="4"/>
      <c r="S320" s="4"/>
      <c r="T320" s="3"/>
      <c r="U320" s="3"/>
      <c r="V320" s="3"/>
      <c r="W320" s="3"/>
      <c r="X320" s="3"/>
      <c r="Y320" s="3"/>
      <c r="Z320" s="3"/>
      <c r="AA320" s="3"/>
    </row>
    <row r="321" spans="2:27" x14ac:dyDescent="0.2">
      <c r="B321" s="25"/>
      <c r="C321" s="25"/>
      <c r="D321" s="25"/>
      <c r="E321" s="37" t="str">
        <f>IF(OR(ISBLANK(B321),B321=0),"",COUNTIFS('PROJECT WORKSHEET'!$C$35:$C$1534,IF(ISBLANK('PROJECT WORKSHEET'!$C351),"",C321),'PROJECT WORKSHEET'!$D$35:$D$1534,IF(ISBLANK('PROJECT WORKSHEET'!$C351),D321,D321),'PROJECT WORKSHEET'!$I$35:$I$1534,"YES"))</f>
        <v/>
      </c>
      <c r="F321" s="45" t="str" cm="1">
        <f t="array" ref="F321">IF(OR(ISBLANK(B321), B321=0),"",SUMPRODUCT((--('PROJECT WORKSHEET'!$C$35:$C$1534=IF(ISBLANK('PROJECT WORKSHEET'!$C351),"",C321))),(--('PROJECT WORKSHEET'!$D$35:$D$1534=D321)),(--(('PROJECT WORKSHEET'!$I$35:$I$1534="NO")+('PROJECT WORKSHEET'!$I$35:$I$1534="SUPER")&gt;0))))</f>
        <v/>
      </c>
      <c r="G321" s="38" t="str">
        <f t="shared" si="10"/>
        <v/>
      </c>
      <c r="H321" s="25" t="str">
        <f t="shared" si="9"/>
        <v/>
      </c>
      <c r="I321" s="25"/>
      <c r="P321" s="4"/>
      <c r="Q321" s="4"/>
      <c r="R321" s="4"/>
      <c r="S321" s="4"/>
      <c r="T321" s="3"/>
      <c r="U321" s="3"/>
      <c r="V321" s="3"/>
      <c r="W321" s="3"/>
      <c r="X321" s="3"/>
      <c r="Y321" s="3"/>
      <c r="Z321" s="3"/>
      <c r="AA321" s="3"/>
    </row>
    <row r="322" spans="2:27" x14ac:dyDescent="0.2">
      <c r="B322" s="25"/>
      <c r="C322" s="25"/>
      <c r="D322" s="25"/>
      <c r="E322" s="37" t="str">
        <f>IF(OR(ISBLANK(B322),B322=0),"",COUNTIFS('PROJECT WORKSHEET'!$C$35:$C$1534,IF(ISBLANK('PROJECT WORKSHEET'!$C352),"",C322),'PROJECT WORKSHEET'!$D$35:$D$1534,IF(ISBLANK('PROJECT WORKSHEET'!$C352),D322,D322),'PROJECT WORKSHEET'!$I$35:$I$1534,"YES"))</f>
        <v/>
      </c>
      <c r="F322" s="45" t="str" cm="1">
        <f t="array" ref="F322">IF(OR(ISBLANK(B322), B322=0),"",SUMPRODUCT((--('PROJECT WORKSHEET'!$C$35:$C$1534=IF(ISBLANK('PROJECT WORKSHEET'!$C352),"",C322))),(--('PROJECT WORKSHEET'!$D$35:$D$1534=D322)),(--(('PROJECT WORKSHEET'!$I$35:$I$1534="NO")+('PROJECT WORKSHEET'!$I$35:$I$1534="SUPER")&gt;0))))</f>
        <v/>
      </c>
      <c r="G322" s="38" t="str">
        <f t="shared" si="10"/>
        <v/>
      </c>
      <c r="H322" s="25" t="str">
        <f t="shared" si="9"/>
        <v/>
      </c>
      <c r="I322" s="25"/>
      <c r="P322" s="4"/>
      <c r="Q322" s="4"/>
      <c r="R322" s="4"/>
      <c r="S322" s="4"/>
      <c r="T322" s="3"/>
      <c r="U322" s="3"/>
      <c r="V322" s="3"/>
      <c r="W322" s="3"/>
      <c r="X322" s="3"/>
      <c r="Y322" s="3"/>
      <c r="Z322" s="3"/>
      <c r="AA322" s="3"/>
    </row>
    <row r="323" spans="2:27" x14ac:dyDescent="0.2">
      <c r="B323" s="25"/>
      <c r="C323" s="25"/>
      <c r="D323" s="25"/>
      <c r="E323" s="37" t="str">
        <f>IF(OR(ISBLANK(B323),B323=0),"",COUNTIFS('PROJECT WORKSHEET'!$C$35:$C$1534,IF(ISBLANK('PROJECT WORKSHEET'!$C353),"",C323),'PROJECT WORKSHEET'!$D$35:$D$1534,IF(ISBLANK('PROJECT WORKSHEET'!$C353),D323,D323),'PROJECT WORKSHEET'!$I$35:$I$1534,"YES"))</f>
        <v/>
      </c>
      <c r="F323" s="45" t="str" cm="1">
        <f t="array" ref="F323">IF(OR(ISBLANK(B323), B323=0),"",SUMPRODUCT((--('PROJECT WORKSHEET'!$C$35:$C$1534=IF(ISBLANK('PROJECT WORKSHEET'!$C353),"",C323))),(--('PROJECT WORKSHEET'!$D$35:$D$1534=D323)),(--(('PROJECT WORKSHEET'!$I$35:$I$1534="NO")+('PROJECT WORKSHEET'!$I$35:$I$1534="SUPER")&gt;0))))</f>
        <v/>
      </c>
      <c r="G323" s="38" t="str">
        <f t="shared" si="10"/>
        <v/>
      </c>
      <c r="H323" s="25" t="str">
        <f t="shared" si="9"/>
        <v/>
      </c>
      <c r="I323" s="25"/>
      <c r="P323" s="4"/>
      <c r="Q323" s="4"/>
      <c r="R323" s="4"/>
      <c r="S323" s="4"/>
      <c r="T323" s="3"/>
      <c r="U323" s="3"/>
      <c r="V323" s="3"/>
      <c r="W323" s="3"/>
      <c r="X323" s="3"/>
      <c r="Y323" s="3"/>
      <c r="Z323" s="3"/>
      <c r="AA323" s="3"/>
    </row>
    <row r="324" spans="2:27" x14ac:dyDescent="0.2">
      <c r="B324" s="25"/>
      <c r="C324" s="25"/>
      <c r="D324" s="25"/>
      <c r="E324" s="37" t="str">
        <f>IF(OR(ISBLANK(B324),B324=0),"",COUNTIFS('PROJECT WORKSHEET'!$C$35:$C$1534,IF(ISBLANK('PROJECT WORKSHEET'!$C354),"",C324),'PROJECT WORKSHEET'!$D$35:$D$1534,IF(ISBLANK('PROJECT WORKSHEET'!$C354),D324,D324),'PROJECT WORKSHEET'!$I$35:$I$1534,"YES"))</f>
        <v/>
      </c>
      <c r="F324" s="45" t="str" cm="1">
        <f t="array" ref="F324">IF(OR(ISBLANK(B324), B324=0),"",SUMPRODUCT((--('PROJECT WORKSHEET'!$C$35:$C$1534=IF(ISBLANK('PROJECT WORKSHEET'!$C354),"",C324))),(--('PROJECT WORKSHEET'!$D$35:$D$1534=D324)),(--(('PROJECT WORKSHEET'!$I$35:$I$1534="NO")+('PROJECT WORKSHEET'!$I$35:$I$1534="SUPER")&gt;0))))</f>
        <v/>
      </c>
      <c r="G324" s="38" t="str">
        <f t="shared" si="10"/>
        <v/>
      </c>
      <c r="H324" s="25" t="str">
        <f t="shared" si="9"/>
        <v/>
      </c>
      <c r="I324" s="25"/>
      <c r="P324" s="4"/>
      <c r="Q324" s="4"/>
      <c r="R324" s="4"/>
      <c r="S324" s="4"/>
      <c r="T324" s="3"/>
      <c r="U324" s="3"/>
      <c r="V324" s="3"/>
      <c r="W324" s="3"/>
      <c r="X324" s="3"/>
      <c r="Y324" s="3"/>
      <c r="Z324" s="3"/>
      <c r="AA324" s="3"/>
    </row>
    <row r="325" spans="2:27" x14ac:dyDescent="0.2">
      <c r="B325" s="25"/>
      <c r="C325" s="25"/>
      <c r="D325" s="25"/>
      <c r="E325" s="37" t="str">
        <f>IF(OR(ISBLANK(B325),B325=0),"",COUNTIFS('PROJECT WORKSHEET'!$C$35:$C$1534,IF(ISBLANK('PROJECT WORKSHEET'!$C355),"",C325),'PROJECT WORKSHEET'!$D$35:$D$1534,IF(ISBLANK('PROJECT WORKSHEET'!$C355),D325,D325),'PROJECT WORKSHEET'!$I$35:$I$1534,"YES"))</f>
        <v/>
      </c>
      <c r="F325" s="45" t="str" cm="1">
        <f t="array" ref="F325">IF(OR(ISBLANK(B325), B325=0),"",SUMPRODUCT((--('PROJECT WORKSHEET'!$C$35:$C$1534=IF(ISBLANK('PROJECT WORKSHEET'!$C355),"",C325))),(--('PROJECT WORKSHEET'!$D$35:$D$1534=D325)),(--(('PROJECT WORKSHEET'!$I$35:$I$1534="NO")+('PROJECT WORKSHEET'!$I$35:$I$1534="SUPER")&gt;0))))</f>
        <v/>
      </c>
      <c r="G325" s="38" t="str">
        <f t="shared" si="10"/>
        <v/>
      </c>
      <c r="H325" s="25" t="str">
        <f t="shared" si="9"/>
        <v/>
      </c>
      <c r="I325" s="25"/>
      <c r="P325" s="4"/>
      <c r="Q325" s="4"/>
      <c r="R325" s="4"/>
      <c r="S325" s="4"/>
      <c r="T325" s="3"/>
      <c r="U325" s="3"/>
      <c r="V325" s="3"/>
      <c r="W325" s="3"/>
      <c r="X325" s="3"/>
      <c r="Y325" s="3"/>
      <c r="Z325" s="3"/>
      <c r="AA325" s="3"/>
    </row>
    <row r="326" spans="2:27" x14ac:dyDescent="0.2">
      <c r="B326" s="25"/>
      <c r="C326" s="25"/>
      <c r="D326" s="25"/>
      <c r="E326" s="37" t="str">
        <f>IF(OR(ISBLANK(B326),B326=0),"",COUNTIFS('PROJECT WORKSHEET'!$C$35:$C$1534,IF(ISBLANK('PROJECT WORKSHEET'!$C356),"",C326),'PROJECT WORKSHEET'!$D$35:$D$1534,IF(ISBLANK('PROJECT WORKSHEET'!$C356),D326,D326),'PROJECT WORKSHEET'!$I$35:$I$1534,"YES"))</f>
        <v/>
      </c>
      <c r="F326" s="45" t="str" cm="1">
        <f t="array" ref="F326">IF(OR(ISBLANK(B326), B326=0),"",SUMPRODUCT((--('PROJECT WORKSHEET'!$C$35:$C$1534=IF(ISBLANK('PROJECT WORKSHEET'!$C356),"",C326))),(--('PROJECT WORKSHEET'!$D$35:$D$1534=D326)),(--(('PROJECT WORKSHEET'!$I$35:$I$1534="NO")+('PROJECT WORKSHEET'!$I$35:$I$1534="SUPER")&gt;0))))</f>
        <v/>
      </c>
      <c r="G326" s="38" t="str">
        <f t="shared" ref="G326:G385" si="11">IF(ISBLANK(B326),"",E326/SUM(E326:F326))</f>
        <v/>
      </c>
      <c r="H326" s="25" t="str">
        <f t="shared" ref="H326:H385" si="12">IF(ISBLANK(B326),"",IF(G326&gt;=66.66666%,"Fail","Pass"))</f>
        <v/>
      </c>
      <c r="I326" s="25"/>
      <c r="P326" s="4"/>
      <c r="Q326" s="4"/>
      <c r="R326" s="4"/>
      <c r="S326" s="4"/>
      <c r="T326" s="3"/>
      <c r="U326" s="3"/>
      <c r="V326" s="3"/>
      <c r="W326" s="3"/>
      <c r="X326" s="3"/>
      <c r="Y326" s="3"/>
      <c r="Z326" s="3"/>
      <c r="AA326" s="3"/>
    </row>
    <row r="327" spans="2:27" x14ac:dyDescent="0.2">
      <c r="B327" s="25"/>
      <c r="C327" s="25"/>
      <c r="D327" s="25"/>
      <c r="E327" s="37" t="str">
        <f>IF(OR(ISBLANK(B327),B327=0),"",COUNTIFS('PROJECT WORKSHEET'!$C$35:$C$1534,IF(ISBLANK('PROJECT WORKSHEET'!$C357),"",C327),'PROJECT WORKSHEET'!$D$35:$D$1534,IF(ISBLANK('PROJECT WORKSHEET'!$C357),D327,D327),'PROJECT WORKSHEET'!$I$35:$I$1534,"YES"))</f>
        <v/>
      </c>
      <c r="F327" s="45" t="str" cm="1">
        <f t="array" ref="F327">IF(OR(ISBLANK(B327), B327=0),"",SUMPRODUCT((--('PROJECT WORKSHEET'!$C$35:$C$1534=IF(ISBLANK('PROJECT WORKSHEET'!$C357),"",C327))),(--('PROJECT WORKSHEET'!$D$35:$D$1534=D327)),(--(('PROJECT WORKSHEET'!$I$35:$I$1534="NO")+('PROJECT WORKSHEET'!$I$35:$I$1534="SUPER")&gt;0))))</f>
        <v/>
      </c>
      <c r="G327" s="38" t="str">
        <f t="shared" si="11"/>
        <v/>
      </c>
      <c r="H327" s="25" t="str">
        <f t="shared" si="12"/>
        <v/>
      </c>
      <c r="I327" s="25"/>
      <c r="P327" s="4"/>
      <c r="Q327" s="4"/>
      <c r="R327" s="4"/>
      <c r="S327" s="4"/>
      <c r="T327" s="3"/>
      <c r="U327" s="3"/>
      <c r="V327" s="3"/>
      <c r="W327" s="3"/>
      <c r="X327" s="3"/>
      <c r="Y327" s="3"/>
      <c r="Z327" s="3"/>
      <c r="AA327" s="3"/>
    </row>
    <row r="328" spans="2:27" x14ac:dyDescent="0.2">
      <c r="B328" s="25"/>
      <c r="C328" s="25"/>
      <c r="D328" s="25"/>
      <c r="E328" s="37" t="str">
        <f>IF(OR(ISBLANK(B328),B328=0),"",COUNTIFS('PROJECT WORKSHEET'!$C$35:$C$1534,IF(ISBLANK('PROJECT WORKSHEET'!$C358),"",C328),'PROJECT WORKSHEET'!$D$35:$D$1534,IF(ISBLANK('PROJECT WORKSHEET'!$C358),D328,D328),'PROJECT WORKSHEET'!$I$35:$I$1534,"YES"))</f>
        <v/>
      </c>
      <c r="F328" s="45" t="str" cm="1">
        <f t="array" ref="F328">IF(OR(ISBLANK(B328), B328=0),"",SUMPRODUCT((--('PROJECT WORKSHEET'!$C$35:$C$1534=IF(ISBLANK('PROJECT WORKSHEET'!$C358),"",C328))),(--('PROJECT WORKSHEET'!$D$35:$D$1534=D328)),(--(('PROJECT WORKSHEET'!$I$35:$I$1534="NO")+('PROJECT WORKSHEET'!$I$35:$I$1534="SUPER")&gt;0))))</f>
        <v/>
      </c>
      <c r="G328" s="38" t="str">
        <f t="shared" si="11"/>
        <v/>
      </c>
      <c r="H328" s="25" t="str">
        <f t="shared" si="12"/>
        <v/>
      </c>
      <c r="I328" s="25"/>
      <c r="P328" s="4"/>
      <c r="Q328" s="4"/>
      <c r="R328" s="4"/>
      <c r="S328" s="4"/>
      <c r="T328" s="3"/>
      <c r="U328" s="3"/>
      <c r="V328" s="3"/>
      <c r="W328" s="3"/>
      <c r="X328" s="3"/>
      <c r="Y328" s="3"/>
      <c r="Z328" s="3"/>
      <c r="AA328" s="3"/>
    </row>
    <row r="329" spans="2:27" x14ac:dyDescent="0.2">
      <c r="B329" s="25"/>
      <c r="C329" s="25"/>
      <c r="D329" s="25"/>
      <c r="E329" s="37" t="str">
        <f>IF(OR(ISBLANK(B329),B329=0),"",COUNTIFS('PROJECT WORKSHEET'!$C$35:$C$1534,IF(ISBLANK('PROJECT WORKSHEET'!$C359),"",C329),'PROJECT WORKSHEET'!$D$35:$D$1534,IF(ISBLANK('PROJECT WORKSHEET'!$C359),D329,D329),'PROJECT WORKSHEET'!$I$35:$I$1534,"YES"))</f>
        <v/>
      </c>
      <c r="F329" s="45" t="str" cm="1">
        <f t="array" ref="F329">IF(OR(ISBLANK(B329), B329=0),"",SUMPRODUCT((--('PROJECT WORKSHEET'!$C$35:$C$1534=IF(ISBLANK('PROJECT WORKSHEET'!$C359),"",C329))),(--('PROJECT WORKSHEET'!$D$35:$D$1534=D329)),(--(('PROJECT WORKSHEET'!$I$35:$I$1534="NO")+('PROJECT WORKSHEET'!$I$35:$I$1534="SUPER")&gt;0))))</f>
        <v/>
      </c>
      <c r="G329" s="38" t="str">
        <f t="shared" si="11"/>
        <v/>
      </c>
      <c r="H329" s="25" t="str">
        <f t="shared" si="12"/>
        <v/>
      </c>
      <c r="I329" s="25"/>
      <c r="P329" s="4"/>
      <c r="Q329" s="4"/>
      <c r="R329" s="4"/>
      <c r="S329" s="4"/>
      <c r="T329" s="3"/>
      <c r="U329" s="3"/>
      <c r="V329" s="3"/>
      <c r="W329" s="3"/>
      <c r="X329" s="3"/>
      <c r="Y329" s="3"/>
      <c r="Z329" s="3"/>
      <c r="AA329" s="3"/>
    </row>
    <row r="330" spans="2:27" x14ac:dyDescent="0.2">
      <c r="B330" s="25"/>
      <c r="C330" s="25"/>
      <c r="D330" s="25"/>
      <c r="E330" s="37" t="str">
        <f>IF(OR(ISBLANK(B330),B330=0),"",COUNTIFS('PROJECT WORKSHEET'!$C$35:$C$1534,IF(ISBLANK('PROJECT WORKSHEET'!$C360),"",C330),'PROJECT WORKSHEET'!$D$35:$D$1534,IF(ISBLANK('PROJECT WORKSHEET'!$C360),D330,D330),'PROJECT WORKSHEET'!$I$35:$I$1534,"YES"))</f>
        <v/>
      </c>
      <c r="F330" s="45" t="str" cm="1">
        <f t="array" ref="F330">IF(OR(ISBLANK(B330), B330=0),"",SUMPRODUCT((--('PROJECT WORKSHEET'!$C$35:$C$1534=IF(ISBLANK('PROJECT WORKSHEET'!$C360),"",C330))),(--('PROJECT WORKSHEET'!$D$35:$D$1534=D330)),(--(('PROJECT WORKSHEET'!$I$35:$I$1534="NO")+('PROJECT WORKSHEET'!$I$35:$I$1534="SUPER")&gt;0))))</f>
        <v/>
      </c>
      <c r="G330" s="38" t="str">
        <f t="shared" si="11"/>
        <v/>
      </c>
      <c r="H330" s="25" t="str">
        <f t="shared" si="12"/>
        <v/>
      </c>
      <c r="I330" s="25"/>
      <c r="P330" s="4"/>
      <c r="Q330" s="4"/>
      <c r="R330" s="4"/>
      <c r="S330" s="4"/>
      <c r="T330" s="3"/>
      <c r="U330" s="3"/>
      <c r="V330" s="3"/>
      <c r="W330" s="3"/>
      <c r="X330" s="3"/>
      <c r="Y330" s="3"/>
      <c r="Z330" s="3"/>
      <c r="AA330" s="3"/>
    </row>
    <row r="331" spans="2:27" x14ac:dyDescent="0.2">
      <c r="B331" s="25"/>
      <c r="C331" s="25"/>
      <c r="D331" s="25"/>
      <c r="E331" s="37" t="str">
        <f>IF(OR(ISBLANK(B331),B331=0),"",COUNTIFS('PROJECT WORKSHEET'!$C$35:$C$1534,IF(ISBLANK('PROJECT WORKSHEET'!$C361),"",C331),'PROJECT WORKSHEET'!$D$35:$D$1534,IF(ISBLANK('PROJECT WORKSHEET'!$C361),D331,D331),'PROJECT WORKSHEET'!$I$35:$I$1534,"YES"))</f>
        <v/>
      </c>
      <c r="F331" s="45" t="str" cm="1">
        <f t="array" ref="F331">IF(OR(ISBLANK(B331), B331=0),"",SUMPRODUCT((--('PROJECT WORKSHEET'!$C$35:$C$1534=IF(ISBLANK('PROJECT WORKSHEET'!$C361),"",C331))),(--('PROJECT WORKSHEET'!$D$35:$D$1534=D331)),(--(('PROJECT WORKSHEET'!$I$35:$I$1534="NO")+('PROJECT WORKSHEET'!$I$35:$I$1534="SUPER")&gt;0))))</f>
        <v/>
      </c>
      <c r="G331" s="38" t="str">
        <f t="shared" si="11"/>
        <v/>
      </c>
      <c r="H331" s="25" t="str">
        <f t="shared" si="12"/>
        <v/>
      </c>
      <c r="I331" s="25"/>
      <c r="P331" s="4"/>
      <c r="Q331" s="4"/>
      <c r="R331" s="4"/>
      <c r="S331" s="4"/>
      <c r="T331" s="3"/>
      <c r="U331" s="3"/>
      <c r="V331" s="3"/>
      <c r="W331" s="3"/>
      <c r="X331" s="3"/>
      <c r="Y331" s="3"/>
      <c r="Z331" s="3"/>
      <c r="AA331" s="3"/>
    </row>
    <row r="332" spans="2:27" x14ac:dyDescent="0.2">
      <c r="B332" s="25"/>
      <c r="C332" s="25"/>
      <c r="D332" s="25"/>
      <c r="E332" s="37" t="str">
        <f>IF(OR(ISBLANK(B332),B332=0),"",COUNTIFS('PROJECT WORKSHEET'!$C$35:$C$1534,IF(ISBLANK('PROJECT WORKSHEET'!$C362),"",C332),'PROJECT WORKSHEET'!$D$35:$D$1534,IF(ISBLANK('PROJECT WORKSHEET'!$C362),D332,D332),'PROJECT WORKSHEET'!$I$35:$I$1534,"YES"))</f>
        <v/>
      </c>
      <c r="F332" s="45" t="str" cm="1">
        <f t="array" ref="F332">IF(OR(ISBLANK(B332), B332=0),"",SUMPRODUCT((--('PROJECT WORKSHEET'!$C$35:$C$1534=IF(ISBLANK('PROJECT WORKSHEET'!$C362),"",C332))),(--('PROJECT WORKSHEET'!$D$35:$D$1534=D332)),(--(('PROJECT WORKSHEET'!$I$35:$I$1534="NO")+('PROJECT WORKSHEET'!$I$35:$I$1534="SUPER")&gt;0))))</f>
        <v/>
      </c>
      <c r="G332" s="38" t="str">
        <f t="shared" si="11"/>
        <v/>
      </c>
      <c r="H332" s="25" t="str">
        <f t="shared" si="12"/>
        <v/>
      </c>
      <c r="I332" s="25"/>
      <c r="P332" s="4"/>
      <c r="Q332" s="4"/>
      <c r="R332" s="4"/>
      <c r="S332" s="4"/>
      <c r="T332" s="3"/>
      <c r="U332" s="3"/>
      <c r="V332" s="3"/>
      <c r="W332" s="3"/>
      <c r="X332" s="3"/>
      <c r="Y332" s="3"/>
      <c r="Z332" s="3"/>
      <c r="AA332" s="3"/>
    </row>
    <row r="333" spans="2:27" x14ac:dyDescent="0.2">
      <c r="B333" s="25"/>
      <c r="C333" s="25"/>
      <c r="D333" s="25"/>
      <c r="E333" s="37" t="str">
        <f>IF(OR(ISBLANK(B333),B333=0),"",COUNTIFS('PROJECT WORKSHEET'!$C$35:$C$1534,IF(ISBLANK('PROJECT WORKSHEET'!$C363),"",C333),'PROJECT WORKSHEET'!$D$35:$D$1534,IF(ISBLANK('PROJECT WORKSHEET'!$C363),D333,D333),'PROJECT WORKSHEET'!$I$35:$I$1534,"YES"))</f>
        <v/>
      </c>
      <c r="F333" s="45" t="str" cm="1">
        <f t="array" ref="F333">IF(OR(ISBLANK(B333), B333=0),"",SUMPRODUCT((--('PROJECT WORKSHEET'!$C$35:$C$1534=IF(ISBLANK('PROJECT WORKSHEET'!$C363),"",C333))),(--('PROJECT WORKSHEET'!$D$35:$D$1534=D333)),(--(('PROJECT WORKSHEET'!$I$35:$I$1534="NO")+('PROJECT WORKSHEET'!$I$35:$I$1534="SUPER")&gt;0))))</f>
        <v/>
      </c>
      <c r="G333" s="38" t="str">
        <f t="shared" si="11"/>
        <v/>
      </c>
      <c r="H333" s="25" t="str">
        <f t="shared" si="12"/>
        <v/>
      </c>
      <c r="I333" s="25"/>
      <c r="P333" s="4"/>
      <c r="Q333" s="4"/>
      <c r="R333" s="4"/>
      <c r="S333" s="4"/>
      <c r="T333" s="3"/>
      <c r="U333" s="3"/>
      <c r="V333" s="3"/>
      <c r="W333" s="3"/>
      <c r="X333" s="3"/>
      <c r="Y333" s="3"/>
      <c r="Z333" s="3"/>
      <c r="AA333" s="3"/>
    </row>
    <row r="334" spans="2:27" x14ac:dyDescent="0.2">
      <c r="B334" s="25"/>
      <c r="C334" s="25"/>
      <c r="D334" s="25"/>
      <c r="E334" s="37" t="str">
        <f>IF(OR(ISBLANK(B334),B334=0),"",COUNTIFS('PROJECT WORKSHEET'!$C$35:$C$1534,IF(ISBLANK('PROJECT WORKSHEET'!$C364),"",C334),'PROJECT WORKSHEET'!$D$35:$D$1534,IF(ISBLANK('PROJECT WORKSHEET'!$C364),D334,D334),'PROJECT WORKSHEET'!$I$35:$I$1534,"YES"))</f>
        <v/>
      </c>
      <c r="F334" s="45" t="str" cm="1">
        <f t="array" ref="F334">IF(OR(ISBLANK(B334), B334=0),"",SUMPRODUCT((--('PROJECT WORKSHEET'!$C$35:$C$1534=IF(ISBLANK('PROJECT WORKSHEET'!$C364),"",C334))),(--('PROJECT WORKSHEET'!$D$35:$D$1534=D334)),(--(('PROJECT WORKSHEET'!$I$35:$I$1534="NO")+('PROJECT WORKSHEET'!$I$35:$I$1534="SUPER")&gt;0))))</f>
        <v/>
      </c>
      <c r="G334" s="38" t="str">
        <f t="shared" si="11"/>
        <v/>
      </c>
      <c r="H334" s="25" t="str">
        <f t="shared" si="12"/>
        <v/>
      </c>
      <c r="I334" s="25"/>
      <c r="P334" s="4"/>
      <c r="Q334" s="4"/>
      <c r="R334" s="4"/>
      <c r="S334" s="4"/>
      <c r="T334" s="3"/>
      <c r="U334" s="3"/>
      <c r="V334" s="3"/>
      <c r="W334" s="3"/>
      <c r="X334" s="3"/>
      <c r="Y334" s="3"/>
      <c r="Z334" s="3"/>
      <c r="AA334" s="3"/>
    </row>
    <row r="335" spans="2:27" x14ac:dyDescent="0.2">
      <c r="B335" s="25"/>
      <c r="C335" s="25"/>
      <c r="D335" s="25"/>
      <c r="E335" s="37" t="str">
        <f>IF(OR(ISBLANK(B335),B335=0),"",COUNTIFS('PROJECT WORKSHEET'!$C$35:$C$1534,IF(ISBLANK('PROJECT WORKSHEET'!$C365),"",C335),'PROJECT WORKSHEET'!$D$35:$D$1534,IF(ISBLANK('PROJECT WORKSHEET'!$C365),D335,D335),'PROJECT WORKSHEET'!$I$35:$I$1534,"YES"))</f>
        <v/>
      </c>
      <c r="F335" s="45" t="str" cm="1">
        <f t="array" ref="F335">IF(OR(ISBLANK(B335), B335=0),"",SUMPRODUCT((--('PROJECT WORKSHEET'!$C$35:$C$1534=IF(ISBLANK('PROJECT WORKSHEET'!$C365),"",C335))),(--('PROJECT WORKSHEET'!$D$35:$D$1534=D335)),(--(('PROJECT WORKSHEET'!$I$35:$I$1534="NO")+('PROJECT WORKSHEET'!$I$35:$I$1534="SUPER")&gt;0))))</f>
        <v/>
      </c>
      <c r="G335" s="38" t="str">
        <f t="shared" si="11"/>
        <v/>
      </c>
      <c r="H335" s="25" t="str">
        <f t="shared" si="12"/>
        <v/>
      </c>
      <c r="I335" s="25"/>
      <c r="P335" s="4"/>
      <c r="Q335" s="4"/>
      <c r="R335" s="4"/>
      <c r="S335" s="4"/>
      <c r="T335" s="3"/>
      <c r="U335" s="3"/>
      <c r="V335" s="3"/>
      <c r="W335" s="3"/>
      <c r="X335" s="3"/>
      <c r="Y335" s="3"/>
      <c r="Z335" s="3"/>
      <c r="AA335" s="3"/>
    </row>
    <row r="336" spans="2:27" x14ac:dyDescent="0.2">
      <c r="B336" s="25"/>
      <c r="C336" s="25"/>
      <c r="D336" s="25"/>
      <c r="E336" s="37" t="str">
        <f>IF(OR(ISBLANK(B336),B336=0),"",COUNTIFS('PROJECT WORKSHEET'!$C$35:$C$1534,IF(ISBLANK('PROJECT WORKSHEET'!$C366),"",C336),'PROJECT WORKSHEET'!$D$35:$D$1534,IF(ISBLANK('PROJECT WORKSHEET'!$C366),D336,D336),'PROJECT WORKSHEET'!$I$35:$I$1534,"YES"))</f>
        <v/>
      </c>
      <c r="F336" s="45" t="str" cm="1">
        <f t="array" ref="F336">IF(OR(ISBLANK(B336), B336=0),"",SUMPRODUCT((--('PROJECT WORKSHEET'!$C$35:$C$1534=IF(ISBLANK('PROJECT WORKSHEET'!$C366),"",C336))),(--('PROJECT WORKSHEET'!$D$35:$D$1534=D336)),(--(('PROJECT WORKSHEET'!$I$35:$I$1534="NO")+('PROJECT WORKSHEET'!$I$35:$I$1534="SUPER")&gt;0))))</f>
        <v/>
      </c>
      <c r="G336" s="38" t="str">
        <f t="shared" si="11"/>
        <v/>
      </c>
      <c r="H336" s="25" t="str">
        <f t="shared" si="12"/>
        <v/>
      </c>
      <c r="I336" s="25"/>
      <c r="P336" s="4"/>
      <c r="Q336" s="4"/>
      <c r="R336" s="4"/>
      <c r="S336" s="4"/>
      <c r="T336" s="3"/>
      <c r="U336" s="3"/>
      <c r="V336" s="3"/>
      <c r="W336" s="3"/>
      <c r="X336" s="3"/>
      <c r="Y336" s="3"/>
      <c r="Z336" s="3"/>
      <c r="AA336" s="3"/>
    </row>
    <row r="337" spans="2:27" x14ac:dyDescent="0.2">
      <c r="B337" s="25"/>
      <c r="C337" s="25"/>
      <c r="D337" s="25"/>
      <c r="E337" s="37" t="str">
        <f>IF(OR(ISBLANK(B337),B337=0),"",COUNTIFS('PROJECT WORKSHEET'!$C$35:$C$1534,IF(ISBLANK('PROJECT WORKSHEET'!$C367),"",C337),'PROJECT WORKSHEET'!$D$35:$D$1534,IF(ISBLANK('PROJECT WORKSHEET'!$C367),D337,D337),'PROJECT WORKSHEET'!$I$35:$I$1534,"YES"))</f>
        <v/>
      </c>
      <c r="F337" s="45" t="str" cm="1">
        <f t="array" ref="F337">IF(OR(ISBLANK(B337), B337=0),"",SUMPRODUCT((--('PROJECT WORKSHEET'!$C$35:$C$1534=IF(ISBLANK('PROJECT WORKSHEET'!$C367),"",C337))),(--('PROJECT WORKSHEET'!$D$35:$D$1534=D337)),(--(('PROJECT WORKSHEET'!$I$35:$I$1534="NO")+('PROJECT WORKSHEET'!$I$35:$I$1534="SUPER")&gt;0))))</f>
        <v/>
      </c>
      <c r="G337" s="38" t="str">
        <f t="shared" si="11"/>
        <v/>
      </c>
      <c r="H337" s="25" t="str">
        <f t="shared" si="12"/>
        <v/>
      </c>
      <c r="I337" s="25"/>
      <c r="P337" s="4"/>
      <c r="Q337" s="4"/>
      <c r="R337" s="4"/>
      <c r="S337" s="4"/>
      <c r="T337" s="3"/>
      <c r="U337" s="3"/>
      <c r="V337" s="3"/>
      <c r="W337" s="3"/>
      <c r="X337" s="3"/>
      <c r="Y337" s="3"/>
      <c r="Z337" s="3"/>
      <c r="AA337" s="3"/>
    </row>
    <row r="338" spans="2:27" x14ac:dyDescent="0.2">
      <c r="B338" s="25"/>
      <c r="C338" s="25"/>
      <c r="D338" s="25"/>
      <c r="E338" s="37" t="str">
        <f>IF(OR(ISBLANK(B338),B338=0),"",COUNTIFS('PROJECT WORKSHEET'!$C$35:$C$1534,IF(ISBLANK('PROJECT WORKSHEET'!$C368),"",C338),'PROJECT WORKSHEET'!$D$35:$D$1534,IF(ISBLANK('PROJECT WORKSHEET'!$C368),D338,D338),'PROJECT WORKSHEET'!$I$35:$I$1534,"YES"))</f>
        <v/>
      </c>
      <c r="F338" s="45" t="str" cm="1">
        <f t="array" ref="F338">IF(OR(ISBLANK(B338), B338=0),"",SUMPRODUCT((--('PROJECT WORKSHEET'!$C$35:$C$1534=IF(ISBLANK('PROJECT WORKSHEET'!$C368),"",C338))),(--('PROJECT WORKSHEET'!$D$35:$D$1534=D338)),(--(('PROJECT WORKSHEET'!$I$35:$I$1534="NO")+('PROJECT WORKSHEET'!$I$35:$I$1534="SUPER")&gt;0))))</f>
        <v/>
      </c>
      <c r="G338" s="38" t="str">
        <f t="shared" si="11"/>
        <v/>
      </c>
      <c r="H338" s="25" t="str">
        <f t="shared" si="12"/>
        <v/>
      </c>
      <c r="I338" s="25"/>
      <c r="P338" s="4"/>
      <c r="Q338" s="4"/>
      <c r="R338" s="4"/>
      <c r="S338" s="4"/>
      <c r="T338" s="3"/>
      <c r="U338" s="3"/>
      <c r="V338" s="3"/>
      <c r="W338" s="3"/>
      <c r="X338" s="3"/>
      <c r="Y338" s="3"/>
      <c r="Z338" s="3"/>
      <c r="AA338" s="3"/>
    </row>
    <row r="339" spans="2:27" x14ac:dyDescent="0.2">
      <c r="B339" s="25"/>
      <c r="C339" s="25"/>
      <c r="D339" s="25"/>
      <c r="E339" s="37" t="str">
        <f>IF(OR(ISBLANK(B339),B339=0),"",COUNTIFS('PROJECT WORKSHEET'!$C$35:$C$1534,IF(ISBLANK('PROJECT WORKSHEET'!$C369),"",C339),'PROJECT WORKSHEET'!$D$35:$D$1534,IF(ISBLANK('PROJECT WORKSHEET'!$C369),D339,D339),'PROJECT WORKSHEET'!$I$35:$I$1534,"YES"))</f>
        <v/>
      </c>
      <c r="F339" s="45" t="str" cm="1">
        <f t="array" ref="F339">IF(OR(ISBLANK(B339), B339=0),"",SUMPRODUCT((--('PROJECT WORKSHEET'!$C$35:$C$1534=IF(ISBLANK('PROJECT WORKSHEET'!$C369),"",C339))),(--('PROJECT WORKSHEET'!$D$35:$D$1534=D339)),(--(('PROJECT WORKSHEET'!$I$35:$I$1534="NO")+('PROJECT WORKSHEET'!$I$35:$I$1534="SUPER")&gt;0))))</f>
        <v/>
      </c>
      <c r="G339" s="38" t="str">
        <f t="shared" si="11"/>
        <v/>
      </c>
      <c r="H339" s="25" t="str">
        <f t="shared" si="12"/>
        <v/>
      </c>
      <c r="I339" s="25"/>
      <c r="P339" s="4"/>
      <c r="Q339" s="4"/>
      <c r="R339" s="4"/>
      <c r="S339" s="4"/>
      <c r="T339" s="3"/>
      <c r="U339" s="3"/>
      <c r="V339" s="3"/>
      <c r="W339" s="3"/>
      <c r="X339" s="3"/>
      <c r="Y339" s="3"/>
      <c r="Z339" s="3"/>
      <c r="AA339" s="3"/>
    </row>
    <row r="340" spans="2:27" x14ac:dyDescent="0.2">
      <c r="B340" s="25"/>
      <c r="C340" s="25"/>
      <c r="D340" s="25"/>
      <c r="E340" s="37" t="str">
        <f>IF(OR(ISBLANK(B340),B340=0),"",COUNTIFS('PROJECT WORKSHEET'!$C$35:$C$1534,IF(ISBLANK('PROJECT WORKSHEET'!$C370),"",C340),'PROJECT WORKSHEET'!$D$35:$D$1534,IF(ISBLANK('PROJECT WORKSHEET'!$C370),D340,D340),'PROJECT WORKSHEET'!$I$35:$I$1534,"YES"))</f>
        <v/>
      </c>
      <c r="F340" s="45" t="str" cm="1">
        <f t="array" ref="F340">IF(OR(ISBLANK(B340), B340=0),"",SUMPRODUCT((--('PROJECT WORKSHEET'!$C$35:$C$1534=IF(ISBLANK('PROJECT WORKSHEET'!$C370),"",C340))),(--('PROJECT WORKSHEET'!$D$35:$D$1534=D340)),(--(('PROJECT WORKSHEET'!$I$35:$I$1534="NO")+('PROJECT WORKSHEET'!$I$35:$I$1534="SUPER")&gt;0))))</f>
        <v/>
      </c>
      <c r="G340" s="38" t="str">
        <f t="shared" si="11"/>
        <v/>
      </c>
      <c r="H340" s="25" t="str">
        <f t="shared" si="12"/>
        <v/>
      </c>
      <c r="I340" s="25"/>
      <c r="P340" s="4"/>
      <c r="Q340" s="4"/>
      <c r="R340" s="4"/>
      <c r="S340" s="4"/>
      <c r="T340" s="3"/>
      <c r="U340" s="3"/>
      <c r="V340" s="3"/>
      <c r="W340" s="3"/>
      <c r="X340" s="3"/>
      <c r="Y340" s="3"/>
      <c r="Z340" s="3"/>
      <c r="AA340" s="3"/>
    </row>
    <row r="341" spans="2:27" x14ac:dyDescent="0.2">
      <c r="B341" s="25"/>
      <c r="C341" s="25"/>
      <c r="D341" s="25"/>
      <c r="E341" s="37" t="str">
        <f>IF(OR(ISBLANK(B341),B341=0),"",COUNTIFS('PROJECT WORKSHEET'!$C$35:$C$1534,IF(ISBLANK('PROJECT WORKSHEET'!$C371),"",C341),'PROJECT WORKSHEET'!$D$35:$D$1534,IF(ISBLANK('PROJECT WORKSHEET'!$C371),D341,D341),'PROJECT WORKSHEET'!$I$35:$I$1534,"YES"))</f>
        <v/>
      </c>
      <c r="F341" s="45" t="str" cm="1">
        <f t="array" ref="F341">IF(OR(ISBLANK(B341), B341=0),"",SUMPRODUCT((--('PROJECT WORKSHEET'!$C$35:$C$1534=IF(ISBLANK('PROJECT WORKSHEET'!$C371),"",C341))),(--('PROJECT WORKSHEET'!$D$35:$D$1534=D341)),(--(('PROJECT WORKSHEET'!$I$35:$I$1534="NO")+('PROJECT WORKSHEET'!$I$35:$I$1534="SUPER")&gt;0))))</f>
        <v/>
      </c>
      <c r="G341" s="38" t="str">
        <f t="shared" si="11"/>
        <v/>
      </c>
      <c r="H341" s="25" t="str">
        <f t="shared" si="12"/>
        <v/>
      </c>
      <c r="I341" s="25"/>
      <c r="P341" s="4"/>
      <c r="Q341" s="4"/>
      <c r="R341" s="4"/>
      <c r="S341" s="4"/>
      <c r="T341" s="3"/>
      <c r="U341" s="3"/>
      <c r="V341" s="3"/>
      <c r="W341" s="3"/>
      <c r="X341" s="3"/>
      <c r="Y341" s="3"/>
      <c r="Z341" s="3"/>
      <c r="AA341" s="3"/>
    </row>
    <row r="342" spans="2:27" x14ac:dyDescent="0.2">
      <c r="B342" s="25"/>
      <c r="C342" s="25"/>
      <c r="D342" s="25"/>
      <c r="E342" s="37" t="str">
        <f>IF(OR(ISBLANK(B342),B342=0),"",COUNTIFS('PROJECT WORKSHEET'!$C$35:$C$1534,IF(ISBLANK('PROJECT WORKSHEET'!$C372),"",C342),'PROJECT WORKSHEET'!$D$35:$D$1534,IF(ISBLANK('PROJECT WORKSHEET'!$C372),D342,D342),'PROJECT WORKSHEET'!$I$35:$I$1534,"YES"))</f>
        <v/>
      </c>
      <c r="F342" s="45" t="str" cm="1">
        <f t="array" ref="F342">IF(OR(ISBLANK(B342), B342=0),"",SUMPRODUCT((--('PROJECT WORKSHEET'!$C$35:$C$1534=IF(ISBLANK('PROJECT WORKSHEET'!$C372),"",C342))),(--('PROJECT WORKSHEET'!$D$35:$D$1534=D342)),(--(('PROJECT WORKSHEET'!$I$35:$I$1534="NO")+('PROJECT WORKSHEET'!$I$35:$I$1534="SUPER")&gt;0))))</f>
        <v/>
      </c>
      <c r="G342" s="38" t="str">
        <f t="shared" si="11"/>
        <v/>
      </c>
      <c r="H342" s="25" t="str">
        <f t="shared" si="12"/>
        <v/>
      </c>
      <c r="I342" s="25"/>
      <c r="P342" s="4"/>
      <c r="Q342" s="4"/>
      <c r="R342" s="4"/>
      <c r="S342" s="4"/>
      <c r="T342" s="3"/>
      <c r="U342" s="3"/>
      <c r="V342" s="3"/>
      <c r="W342" s="3"/>
      <c r="X342" s="3"/>
      <c r="Y342" s="3"/>
      <c r="Z342" s="3"/>
      <c r="AA342" s="3"/>
    </row>
    <row r="343" spans="2:27" x14ac:dyDescent="0.2">
      <c r="B343" s="25"/>
      <c r="C343" s="25"/>
      <c r="D343" s="25"/>
      <c r="E343" s="37" t="str">
        <f>IF(OR(ISBLANK(B343),B343=0),"",COUNTIFS('PROJECT WORKSHEET'!$C$35:$C$1534,IF(ISBLANK('PROJECT WORKSHEET'!$C373),"",C343),'PROJECT WORKSHEET'!$D$35:$D$1534,IF(ISBLANK('PROJECT WORKSHEET'!$C373),D343,D343),'PROJECT WORKSHEET'!$I$35:$I$1534,"YES"))</f>
        <v/>
      </c>
      <c r="F343" s="45" t="str" cm="1">
        <f t="array" ref="F343">IF(OR(ISBLANK(B343), B343=0),"",SUMPRODUCT((--('PROJECT WORKSHEET'!$C$35:$C$1534=IF(ISBLANK('PROJECT WORKSHEET'!$C373),"",C343))),(--('PROJECT WORKSHEET'!$D$35:$D$1534=D343)),(--(('PROJECT WORKSHEET'!$I$35:$I$1534="NO")+('PROJECT WORKSHEET'!$I$35:$I$1534="SUPER")&gt;0))))</f>
        <v/>
      </c>
      <c r="G343" s="38" t="str">
        <f t="shared" si="11"/>
        <v/>
      </c>
      <c r="H343" s="25" t="str">
        <f t="shared" si="12"/>
        <v/>
      </c>
      <c r="I343" s="25"/>
      <c r="P343" s="4"/>
      <c r="Q343" s="4"/>
      <c r="R343" s="4"/>
      <c r="S343" s="4"/>
      <c r="T343" s="3"/>
      <c r="U343" s="3"/>
      <c r="V343" s="3"/>
      <c r="W343" s="3"/>
      <c r="X343" s="3"/>
      <c r="Y343" s="3"/>
      <c r="Z343" s="3"/>
      <c r="AA343" s="3"/>
    </row>
    <row r="344" spans="2:27" x14ac:dyDescent="0.2">
      <c r="B344" s="25"/>
      <c r="C344" s="25"/>
      <c r="D344" s="25"/>
      <c r="E344" s="37" t="str">
        <f>IF(OR(ISBLANK(B344),B344=0),"",COUNTIFS('PROJECT WORKSHEET'!$C$35:$C$1534,IF(ISBLANK('PROJECT WORKSHEET'!$C374),"",C344),'PROJECT WORKSHEET'!$D$35:$D$1534,IF(ISBLANK('PROJECT WORKSHEET'!$C374),D344,D344),'PROJECT WORKSHEET'!$I$35:$I$1534,"YES"))</f>
        <v/>
      </c>
      <c r="F344" s="45" t="str" cm="1">
        <f t="array" ref="F344">IF(OR(ISBLANK(B344), B344=0),"",SUMPRODUCT((--('PROJECT WORKSHEET'!$C$35:$C$1534=IF(ISBLANK('PROJECT WORKSHEET'!$C374),"",C344))),(--('PROJECT WORKSHEET'!$D$35:$D$1534=D344)),(--(('PROJECT WORKSHEET'!$I$35:$I$1534="NO")+('PROJECT WORKSHEET'!$I$35:$I$1534="SUPER")&gt;0))))</f>
        <v/>
      </c>
      <c r="G344" s="38" t="str">
        <f t="shared" si="11"/>
        <v/>
      </c>
      <c r="H344" s="25" t="str">
        <f t="shared" si="12"/>
        <v/>
      </c>
      <c r="I344" s="25"/>
      <c r="P344" s="4"/>
      <c r="Q344" s="4"/>
      <c r="R344" s="4"/>
      <c r="S344" s="4"/>
      <c r="T344" s="3"/>
      <c r="U344" s="3"/>
      <c r="V344" s="3"/>
      <c r="W344" s="3"/>
      <c r="X344" s="3"/>
      <c r="Y344" s="3"/>
      <c r="Z344" s="3"/>
      <c r="AA344" s="3"/>
    </row>
    <row r="345" spans="2:27" x14ac:dyDescent="0.2">
      <c r="B345" s="25"/>
      <c r="C345" s="25"/>
      <c r="D345" s="25"/>
      <c r="E345" s="37" t="str">
        <f>IF(OR(ISBLANK(B345),B345=0),"",COUNTIFS('PROJECT WORKSHEET'!$C$35:$C$1534,IF(ISBLANK('PROJECT WORKSHEET'!$C375),"",C345),'PROJECT WORKSHEET'!$D$35:$D$1534,IF(ISBLANK('PROJECT WORKSHEET'!$C375),D345,D345),'PROJECT WORKSHEET'!$I$35:$I$1534,"YES"))</f>
        <v/>
      </c>
      <c r="F345" s="45" t="str" cm="1">
        <f t="array" ref="F345">IF(OR(ISBLANK(B345), B345=0),"",SUMPRODUCT((--('PROJECT WORKSHEET'!$C$35:$C$1534=IF(ISBLANK('PROJECT WORKSHEET'!$C375),"",C345))),(--('PROJECT WORKSHEET'!$D$35:$D$1534=D345)),(--(('PROJECT WORKSHEET'!$I$35:$I$1534="NO")+('PROJECT WORKSHEET'!$I$35:$I$1534="SUPER")&gt;0))))</f>
        <v/>
      </c>
      <c r="G345" s="38" t="str">
        <f t="shared" si="11"/>
        <v/>
      </c>
      <c r="H345" s="25" t="str">
        <f t="shared" si="12"/>
        <v/>
      </c>
      <c r="I345" s="25"/>
      <c r="P345" s="4"/>
      <c r="Q345" s="4"/>
      <c r="R345" s="4"/>
      <c r="S345" s="4"/>
      <c r="T345" s="3"/>
      <c r="U345" s="3"/>
      <c r="V345" s="3"/>
      <c r="W345" s="3"/>
      <c r="X345" s="3"/>
      <c r="Y345" s="3"/>
      <c r="Z345" s="3"/>
      <c r="AA345" s="3"/>
    </row>
    <row r="346" spans="2:27" x14ac:dyDescent="0.2">
      <c r="B346" s="25"/>
      <c r="C346" s="25"/>
      <c r="D346" s="25"/>
      <c r="E346" s="37" t="str">
        <f>IF(OR(ISBLANK(B346),B346=0),"",COUNTIFS('PROJECT WORKSHEET'!$C$35:$C$1534,IF(ISBLANK('PROJECT WORKSHEET'!$C376),"",C346),'PROJECT WORKSHEET'!$D$35:$D$1534,IF(ISBLANK('PROJECT WORKSHEET'!$C376),D346,D346),'PROJECT WORKSHEET'!$I$35:$I$1534,"YES"))</f>
        <v/>
      </c>
      <c r="F346" s="45" t="str" cm="1">
        <f t="array" ref="F346">IF(OR(ISBLANK(B346), B346=0),"",SUMPRODUCT((--('PROJECT WORKSHEET'!$C$35:$C$1534=IF(ISBLANK('PROJECT WORKSHEET'!$C376),"",C346))),(--('PROJECT WORKSHEET'!$D$35:$D$1534=D346)),(--(('PROJECT WORKSHEET'!$I$35:$I$1534="NO")+('PROJECT WORKSHEET'!$I$35:$I$1534="SUPER")&gt;0))))</f>
        <v/>
      </c>
      <c r="G346" s="38" t="str">
        <f t="shared" si="11"/>
        <v/>
      </c>
      <c r="H346" s="25" t="str">
        <f t="shared" si="12"/>
        <v/>
      </c>
      <c r="I346" s="25"/>
      <c r="P346" s="4"/>
      <c r="Q346" s="4"/>
      <c r="R346" s="4"/>
      <c r="S346" s="4"/>
      <c r="T346" s="3"/>
      <c r="U346" s="3"/>
      <c r="V346" s="3"/>
      <c r="W346" s="3"/>
      <c r="X346" s="3"/>
      <c r="Y346" s="3"/>
      <c r="Z346" s="3"/>
      <c r="AA346" s="3"/>
    </row>
    <row r="347" spans="2:27" x14ac:dyDescent="0.2">
      <c r="B347" s="25"/>
      <c r="C347" s="25"/>
      <c r="D347" s="25"/>
      <c r="E347" s="37" t="str">
        <f>IF(OR(ISBLANK(B347),B347=0),"",COUNTIFS('PROJECT WORKSHEET'!$C$35:$C$1534,IF(ISBLANK('PROJECT WORKSHEET'!$C377),"",C347),'PROJECT WORKSHEET'!$D$35:$D$1534,IF(ISBLANK('PROJECT WORKSHEET'!$C377),D347,D347),'PROJECT WORKSHEET'!$I$35:$I$1534,"YES"))</f>
        <v/>
      </c>
      <c r="F347" s="45" t="str" cm="1">
        <f t="array" ref="F347">IF(OR(ISBLANK(B347), B347=0),"",SUMPRODUCT((--('PROJECT WORKSHEET'!$C$35:$C$1534=IF(ISBLANK('PROJECT WORKSHEET'!$C377),"",C347))),(--('PROJECT WORKSHEET'!$D$35:$D$1534=D347)),(--(('PROJECT WORKSHEET'!$I$35:$I$1534="NO")+('PROJECT WORKSHEET'!$I$35:$I$1534="SUPER")&gt;0))))</f>
        <v/>
      </c>
      <c r="G347" s="38" t="str">
        <f t="shared" si="11"/>
        <v/>
      </c>
      <c r="H347" s="25" t="str">
        <f t="shared" si="12"/>
        <v/>
      </c>
      <c r="I347" s="25"/>
      <c r="P347" s="4"/>
      <c r="Q347" s="4"/>
      <c r="R347" s="4"/>
      <c r="S347" s="4"/>
      <c r="T347" s="3"/>
      <c r="U347" s="3"/>
      <c r="V347" s="3"/>
      <c r="W347" s="3"/>
      <c r="X347" s="3"/>
      <c r="Y347" s="3"/>
      <c r="Z347" s="3"/>
      <c r="AA347" s="3"/>
    </row>
    <row r="348" spans="2:27" x14ac:dyDescent="0.2">
      <c r="B348" s="25"/>
      <c r="C348" s="25"/>
      <c r="D348" s="25"/>
      <c r="E348" s="37" t="str">
        <f>IF(OR(ISBLANK(B348),B348=0),"",COUNTIFS('PROJECT WORKSHEET'!$C$35:$C$1534,IF(ISBLANK('PROJECT WORKSHEET'!$C378),"",C348),'PROJECT WORKSHEET'!$D$35:$D$1534,IF(ISBLANK('PROJECT WORKSHEET'!$C378),D348,D348),'PROJECT WORKSHEET'!$I$35:$I$1534,"YES"))</f>
        <v/>
      </c>
      <c r="F348" s="45" t="str" cm="1">
        <f t="array" ref="F348">IF(OR(ISBLANK(B348), B348=0),"",SUMPRODUCT((--('PROJECT WORKSHEET'!$C$35:$C$1534=IF(ISBLANK('PROJECT WORKSHEET'!$C378),"",C348))),(--('PROJECT WORKSHEET'!$D$35:$D$1534=D348)),(--(('PROJECT WORKSHEET'!$I$35:$I$1534="NO")+('PROJECT WORKSHEET'!$I$35:$I$1534="SUPER")&gt;0))))</f>
        <v/>
      </c>
      <c r="G348" s="38" t="str">
        <f t="shared" si="11"/>
        <v/>
      </c>
      <c r="H348" s="25" t="str">
        <f t="shared" si="12"/>
        <v/>
      </c>
      <c r="I348" s="25"/>
      <c r="P348" s="4"/>
      <c r="Q348" s="4"/>
      <c r="R348" s="4"/>
      <c r="S348" s="4"/>
      <c r="T348" s="3"/>
      <c r="U348" s="3"/>
      <c r="V348" s="3"/>
      <c r="W348" s="3"/>
      <c r="X348" s="3"/>
      <c r="Y348" s="3"/>
      <c r="Z348" s="3"/>
      <c r="AA348" s="3"/>
    </row>
    <row r="349" spans="2:27" x14ac:dyDescent="0.2">
      <c r="B349" s="25"/>
      <c r="C349" s="25"/>
      <c r="D349" s="25"/>
      <c r="E349" s="37" t="str">
        <f>IF(OR(ISBLANK(B349),B349=0),"",COUNTIFS('PROJECT WORKSHEET'!$C$35:$C$1534,IF(ISBLANK('PROJECT WORKSHEET'!$C379),"",C349),'PROJECT WORKSHEET'!$D$35:$D$1534,IF(ISBLANK('PROJECT WORKSHEET'!$C379),D349,D349),'PROJECT WORKSHEET'!$I$35:$I$1534,"YES"))</f>
        <v/>
      </c>
      <c r="F349" s="45" t="str" cm="1">
        <f t="array" ref="F349">IF(OR(ISBLANK(B349), B349=0),"",SUMPRODUCT((--('PROJECT WORKSHEET'!$C$35:$C$1534=IF(ISBLANK('PROJECT WORKSHEET'!$C379),"",C349))),(--('PROJECT WORKSHEET'!$D$35:$D$1534=D349)),(--(('PROJECT WORKSHEET'!$I$35:$I$1534="NO")+('PROJECT WORKSHEET'!$I$35:$I$1534="SUPER")&gt;0))))</f>
        <v/>
      </c>
      <c r="G349" s="38" t="str">
        <f t="shared" si="11"/>
        <v/>
      </c>
      <c r="H349" s="25" t="str">
        <f t="shared" si="12"/>
        <v/>
      </c>
      <c r="I349" s="25"/>
      <c r="P349" s="4"/>
      <c r="Q349" s="4"/>
      <c r="R349" s="4"/>
      <c r="S349" s="4"/>
      <c r="T349" s="3"/>
      <c r="U349" s="3"/>
      <c r="V349" s="3"/>
      <c r="W349" s="3"/>
      <c r="X349" s="3"/>
      <c r="Y349" s="3"/>
      <c r="Z349" s="3"/>
      <c r="AA349" s="3"/>
    </row>
    <row r="350" spans="2:27" x14ac:dyDescent="0.2">
      <c r="B350" s="25"/>
      <c r="C350" s="25"/>
      <c r="D350" s="25"/>
      <c r="E350" s="37" t="str">
        <f>IF(OR(ISBLANK(B350),B350=0),"",COUNTIFS('PROJECT WORKSHEET'!$C$35:$C$1534,IF(ISBLANK('PROJECT WORKSHEET'!$C380),"",C350),'PROJECT WORKSHEET'!$D$35:$D$1534,IF(ISBLANK('PROJECT WORKSHEET'!$C380),D350,D350),'PROJECT WORKSHEET'!$I$35:$I$1534,"YES"))</f>
        <v/>
      </c>
      <c r="F350" s="45" t="str" cm="1">
        <f t="array" ref="F350">IF(OR(ISBLANK(B350), B350=0),"",SUMPRODUCT((--('PROJECT WORKSHEET'!$C$35:$C$1534=IF(ISBLANK('PROJECT WORKSHEET'!$C380),"",C350))),(--('PROJECT WORKSHEET'!$D$35:$D$1534=D350)),(--(('PROJECT WORKSHEET'!$I$35:$I$1534="NO")+('PROJECT WORKSHEET'!$I$35:$I$1534="SUPER")&gt;0))))</f>
        <v/>
      </c>
      <c r="G350" s="38" t="str">
        <f t="shared" si="11"/>
        <v/>
      </c>
      <c r="H350" s="25" t="str">
        <f t="shared" si="12"/>
        <v/>
      </c>
      <c r="I350" s="25"/>
      <c r="P350" s="4"/>
      <c r="Q350" s="4"/>
      <c r="R350" s="4"/>
      <c r="S350" s="4"/>
      <c r="T350" s="3"/>
      <c r="U350" s="3"/>
      <c r="V350" s="3"/>
      <c r="W350" s="3"/>
      <c r="X350" s="3"/>
      <c r="Y350" s="3"/>
      <c r="Z350" s="3"/>
      <c r="AA350" s="3"/>
    </row>
    <row r="351" spans="2:27" x14ac:dyDescent="0.2">
      <c r="B351" s="25"/>
      <c r="C351" s="25"/>
      <c r="D351" s="25"/>
      <c r="E351" s="37" t="str">
        <f>IF(OR(ISBLANK(B351),B351=0),"",COUNTIFS('PROJECT WORKSHEET'!$C$35:$C$1534,IF(ISBLANK('PROJECT WORKSHEET'!$C381),"",C351),'PROJECT WORKSHEET'!$D$35:$D$1534,IF(ISBLANK('PROJECT WORKSHEET'!$C381),D351,D351),'PROJECT WORKSHEET'!$I$35:$I$1534,"YES"))</f>
        <v/>
      </c>
      <c r="F351" s="45" t="str" cm="1">
        <f t="array" ref="F351">IF(OR(ISBLANK(B351), B351=0),"",SUMPRODUCT((--('PROJECT WORKSHEET'!$C$35:$C$1534=IF(ISBLANK('PROJECT WORKSHEET'!$C381),"",C351))),(--('PROJECT WORKSHEET'!$D$35:$D$1534=D351)),(--(('PROJECT WORKSHEET'!$I$35:$I$1534="NO")+('PROJECT WORKSHEET'!$I$35:$I$1534="SUPER")&gt;0))))</f>
        <v/>
      </c>
      <c r="G351" s="38" t="str">
        <f t="shared" si="11"/>
        <v/>
      </c>
      <c r="H351" s="25" t="str">
        <f t="shared" si="12"/>
        <v/>
      </c>
      <c r="I351" s="25"/>
      <c r="P351" s="4"/>
      <c r="Q351" s="4"/>
      <c r="R351" s="4"/>
      <c r="S351" s="4"/>
      <c r="T351" s="3"/>
      <c r="U351" s="3"/>
      <c r="V351" s="3"/>
      <c r="W351" s="3"/>
      <c r="X351" s="3"/>
      <c r="Y351" s="3"/>
      <c r="Z351" s="3"/>
      <c r="AA351" s="3"/>
    </row>
    <row r="352" spans="2:27" x14ac:dyDescent="0.2">
      <c r="B352" s="25"/>
      <c r="C352" s="25"/>
      <c r="D352" s="25"/>
      <c r="E352" s="37" t="str">
        <f>IF(OR(ISBLANK(B352),B352=0),"",COUNTIFS('PROJECT WORKSHEET'!$C$35:$C$1534,IF(ISBLANK('PROJECT WORKSHEET'!$C382),"",C352),'PROJECT WORKSHEET'!$D$35:$D$1534,IF(ISBLANK('PROJECT WORKSHEET'!$C382),D352,D352),'PROJECT WORKSHEET'!$I$35:$I$1534,"YES"))</f>
        <v/>
      </c>
      <c r="F352" s="45" t="str" cm="1">
        <f t="array" ref="F352">IF(OR(ISBLANK(B352), B352=0),"",SUMPRODUCT((--('PROJECT WORKSHEET'!$C$35:$C$1534=IF(ISBLANK('PROJECT WORKSHEET'!$C382),"",C352))),(--('PROJECT WORKSHEET'!$D$35:$D$1534=D352)),(--(('PROJECT WORKSHEET'!$I$35:$I$1534="NO")+('PROJECT WORKSHEET'!$I$35:$I$1534="SUPER")&gt;0))))</f>
        <v/>
      </c>
      <c r="G352" s="38" t="str">
        <f t="shared" si="11"/>
        <v/>
      </c>
      <c r="H352" s="25" t="str">
        <f t="shared" si="12"/>
        <v/>
      </c>
      <c r="I352" s="25"/>
      <c r="P352" s="4"/>
      <c r="Q352" s="4"/>
      <c r="R352" s="4"/>
      <c r="S352" s="4"/>
      <c r="T352" s="3"/>
      <c r="U352" s="3"/>
      <c r="V352" s="3"/>
      <c r="W352" s="3"/>
      <c r="X352" s="3"/>
      <c r="Y352" s="3"/>
      <c r="Z352" s="3"/>
      <c r="AA352" s="3"/>
    </row>
    <row r="353" spans="2:27" x14ac:dyDescent="0.2">
      <c r="B353" s="25"/>
      <c r="C353" s="25"/>
      <c r="D353" s="25"/>
      <c r="E353" s="37" t="str">
        <f>IF(OR(ISBLANK(B353),B353=0),"",COUNTIFS('PROJECT WORKSHEET'!$C$35:$C$1534,IF(ISBLANK('PROJECT WORKSHEET'!$C383),"",C353),'PROJECT WORKSHEET'!$D$35:$D$1534,IF(ISBLANK('PROJECT WORKSHEET'!$C383),D353,D353),'PROJECT WORKSHEET'!$I$35:$I$1534,"YES"))</f>
        <v/>
      </c>
      <c r="F353" s="45" t="str" cm="1">
        <f t="array" ref="F353">IF(OR(ISBLANK(B353), B353=0),"",SUMPRODUCT((--('PROJECT WORKSHEET'!$C$35:$C$1534=IF(ISBLANK('PROJECT WORKSHEET'!$C383),"",C353))),(--('PROJECT WORKSHEET'!$D$35:$D$1534=D353)),(--(('PROJECT WORKSHEET'!$I$35:$I$1534="NO")+('PROJECT WORKSHEET'!$I$35:$I$1534="SUPER")&gt;0))))</f>
        <v/>
      </c>
      <c r="G353" s="38" t="str">
        <f t="shared" si="11"/>
        <v/>
      </c>
      <c r="H353" s="25" t="str">
        <f t="shared" si="12"/>
        <v/>
      </c>
      <c r="I353" s="25"/>
      <c r="P353" s="4"/>
      <c r="Q353" s="4"/>
      <c r="R353" s="4"/>
      <c r="S353" s="4"/>
      <c r="T353" s="3"/>
      <c r="U353" s="3"/>
      <c r="V353" s="3"/>
      <c r="W353" s="3"/>
      <c r="X353" s="3"/>
      <c r="Y353" s="3"/>
      <c r="Z353" s="3"/>
      <c r="AA353" s="3"/>
    </row>
    <row r="354" spans="2:27" x14ac:dyDescent="0.2">
      <c r="B354" s="25"/>
      <c r="C354" s="25"/>
      <c r="D354" s="25"/>
      <c r="E354" s="37" t="str">
        <f>IF(OR(ISBLANK(B354),B354=0),"",COUNTIFS('PROJECT WORKSHEET'!$C$35:$C$1534,IF(ISBLANK('PROJECT WORKSHEET'!$C384),"",C354),'PROJECT WORKSHEET'!$D$35:$D$1534,IF(ISBLANK('PROJECT WORKSHEET'!$C384),D354,D354),'PROJECT WORKSHEET'!$I$35:$I$1534,"YES"))</f>
        <v/>
      </c>
      <c r="F354" s="45" t="str" cm="1">
        <f t="array" ref="F354">IF(OR(ISBLANK(B354), B354=0),"",SUMPRODUCT((--('PROJECT WORKSHEET'!$C$35:$C$1534=IF(ISBLANK('PROJECT WORKSHEET'!$C384),"",C354))),(--('PROJECT WORKSHEET'!$D$35:$D$1534=D354)),(--(('PROJECT WORKSHEET'!$I$35:$I$1534="NO")+('PROJECT WORKSHEET'!$I$35:$I$1534="SUPER")&gt;0))))</f>
        <v/>
      </c>
      <c r="G354" s="38" t="str">
        <f t="shared" si="11"/>
        <v/>
      </c>
      <c r="H354" s="25" t="str">
        <f t="shared" si="12"/>
        <v/>
      </c>
      <c r="I354" s="25"/>
      <c r="P354" s="4"/>
      <c r="Q354" s="4"/>
      <c r="R354" s="4"/>
      <c r="S354" s="4"/>
      <c r="T354" s="3"/>
      <c r="U354" s="3"/>
      <c r="V354" s="3"/>
      <c r="W354" s="3"/>
      <c r="X354" s="3"/>
      <c r="Y354" s="3"/>
      <c r="Z354" s="3"/>
      <c r="AA354" s="3"/>
    </row>
    <row r="355" spans="2:27" x14ac:dyDescent="0.2">
      <c r="B355" s="25"/>
      <c r="C355" s="25"/>
      <c r="D355" s="25"/>
      <c r="E355" s="37" t="str">
        <f>IF(OR(ISBLANK(B355),B355=0),"",COUNTIFS('PROJECT WORKSHEET'!$C$35:$C$1534,IF(ISBLANK('PROJECT WORKSHEET'!$C385),"",C355),'PROJECT WORKSHEET'!$D$35:$D$1534,IF(ISBLANK('PROJECT WORKSHEET'!$C385),D355,D355),'PROJECT WORKSHEET'!$I$35:$I$1534,"YES"))</f>
        <v/>
      </c>
      <c r="F355" s="45" t="str" cm="1">
        <f t="array" ref="F355">IF(OR(ISBLANK(B355), B355=0),"",SUMPRODUCT((--('PROJECT WORKSHEET'!$C$35:$C$1534=IF(ISBLANK('PROJECT WORKSHEET'!$C385),"",C355))),(--('PROJECT WORKSHEET'!$D$35:$D$1534=D355)),(--(('PROJECT WORKSHEET'!$I$35:$I$1534="NO")+('PROJECT WORKSHEET'!$I$35:$I$1534="SUPER")&gt;0))))</f>
        <v/>
      </c>
      <c r="G355" s="38" t="str">
        <f t="shared" si="11"/>
        <v/>
      </c>
      <c r="H355" s="25" t="str">
        <f t="shared" si="12"/>
        <v/>
      </c>
      <c r="I355" s="25"/>
      <c r="P355" s="4"/>
      <c r="Q355" s="4"/>
      <c r="R355" s="4"/>
      <c r="S355" s="4"/>
      <c r="T355" s="3"/>
      <c r="U355" s="3"/>
      <c r="V355" s="3"/>
      <c r="W355" s="3"/>
      <c r="X355" s="3"/>
      <c r="Y355" s="3"/>
      <c r="Z355" s="3"/>
      <c r="AA355" s="3"/>
    </row>
    <row r="356" spans="2:27" x14ac:dyDescent="0.2">
      <c r="B356" s="25"/>
      <c r="C356" s="25"/>
      <c r="D356" s="25"/>
      <c r="E356" s="37" t="str">
        <f>IF(OR(ISBLANK(B356),B356=0),"",COUNTIFS('PROJECT WORKSHEET'!$C$35:$C$1534,IF(ISBLANK('PROJECT WORKSHEET'!$C386),"",C356),'PROJECT WORKSHEET'!$D$35:$D$1534,IF(ISBLANK('PROJECT WORKSHEET'!$C386),D356,D356),'PROJECT WORKSHEET'!$I$35:$I$1534,"YES"))</f>
        <v/>
      </c>
      <c r="F356" s="45" t="str" cm="1">
        <f t="array" ref="F356">IF(OR(ISBLANK(B356), B356=0),"",SUMPRODUCT((--('PROJECT WORKSHEET'!$C$35:$C$1534=IF(ISBLANK('PROJECT WORKSHEET'!$C386),"",C356))),(--('PROJECT WORKSHEET'!$D$35:$D$1534=D356)),(--(('PROJECT WORKSHEET'!$I$35:$I$1534="NO")+('PROJECT WORKSHEET'!$I$35:$I$1534="SUPER")&gt;0))))</f>
        <v/>
      </c>
      <c r="G356" s="38" t="str">
        <f t="shared" si="11"/>
        <v/>
      </c>
      <c r="H356" s="25" t="str">
        <f t="shared" si="12"/>
        <v/>
      </c>
      <c r="I356" s="25"/>
      <c r="P356" s="4"/>
      <c r="Q356" s="4"/>
      <c r="R356" s="4"/>
      <c r="S356" s="4"/>
      <c r="T356" s="3"/>
      <c r="U356" s="3"/>
      <c r="V356" s="3"/>
      <c r="W356" s="3"/>
      <c r="X356" s="3"/>
      <c r="Y356" s="3"/>
      <c r="Z356" s="3"/>
      <c r="AA356" s="3"/>
    </row>
    <row r="357" spans="2:27" x14ac:dyDescent="0.2">
      <c r="B357" s="25"/>
      <c r="C357" s="25"/>
      <c r="D357" s="25"/>
      <c r="E357" s="37" t="str">
        <f>IF(OR(ISBLANK(B357),B357=0),"",COUNTIFS('PROJECT WORKSHEET'!$C$35:$C$1534,IF(ISBLANK('PROJECT WORKSHEET'!$C387),"",C357),'PROJECT WORKSHEET'!$D$35:$D$1534,IF(ISBLANK('PROJECT WORKSHEET'!$C387),D357,D357),'PROJECT WORKSHEET'!$I$35:$I$1534,"YES"))</f>
        <v/>
      </c>
      <c r="F357" s="45" t="str" cm="1">
        <f t="array" ref="F357">IF(OR(ISBLANK(B357), B357=0),"",SUMPRODUCT((--('PROJECT WORKSHEET'!$C$35:$C$1534=IF(ISBLANK('PROJECT WORKSHEET'!$C387),"",C357))),(--('PROJECT WORKSHEET'!$D$35:$D$1534=D357)),(--(('PROJECT WORKSHEET'!$I$35:$I$1534="NO")+('PROJECT WORKSHEET'!$I$35:$I$1534="SUPER")&gt;0))))</f>
        <v/>
      </c>
      <c r="G357" s="38" t="str">
        <f t="shared" si="11"/>
        <v/>
      </c>
      <c r="H357" s="25" t="str">
        <f t="shared" si="12"/>
        <v/>
      </c>
      <c r="I357" s="25"/>
      <c r="P357" s="4"/>
      <c r="Q357" s="4"/>
      <c r="R357" s="4"/>
      <c r="S357" s="4"/>
      <c r="T357" s="3"/>
      <c r="U357" s="3"/>
      <c r="V357" s="3"/>
      <c r="W357" s="3"/>
      <c r="X357" s="3"/>
      <c r="Y357" s="3"/>
      <c r="Z357" s="3"/>
      <c r="AA357" s="3"/>
    </row>
    <row r="358" spans="2:27" x14ac:dyDescent="0.2">
      <c r="B358" s="25"/>
      <c r="C358" s="25"/>
      <c r="D358" s="25"/>
      <c r="E358" s="37" t="str">
        <f>IF(OR(ISBLANK(B358),B358=0),"",COUNTIFS('PROJECT WORKSHEET'!$C$35:$C$1534,IF(ISBLANK('PROJECT WORKSHEET'!$C388),"",C358),'PROJECT WORKSHEET'!$D$35:$D$1534,IF(ISBLANK('PROJECT WORKSHEET'!$C388),D358,D358),'PROJECT WORKSHEET'!$I$35:$I$1534,"YES"))</f>
        <v/>
      </c>
      <c r="F358" s="45" t="str" cm="1">
        <f t="array" ref="F358">IF(OR(ISBLANK(B358), B358=0),"",SUMPRODUCT((--('PROJECT WORKSHEET'!$C$35:$C$1534=IF(ISBLANK('PROJECT WORKSHEET'!$C388),"",C358))),(--('PROJECT WORKSHEET'!$D$35:$D$1534=D358)),(--(('PROJECT WORKSHEET'!$I$35:$I$1534="NO")+('PROJECT WORKSHEET'!$I$35:$I$1534="SUPER")&gt;0))))</f>
        <v/>
      </c>
      <c r="G358" s="38" t="str">
        <f t="shared" si="11"/>
        <v/>
      </c>
      <c r="H358" s="25" t="str">
        <f t="shared" si="12"/>
        <v/>
      </c>
      <c r="I358" s="25"/>
      <c r="P358" s="4"/>
      <c r="Q358" s="4"/>
      <c r="R358" s="4"/>
      <c r="S358" s="4"/>
      <c r="T358" s="3"/>
      <c r="U358" s="3"/>
      <c r="V358" s="3"/>
      <c r="W358" s="3"/>
      <c r="X358" s="3"/>
      <c r="Y358" s="3"/>
      <c r="Z358" s="3"/>
      <c r="AA358" s="3"/>
    </row>
    <row r="359" spans="2:27" x14ac:dyDescent="0.2">
      <c r="B359" s="25"/>
      <c r="C359" s="25"/>
      <c r="D359" s="25"/>
      <c r="E359" s="37" t="str">
        <f>IF(OR(ISBLANK(B359),B359=0),"",COUNTIFS('PROJECT WORKSHEET'!$C$35:$C$1534,IF(ISBLANK('PROJECT WORKSHEET'!$C389),"",C359),'PROJECT WORKSHEET'!$D$35:$D$1534,IF(ISBLANK('PROJECT WORKSHEET'!$C389),D359,D359),'PROJECT WORKSHEET'!$I$35:$I$1534,"YES"))</f>
        <v/>
      </c>
      <c r="F359" s="45" t="str" cm="1">
        <f t="array" ref="F359">IF(OR(ISBLANK(B359), B359=0),"",SUMPRODUCT((--('PROJECT WORKSHEET'!$C$35:$C$1534=IF(ISBLANK('PROJECT WORKSHEET'!$C389),"",C359))),(--('PROJECT WORKSHEET'!$D$35:$D$1534=D359)),(--(('PROJECT WORKSHEET'!$I$35:$I$1534="NO")+('PROJECT WORKSHEET'!$I$35:$I$1534="SUPER")&gt;0))))</f>
        <v/>
      </c>
      <c r="G359" s="38" t="str">
        <f t="shared" si="11"/>
        <v/>
      </c>
      <c r="H359" s="25" t="str">
        <f t="shared" si="12"/>
        <v/>
      </c>
      <c r="I359" s="25"/>
      <c r="P359" s="4"/>
      <c r="Q359" s="4"/>
      <c r="R359" s="4"/>
      <c r="S359" s="4"/>
      <c r="T359" s="3"/>
      <c r="U359" s="3"/>
      <c r="V359" s="3"/>
      <c r="W359" s="3"/>
      <c r="X359" s="3"/>
      <c r="Y359" s="3"/>
      <c r="Z359" s="3"/>
      <c r="AA359" s="3"/>
    </row>
    <row r="360" spans="2:27" x14ac:dyDescent="0.2">
      <c r="B360" s="25"/>
      <c r="C360" s="25"/>
      <c r="D360" s="25"/>
      <c r="E360" s="37" t="str">
        <f>IF(OR(ISBLANK(B360),B360=0),"",COUNTIFS('PROJECT WORKSHEET'!$C$35:$C$1534,IF(ISBLANK('PROJECT WORKSHEET'!$C390),"",C360),'PROJECT WORKSHEET'!$D$35:$D$1534,IF(ISBLANK('PROJECT WORKSHEET'!$C390),D360,D360),'PROJECT WORKSHEET'!$I$35:$I$1534,"YES"))</f>
        <v/>
      </c>
      <c r="F360" s="45" t="str" cm="1">
        <f t="array" ref="F360">IF(OR(ISBLANK(B360), B360=0),"",SUMPRODUCT((--('PROJECT WORKSHEET'!$C$35:$C$1534=IF(ISBLANK('PROJECT WORKSHEET'!$C390),"",C360))),(--('PROJECT WORKSHEET'!$D$35:$D$1534=D360)),(--(('PROJECT WORKSHEET'!$I$35:$I$1534="NO")+('PROJECT WORKSHEET'!$I$35:$I$1534="SUPER")&gt;0))))</f>
        <v/>
      </c>
      <c r="G360" s="38" t="str">
        <f t="shared" si="11"/>
        <v/>
      </c>
      <c r="H360" s="25" t="str">
        <f t="shared" si="12"/>
        <v/>
      </c>
      <c r="I360" s="25"/>
      <c r="P360" s="4"/>
      <c r="Q360" s="4"/>
      <c r="R360" s="4"/>
      <c r="S360" s="4"/>
      <c r="T360" s="3"/>
      <c r="U360" s="3"/>
      <c r="V360" s="3"/>
      <c r="W360" s="3"/>
      <c r="X360" s="3"/>
      <c r="Y360" s="3"/>
      <c r="Z360" s="3"/>
      <c r="AA360" s="3"/>
    </row>
    <row r="361" spans="2:27" x14ac:dyDescent="0.2">
      <c r="B361" s="25"/>
      <c r="C361" s="25"/>
      <c r="D361" s="25"/>
      <c r="E361" s="37" t="str">
        <f>IF(OR(ISBLANK(B361),B361=0),"",COUNTIFS('PROJECT WORKSHEET'!$C$35:$C$1534,IF(ISBLANK('PROJECT WORKSHEET'!$C391),"",C361),'PROJECT WORKSHEET'!$D$35:$D$1534,IF(ISBLANK('PROJECT WORKSHEET'!$C391),D361,D361),'PROJECT WORKSHEET'!$I$35:$I$1534,"YES"))</f>
        <v/>
      </c>
      <c r="F361" s="45" t="str" cm="1">
        <f t="array" ref="F361">IF(OR(ISBLANK(B361), B361=0),"",SUMPRODUCT((--('PROJECT WORKSHEET'!$C$35:$C$1534=IF(ISBLANK('PROJECT WORKSHEET'!$C391),"",C361))),(--('PROJECT WORKSHEET'!$D$35:$D$1534=D361)),(--(('PROJECT WORKSHEET'!$I$35:$I$1534="NO")+('PROJECT WORKSHEET'!$I$35:$I$1534="SUPER")&gt;0))))</f>
        <v/>
      </c>
      <c r="G361" s="38" t="str">
        <f t="shared" si="11"/>
        <v/>
      </c>
      <c r="H361" s="25" t="str">
        <f t="shared" si="12"/>
        <v/>
      </c>
      <c r="I361" s="25"/>
      <c r="P361" s="4"/>
      <c r="Q361" s="4"/>
      <c r="R361" s="4"/>
      <c r="S361" s="4"/>
      <c r="T361" s="3"/>
      <c r="U361" s="3"/>
      <c r="V361" s="3"/>
      <c r="W361" s="3"/>
      <c r="X361" s="3"/>
      <c r="Y361" s="3"/>
      <c r="Z361" s="3"/>
      <c r="AA361" s="3"/>
    </row>
    <row r="362" spans="2:27" x14ac:dyDescent="0.2">
      <c r="B362" s="25"/>
      <c r="C362" s="25"/>
      <c r="D362" s="25"/>
      <c r="E362" s="37" t="str">
        <f>IF(OR(ISBLANK(B362),B362=0),"",COUNTIFS('PROJECT WORKSHEET'!$C$35:$C$1534,IF(ISBLANK('PROJECT WORKSHEET'!$C392),"",C362),'PROJECT WORKSHEET'!$D$35:$D$1534,IF(ISBLANK('PROJECT WORKSHEET'!$C392),D362,D362),'PROJECT WORKSHEET'!$I$35:$I$1534,"YES"))</f>
        <v/>
      </c>
      <c r="F362" s="45" t="str" cm="1">
        <f t="array" ref="F362">IF(OR(ISBLANK(B362), B362=0),"",SUMPRODUCT((--('PROJECT WORKSHEET'!$C$35:$C$1534=IF(ISBLANK('PROJECT WORKSHEET'!$C392),"",C362))),(--('PROJECT WORKSHEET'!$D$35:$D$1534=D362)),(--(('PROJECT WORKSHEET'!$I$35:$I$1534="NO")+('PROJECT WORKSHEET'!$I$35:$I$1534="SUPER")&gt;0))))</f>
        <v/>
      </c>
      <c r="G362" s="38" t="str">
        <f t="shared" si="11"/>
        <v/>
      </c>
      <c r="H362" s="25" t="str">
        <f t="shared" si="12"/>
        <v/>
      </c>
      <c r="I362" s="25"/>
      <c r="P362" s="4"/>
      <c r="Q362" s="4"/>
      <c r="R362" s="4"/>
      <c r="S362" s="4"/>
      <c r="T362" s="3"/>
      <c r="U362" s="3"/>
      <c r="V362" s="3"/>
      <c r="W362" s="3"/>
      <c r="X362" s="3"/>
      <c r="Y362" s="3"/>
      <c r="Z362" s="3"/>
      <c r="AA362" s="3"/>
    </row>
    <row r="363" spans="2:27" x14ac:dyDescent="0.2">
      <c r="B363" s="25"/>
      <c r="C363" s="25"/>
      <c r="D363" s="25"/>
      <c r="E363" s="37" t="str">
        <f>IF(OR(ISBLANK(B363),B363=0),"",COUNTIFS('PROJECT WORKSHEET'!$C$35:$C$1534,IF(ISBLANK('PROJECT WORKSHEET'!$C393),"",C363),'PROJECT WORKSHEET'!$D$35:$D$1534,IF(ISBLANK('PROJECT WORKSHEET'!$C393),D363,D363),'PROJECT WORKSHEET'!$I$35:$I$1534,"YES"))</f>
        <v/>
      </c>
      <c r="F363" s="45" t="str" cm="1">
        <f t="array" ref="F363">IF(OR(ISBLANK(B363), B363=0),"",SUMPRODUCT((--('PROJECT WORKSHEET'!$C$35:$C$1534=IF(ISBLANK('PROJECT WORKSHEET'!$C393),"",C363))),(--('PROJECT WORKSHEET'!$D$35:$D$1534=D363)),(--(('PROJECT WORKSHEET'!$I$35:$I$1534="NO")+('PROJECT WORKSHEET'!$I$35:$I$1534="SUPER")&gt;0))))</f>
        <v/>
      </c>
      <c r="G363" s="38" t="str">
        <f t="shared" si="11"/>
        <v/>
      </c>
      <c r="H363" s="25" t="str">
        <f t="shared" si="12"/>
        <v/>
      </c>
      <c r="I363" s="25"/>
      <c r="P363" s="4"/>
      <c r="Q363" s="4"/>
      <c r="R363" s="4"/>
      <c r="S363" s="4"/>
      <c r="T363" s="3"/>
      <c r="U363" s="3"/>
      <c r="V363" s="3"/>
      <c r="W363" s="3"/>
      <c r="X363" s="3"/>
      <c r="Y363" s="3"/>
      <c r="Z363" s="3"/>
      <c r="AA363" s="3"/>
    </row>
    <row r="364" spans="2:27" x14ac:dyDescent="0.2">
      <c r="B364" s="25"/>
      <c r="C364" s="25"/>
      <c r="D364" s="25"/>
      <c r="E364" s="37" t="str">
        <f>IF(OR(ISBLANK(B364),B364=0),"",COUNTIFS('PROJECT WORKSHEET'!$C$35:$C$1534,IF(ISBLANK('PROJECT WORKSHEET'!$C394),"",C364),'PROJECT WORKSHEET'!$D$35:$D$1534,IF(ISBLANK('PROJECT WORKSHEET'!$C394),D364,D364),'PROJECT WORKSHEET'!$I$35:$I$1534,"YES"))</f>
        <v/>
      </c>
      <c r="F364" s="45" t="str" cm="1">
        <f t="array" ref="F364">IF(OR(ISBLANK(B364), B364=0),"",SUMPRODUCT((--('PROJECT WORKSHEET'!$C$35:$C$1534=IF(ISBLANK('PROJECT WORKSHEET'!$C394),"",C364))),(--('PROJECT WORKSHEET'!$D$35:$D$1534=D364)),(--(('PROJECT WORKSHEET'!$I$35:$I$1534="NO")+('PROJECT WORKSHEET'!$I$35:$I$1534="SUPER")&gt;0))))</f>
        <v/>
      </c>
      <c r="G364" s="38" t="str">
        <f t="shared" si="11"/>
        <v/>
      </c>
      <c r="H364" s="25" t="str">
        <f t="shared" si="12"/>
        <v/>
      </c>
      <c r="I364" s="25"/>
      <c r="P364" s="4"/>
      <c r="Q364" s="4"/>
      <c r="R364" s="4"/>
      <c r="S364" s="4"/>
      <c r="T364" s="3"/>
      <c r="U364" s="3"/>
      <c r="V364" s="3"/>
      <c r="W364" s="3"/>
      <c r="X364" s="3"/>
      <c r="Y364" s="3"/>
      <c r="Z364" s="3"/>
      <c r="AA364" s="3"/>
    </row>
    <row r="365" spans="2:27" x14ac:dyDescent="0.2">
      <c r="B365" s="25"/>
      <c r="C365" s="25"/>
      <c r="D365" s="25"/>
      <c r="E365" s="37" t="str">
        <f>IF(OR(ISBLANK(B365),B365=0),"",COUNTIFS('PROJECT WORKSHEET'!$C$35:$C$1534,IF(ISBLANK('PROJECT WORKSHEET'!$C395),"",C365),'PROJECT WORKSHEET'!$D$35:$D$1534,IF(ISBLANK('PROJECT WORKSHEET'!$C395),D365,D365),'PROJECT WORKSHEET'!$I$35:$I$1534,"YES"))</f>
        <v/>
      </c>
      <c r="F365" s="45" t="str" cm="1">
        <f t="array" ref="F365">IF(OR(ISBLANK(B365), B365=0),"",SUMPRODUCT((--('PROJECT WORKSHEET'!$C$35:$C$1534=IF(ISBLANK('PROJECT WORKSHEET'!$C395),"",C365))),(--('PROJECT WORKSHEET'!$D$35:$D$1534=D365)),(--(('PROJECT WORKSHEET'!$I$35:$I$1534="NO")+('PROJECT WORKSHEET'!$I$35:$I$1534="SUPER")&gt;0))))</f>
        <v/>
      </c>
      <c r="G365" s="38" t="str">
        <f t="shared" si="11"/>
        <v/>
      </c>
      <c r="H365" s="25" t="str">
        <f t="shared" si="12"/>
        <v/>
      </c>
      <c r="I365" s="25"/>
      <c r="P365" s="4"/>
      <c r="Q365" s="4"/>
      <c r="R365" s="4"/>
      <c r="S365" s="4"/>
      <c r="T365" s="3"/>
      <c r="U365" s="3"/>
      <c r="V365" s="3"/>
      <c r="W365" s="3"/>
      <c r="X365" s="3"/>
      <c r="Y365" s="3"/>
      <c r="Z365" s="3"/>
      <c r="AA365" s="3"/>
    </row>
    <row r="366" spans="2:27" x14ac:dyDescent="0.2">
      <c r="B366" s="25"/>
      <c r="C366" s="25"/>
      <c r="D366" s="25"/>
      <c r="E366" s="37" t="str">
        <f>IF(OR(ISBLANK(B366),B366=0),"",COUNTIFS('PROJECT WORKSHEET'!$C$35:$C$1534,IF(ISBLANK('PROJECT WORKSHEET'!$C396),"",C366),'PROJECT WORKSHEET'!$D$35:$D$1534,IF(ISBLANK('PROJECT WORKSHEET'!$C396),D366,D366),'PROJECT WORKSHEET'!$I$35:$I$1534,"YES"))</f>
        <v/>
      </c>
      <c r="F366" s="45" t="str" cm="1">
        <f t="array" ref="F366">IF(OR(ISBLANK(B366), B366=0),"",SUMPRODUCT((--('PROJECT WORKSHEET'!$C$35:$C$1534=IF(ISBLANK('PROJECT WORKSHEET'!$C396),"",C366))),(--('PROJECT WORKSHEET'!$D$35:$D$1534=D366)),(--(('PROJECT WORKSHEET'!$I$35:$I$1534="NO")+('PROJECT WORKSHEET'!$I$35:$I$1534="SUPER")&gt;0))))</f>
        <v/>
      </c>
      <c r="G366" s="38" t="str">
        <f t="shared" si="11"/>
        <v/>
      </c>
      <c r="H366" s="25" t="str">
        <f t="shared" si="12"/>
        <v/>
      </c>
      <c r="I366" s="25"/>
      <c r="P366" s="4"/>
      <c r="Q366" s="4"/>
      <c r="R366" s="4"/>
      <c r="S366" s="4"/>
      <c r="T366" s="3"/>
      <c r="U366" s="3"/>
      <c r="V366" s="3"/>
      <c r="W366" s="3"/>
      <c r="X366" s="3"/>
      <c r="Y366" s="3"/>
      <c r="Z366" s="3"/>
      <c r="AA366" s="3"/>
    </row>
    <row r="367" spans="2:27" x14ac:dyDescent="0.2">
      <c r="B367" s="25"/>
      <c r="C367" s="25"/>
      <c r="D367" s="25"/>
      <c r="E367" s="37" t="str">
        <f>IF(OR(ISBLANK(B367),B367=0),"",COUNTIFS('PROJECT WORKSHEET'!$C$35:$C$1534,IF(ISBLANK('PROJECT WORKSHEET'!$C397),"",C367),'PROJECT WORKSHEET'!$D$35:$D$1534,IF(ISBLANK('PROJECT WORKSHEET'!$C397),D367,D367),'PROJECT WORKSHEET'!$I$35:$I$1534,"YES"))</f>
        <v/>
      </c>
      <c r="F367" s="45" t="str" cm="1">
        <f t="array" ref="F367">IF(OR(ISBLANK(B367), B367=0),"",SUMPRODUCT((--('PROJECT WORKSHEET'!$C$35:$C$1534=IF(ISBLANK('PROJECT WORKSHEET'!$C397),"",C367))),(--('PROJECT WORKSHEET'!$D$35:$D$1534=D367)),(--(('PROJECT WORKSHEET'!$I$35:$I$1534="NO")+('PROJECT WORKSHEET'!$I$35:$I$1534="SUPER")&gt;0))))</f>
        <v/>
      </c>
      <c r="G367" s="38" t="str">
        <f t="shared" si="11"/>
        <v/>
      </c>
      <c r="H367" s="25" t="str">
        <f t="shared" si="12"/>
        <v/>
      </c>
      <c r="I367" s="25"/>
      <c r="P367" s="4"/>
      <c r="Q367" s="4"/>
      <c r="R367" s="4"/>
      <c r="S367" s="4"/>
      <c r="T367" s="3"/>
      <c r="U367" s="3"/>
      <c r="V367" s="3"/>
      <c r="W367" s="3"/>
      <c r="X367" s="3"/>
      <c r="Y367" s="3"/>
      <c r="Z367" s="3"/>
      <c r="AA367" s="3"/>
    </row>
    <row r="368" spans="2:27" x14ac:dyDescent="0.2">
      <c r="B368" s="25"/>
      <c r="C368" s="25"/>
      <c r="D368" s="25"/>
      <c r="E368" s="37" t="str">
        <f>IF(OR(ISBLANK(B368),B368=0),"",COUNTIFS('PROJECT WORKSHEET'!$C$35:$C$1534,IF(ISBLANK('PROJECT WORKSHEET'!$C398),"",C368),'PROJECT WORKSHEET'!$D$35:$D$1534,IF(ISBLANK('PROJECT WORKSHEET'!$C398),D368,D368),'PROJECT WORKSHEET'!$I$35:$I$1534,"YES"))</f>
        <v/>
      </c>
      <c r="F368" s="45" t="str" cm="1">
        <f t="array" ref="F368">IF(OR(ISBLANK(B368), B368=0),"",SUMPRODUCT((--('PROJECT WORKSHEET'!$C$35:$C$1534=IF(ISBLANK('PROJECT WORKSHEET'!$C398),"",C368))),(--('PROJECT WORKSHEET'!$D$35:$D$1534=D368)),(--(('PROJECT WORKSHEET'!$I$35:$I$1534="NO")+('PROJECT WORKSHEET'!$I$35:$I$1534="SUPER")&gt;0))))</f>
        <v/>
      </c>
      <c r="G368" s="38" t="str">
        <f t="shared" si="11"/>
        <v/>
      </c>
      <c r="H368" s="25" t="str">
        <f t="shared" si="12"/>
        <v/>
      </c>
      <c r="I368" s="25"/>
      <c r="P368" s="4"/>
      <c r="Q368" s="4"/>
      <c r="R368" s="4"/>
      <c r="S368" s="4"/>
      <c r="T368" s="3"/>
      <c r="U368" s="3"/>
      <c r="V368" s="3"/>
      <c r="W368" s="3"/>
      <c r="X368" s="3"/>
      <c r="Y368" s="3"/>
      <c r="Z368" s="3"/>
      <c r="AA368" s="3"/>
    </row>
    <row r="369" spans="2:27" x14ac:dyDescent="0.2">
      <c r="B369" s="25"/>
      <c r="C369" s="25"/>
      <c r="D369" s="25"/>
      <c r="E369" s="37" t="str">
        <f>IF(OR(ISBLANK(B369),B369=0),"",COUNTIFS('PROJECT WORKSHEET'!$C$35:$C$1534,IF(ISBLANK('PROJECT WORKSHEET'!$C399),"",C369),'PROJECT WORKSHEET'!$D$35:$D$1534,IF(ISBLANK('PROJECT WORKSHEET'!$C399),D369,D369),'PROJECT WORKSHEET'!$I$35:$I$1534,"YES"))</f>
        <v/>
      </c>
      <c r="F369" s="45" t="str" cm="1">
        <f t="array" ref="F369">IF(OR(ISBLANK(B369), B369=0),"",SUMPRODUCT((--('PROJECT WORKSHEET'!$C$35:$C$1534=IF(ISBLANK('PROJECT WORKSHEET'!$C399),"",C369))),(--('PROJECT WORKSHEET'!$D$35:$D$1534=D369)),(--(('PROJECT WORKSHEET'!$I$35:$I$1534="NO")+('PROJECT WORKSHEET'!$I$35:$I$1534="SUPER")&gt;0))))</f>
        <v/>
      </c>
      <c r="G369" s="38" t="str">
        <f t="shared" si="11"/>
        <v/>
      </c>
      <c r="H369" s="25" t="str">
        <f t="shared" si="12"/>
        <v/>
      </c>
      <c r="I369" s="25"/>
      <c r="P369" s="4"/>
      <c r="Q369" s="4"/>
      <c r="R369" s="4"/>
      <c r="S369" s="4"/>
      <c r="T369" s="3"/>
      <c r="U369" s="3"/>
      <c r="V369" s="3"/>
      <c r="W369" s="3"/>
      <c r="X369" s="3"/>
      <c r="Y369" s="3"/>
      <c r="Z369" s="3"/>
      <c r="AA369" s="3"/>
    </row>
    <row r="370" spans="2:27" x14ac:dyDescent="0.2">
      <c r="B370" s="25"/>
      <c r="C370" s="25"/>
      <c r="D370" s="25"/>
      <c r="E370" s="37" t="str">
        <f>IF(OR(ISBLANK(B370),B370=0),"",COUNTIFS('PROJECT WORKSHEET'!$C$35:$C$1534,IF(ISBLANK('PROJECT WORKSHEET'!$C400),"",C370),'PROJECT WORKSHEET'!$D$35:$D$1534,IF(ISBLANK('PROJECT WORKSHEET'!$C400),D370,D370),'PROJECT WORKSHEET'!$I$35:$I$1534,"YES"))</f>
        <v/>
      </c>
      <c r="F370" s="45" t="str" cm="1">
        <f t="array" ref="F370">IF(OR(ISBLANK(B370), B370=0),"",SUMPRODUCT((--('PROJECT WORKSHEET'!$C$35:$C$1534=IF(ISBLANK('PROJECT WORKSHEET'!$C400),"",C370))),(--('PROJECT WORKSHEET'!$D$35:$D$1534=D370)),(--(('PROJECT WORKSHEET'!$I$35:$I$1534="NO")+('PROJECT WORKSHEET'!$I$35:$I$1534="SUPER")&gt;0))))</f>
        <v/>
      </c>
      <c r="G370" s="38" t="str">
        <f t="shared" si="11"/>
        <v/>
      </c>
      <c r="H370" s="25" t="str">
        <f t="shared" si="12"/>
        <v/>
      </c>
      <c r="I370" s="25"/>
      <c r="P370" s="4"/>
      <c r="Q370" s="4"/>
      <c r="R370" s="4"/>
      <c r="S370" s="4"/>
      <c r="T370" s="3"/>
      <c r="U370" s="3"/>
      <c r="V370" s="3"/>
      <c r="W370" s="3"/>
      <c r="X370" s="3"/>
      <c r="Y370" s="3"/>
      <c r="Z370" s="3"/>
      <c r="AA370" s="3"/>
    </row>
    <row r="371" spans="2:27" x14ac:dyDescent="0.2">
      <c r="B371" s="25"/>
      <c r="C371" s="25"/>
      <c r="D371" s="25"/>
      <c r="E371" s="37" t="str">
        <f>IF(OR(ISBLANK(B371),B371=0),"",COUNTIFS('PROJECT WORKSHEET'!$C$35:$C$1534,IF(ISBLANK('PROJECT WORKSHEET'!$C401),"",C371),'PROJECT WORKSHEET'!$D$35:$D$1534,IF(ISBLANK('PROJECT WORKSHEET'!$C401),D371,D371),'PROJECT WORKSHEET'!$I$35:$I$1534,"YES"))</f>
        <v/>
      </c>
      <c r="F371" s="45" t="str" cm="1">
        <f t="array" ref="F371">IF(OR(ISBLANK(B371), B371=0),"",SUMPRODUCT((--('PROJECT WORKSHEET'!$C$35:$C$1534=IF(ISBLANK('PROJECT WORKSHEET'!$C401),"",C371))),(--('PROJECT WORKSHEET'!$D$35:$D$1534=D371)),(--(('PROJECT WORKSHEET'!$I$35:$I$1534="NO")+('PROJECT WORKSHEET'!$I$35:$I$1534="SUPER")&gt;0))))</f>
        <v/>
      </c>
      <c r="G371" s="38" t="str">
        <f t="shared" si="11"/>
        <v/>
      </c>
      <c r="H371" s="25" t="str">
        <f t="shared" si="12"/>
        <v/>
      </c>
      <c r="I371" s="25"/>
      <c r="P371" s="4"/>
      <c r="Q371" s="4"/>
      <c r="R371" s="4"/>
      <c r="S371" s="4"/>
      <c r="T371" s="3"/>
      <c r="U371" s="3"/>
      <c r="V371" s="3"/>
      <c r="W371" s="3"/>
      <c r="X371" s="3"/>
      <c r="Y371" s="3"/>
      <c r="Z371" s="3"/>
      <c r="AA371" s="3"/>
    </row>
    <row r="372" spans="2:27" x14ac:dyDescent="0.2">
      <c r="B372" s="25"/>
      <c r="C372" s="25"/>
      <c r="D372" s="25"/>
      <c r="E372" s="37" t="str">
        <f>IF(OR(ISBLANK(B372),B372=0),"",COUNTIFS('PROJECT WORKSHEET'!$C$35:$C$1534,IF(ISBLANK('PROJECT WORKSHEET'!$C402),"",C372),'PROJECT WORKSHEET'!$D$35:$D$1534,IF(ISBLANK('PROJECT WORKSHEET'!$C402),D372,D372),'PROJECT WORKSHEET'!$I$35:$I$1534,"YES"))</f>
        <v/>
      </c>
      <c r="F372" s="45" t="str" cm="1">
        <f t="array" ref="F372">IF(OR(ISBLANK(B372), B372=0),"",SUMPRODUCT((--('PROJECT WORKSHEET'!$C$35:$C$1534=IF(ISBLANK('PROJECT WORKSHEET'!$C402),"",C372))),(--('PROJECT WORKSHEET'!$D$35:$D$1534=D372)),(--(('PROJECT WORKSHEET'!$I$35:$I$1534="NO")+('PROJECT WORKSHEET'!$I$35:$I$1534="SUPER")&gt;0))))</f>
        <v/>
      </c>
      <c r="G372" s="38" t="str">
        <f t="shared" si="11"/>
        <v/>
      </c>
      <c r="H372" s="25" t="str">
        <f t="shared" si="12"/>
        <v/>
      </c>
      <c r="I372" s="25"/>
      <c r="P372" s="4"/>
      <c r="Q372" s="4"/>
      <c r="R372" s="4"/>
      <c r="S372" s="4"/>
      <c r="T372" s="3"/>
      <c r="U372" s="3"/>
      <c r="V372" s="3"/>
      <c r="W372" s="3"/>
      <c r="X372" s="3"/>
      <c r="Y372" s="3"/>
      <c r="Z372" s="3"/>
      <c r="AA372" s="3"/>
    </row>
    <row r="373" spans="2:27" x14ac:dyDescent="0.2">
      <c r="B373" s="25"/>
      <c r="C373" s="25"/>
      <c r="D373" s="25"/>
      <c r="E373" s="37" t="str">
        <f>IF(OR(ISBLANK(B373),B373=0),"",COUNTIFS('PROJECT WORKSHEET'!$C$35:$C$1534,IF(ISBLANK('PROJECT WORKSHEET'!$C403),"",C373),'PROJECT WORKSHEET'!$D$35:$D$1534,IF(ISBLANK('PROJECT WORKSHEET'!$C403),D373,D373),'PROJECT WORKSHEET'!$I$35:$I$1534,"YES"))</f>
        <v/>
      </c>
      <c r="F373" s="45" t="str" cm="1">
        <f t="array" ref="F373">IF(OR(ISBLANK(B373), B373=0),"",SUMPRODUCT((--('PROJECT WORKSHEET'!$C$35:$C$1534=IF(ISBLANK('PROJECT WORKSHEET'!$C403),"",C373))),(--('PROJECT WORKSHEET'!$D$35:$D$1534=D373)),(--(('PROJECT WORKSHEET'!$I$35:$I$1534="NO")+('PROJECT WORKSHEET'!$I$35:$I$1534="SUPER")&gt;0))))</f>
        <v/>
      </c>
      <c r="G373" s="38" t="str">
        <f t="shared" si="11"/>
        <v/>
      </c>
      <c r="H373" s="25" t="str">
        <f t="shared" si="12"/>
        <v/>
      </c>
      <c r="I373" s="25"/>
      <c r="P373" s="4"/>
      <c r="Q373" s="4"/>
      <c r="R373" s="4"/>
      <c r="S373" s="4"/>
      <c r="T373" s="3"/>
      <c r="U373" s="3"/>
      <c r="V373" s="3"/>
      <c r="W373" s="3"/>
      <c r="X373" s="3"/>
      <c r="Y373" s="3"/>
      <c r="Z373" s="3"/>
      <c r="AA373" s="3"/>
    </row>
    <row r="374" spans="2:27" x14ac:dyDescent="0.2">
      <c r="B374" s="25"/>
      <c r="C374" s="25"/>
      <c r="D374" s="25"/>
      <c r="E374" s="37" t="str">
        <f>IF(OR(ISBLANK(B374),B374=0),"",COUNTIFS('PROJECT WORKSHEET'!$C$35:$C$1534,IF(ISBLANK('PROJECT WORKSHEET'!$C404),"",C374),'PROJECT WORKSHEET'!$D$35:$D$1534,IF(ISBLANK('PROJECT WORKSHEET'!$C404),D374,D374),'PROJECT WORKSHEET'!$I$35:$I$1534,"YES"))</f>
        <v/>
      </c>
      <c r="F374" s="45" t="str" cm="1">
        <f t="array" ref="F374">IF(OR(ISBLANK(B374), B374=0),"",SUMPRODUCT((--('PROJECT WORKSHEET'!$C$35:$C$1534=IF(ISBLANK('PROJECT WORKSHEET'!$C404),"",C374))),(--('PROJECT WORKSHEET'!$D$35:$D$1534=D374)),(--(('PROJECT WORKSHEET'!$I$35:$I$1534="NO")+('PROJECT WORKSHEET'!$I$35:$I$1534="SUPER")&gt;0))))</f>
        <v/>
      </c>
      <c r="G374" s="38" t="str">
        <f t="shared" si="11"/>
        <v/>
      </c>
      <c r="H374" s="25" t="str">
        <f t="shared" si="12"/>
        <v/>
      </c>
      <c r="I374" s="25"/>
      <c r="P374" s="4"/>
      <c r="Q374" s="4"/>
      <c r="R374" s="4"/>
      <c r="S374" s="4"/>
      <c r="T374" s="3"/>
      <c r="U374" s="3"/>
      <c r="V374" s="3"/>
      <c r="W374" s="3"/>
      <c r="X374" s="3"/>
      <c r="Y374" s="3"/>
      <c r="Z374" s="3"/>
      <c r="AA374" s="3"/>
    </row>
    <row r="375" spans="2:27" x14ac:dyDescent="0.2">
      <c r="B375" s="25"/>
      <c r="C375" s="25"/>
      <c r="D375" s="25"/>
      <c r="E375" s="37" t="str">
        <f>IF(OR(ISBLANK(B375),B375=0),"",COUNTIFS('PROJECT WORKSHEET'!$C$35:$C$1534,IF(ISBLANK('PROJECT WORKSHEET'!$C405),"",C375),'PROJECT WORKSHEET'!$D$35:$D$1534,IF(ISBLANK('PROJECT WORKSHEET'!$C405),D375,D375),'PROJECT WORKSHEET'!$I$35:$I$1534,"YES"))</f>
        <v/>
      </c>
      <c r="F375" s="45" t="str" cm="1">
        <f t="array" ref="F375">IF(OR(ISBLANK(B375), B375=0),"",SUMPRODUCT((--('PROJECT WORKSHEET'!$C$35:$C$1534=IF(ISBLANK('PROJECT WORKSHEET'!$C405),"",C375))),(--('PROJECT WORKSHEET'!$D$35:$D$1534=D375)),(--(('PROJECT WORKSHEET'!$I$35:$I$1534="NO")+('PROJECT WORKSHEET'!$I$35:$I$1534="SUPER")&gt;0))))</f>
        <v/>
      </c>
      <c r="G375" s="38" t="str">
        <f t="shared" si="11"/>
        <v/>
      </c>
      <c r="H375" s="25" t="str">
        <f t="shared" si="12"/>
        <v/>
      </c>
      <c r="I375" s="25"/>
      <c r="P375" s="4"/>
      <c r="Q375" s="4"/>
      <c r="R375" s="4"/>
      <c r="S375" s="4"/>
      <c r="T375" s="3"/>
      <c r="U375" s="3"/>
      <c r="V375" s="3"/>
      <c r="W375" s="3"/>
      <c r="X375" s="3"/>
      <c r="Y375" s="3"/>
      <c r="Z375" s="3"/>
      <c r="AA375" s="3"/>
    </row>
    <row r="376" spans="2:27" x14ac:dyDescent="0.2">
      <c r="B376" s="25"/>
      <c r="C376" s="25"/>
      <c r="D376" s="25"/>
      <c r="E376" s="37" t="str">
        <f>IF(OR(ISBLANK(B376),B376=0),"",COUNTIFS('PROJECT WORKSHEET'!$C$35:$C$1534,IF(ISBLANK('PROJECT WORKSHEET'!$C406),"",C376),'PROJECT WORKSHEET'!$D$35:$D$1534,IF(ISBLANK('PROJECT WORKSHEET'!$C406),D376,D376),'PROJECT WORKSHEET'!$I$35:$I$1534,"YES"))</f>
        <v/>
      </c>
      <c r="F376" s="45" t="str" cm="1">
        <f t="array" ref="F376">IF(OR(ISBLANK(B376), B376=0),"",SUMPRODUCT((--('PROJECT WORKSHEET'!$C$35:$C$1534=IF(ISBLANK('PROJECT WORKSHEET'!$C406),"",C376))),(--('PROJECT WORKSHEET'!$D$35:$D$1534=D376)),(--(('PROJECT WORKSHEET'!$I$35:$I$1534="NO")+('PROJECT WORKSHEET'!$I$35:$I$1534="SUPER")&gt;0))))</f>
        <v/>
      </c>
      <c r="G376" s="38" t="str">
        <f t="shared" si="11"/>
        <v/>
      </c>
      <c r="H376" s="25" t="str">
        <f t="shared" si="12"/>
        <v/>
      </c>
      <c r="I376" s="25"/>
      <c r="P376" s="4"/>
      <c r="Q376" s="4"/>
      <c r="R376" s="4"/>
      <c r="S376" s="4"/>
      <c r="T376" s="3"/>
      <c r="U376" s="3"/>
      <c r="V376" s="3"/>
      <c r="W376" s="3"/>
      <c r="X376" s="3"/>
      <c r="Y376" s="3"/>
      <c r="Z376" s="3"/>
      <c r="AA376" s="3"/>
    </row>
    <row r="377" spans="2:27" x14ac:dyDescent="0.2">
      <c r="B377" s="25"/>
      <c r="C377" s="25"/>
      <c r="D377" s="25"/>
      <c r="E377" s="37" t="str">
        <f>IF(OR(ISBLANK(B377),B377=0),"",COUNTIFS('PROJECT WORKSHEET'!$C$35:$C$1534,IF(ISBLANK('PROJECT WORKSHEET'!$C407),"",C377),'PROJECT WORKSHEET'!$D$35:$D$1534,IF(ISBLANK('PROJECT WORKSHEET'!$C407),D377,D377),'PROJECT WORKSHEET'!$I$35:$I$1534,"YES"))</f>
        <v/>
      </c>
      <c r="F377" s="45" t="str" cm="1">
        <f t="array" ref="F377">IF(OR(ISBLANK(B377), B377=0),"",SUMPRODUCT((--('PROJECT WORKSHEET'!$C$35:$C$1534=IF(ISBLANK('PROJECT WORKSHEET'!$C407),"",C377))),(--('PROJECT WORKSHEET'!$D$35:$D$1534=D377)),(--(('PROJECT WORKSHEET'!$I$35:$I$1534="NO")+('PROJECT WORKSHEET'!$I$35:$I$1534="SUPER")&gt;0))))</f>
        <v/>
      </c>
      <c r="G377" s="38" t="str">
        <f t="shared" si="11"/>
        <v/>
      </c>
      <c r="H377" s="25" t="str">
        <f t="shared" si="12"/>
        <v/>
      </c>
      <c r="I377" s="25"/>
      <c r="P377" s="4"/>
      <c r="Q377" s="4"/>
      <c r="R377" s="4"/>
      <c r="S377" s="4"/>
      <c r="T377" s="3"/>
      <c r="U377" s="3"/>
      <c r="V377" s="3"/>
      <c r="W377" s="3"/>
      <c r="X377" s="3"/>
      <c r="Y377" s="3"/>
      <c r="Z377" s="3"/>
      <c r="AA377" s="3"/>
    </row>
    <row r="378" spans="2:27" x14ac:dyDescent="0.2">
      <c r="B378" s="25"/>
      <c r="C378" s="25"/>
      <c r="D378" s="25"/>
      <c r="E378" s="37" t="str">
        <f>IF(OR(ISBLANK(B378),B378=0),"",COUNTIFS('PROJECT WORKSHEET'!$C$35:$C$1534,IF(ISBLANK('PROJECT WORKSHEET'!$C408),"",C378),'PROJECT WORKSHEET'!$D$35:$D$1534,IF(ISBLANK('PROJECT WORKSHEET'!$C408),D378,D378),'PROJECT WORKSHEET'!$I$35:$I$1534,"YES"))</f>
        <v/>
      </c>
      <c r="F378" s="45" t="str" cm="1">
        <f t="array" ref="F378">IF(OR(ISBLANK(B378), B378=0),"",SUMPRODUCT((--('PROJECT WORKSHEET'!$C$35:$C$1534=IF(ISBLANK('PROJECT WORKSHEET'!$C408),"",C378))),(--('PROJECT WORKSHEET'!$D$35:$D$1534=D378)),(--(('PROJECT WORKSHEET'!$I$35:$I$1534="NO")+('PROJECT WORKSHEET'!$I$35:$I$1534="SUPER")&gt;0))))</f>
        <v/>
      </c>
      <c r="G378" s="38" t="str">
        <f t="shared" si="11"/>
        <v/>
      </c>
      <c r="H378" s="25" t="str">
        <f t="shared" si="12"/>
        <v/>
      </c>
      <c r="I378" s="25"/>
      <c r="P378" s="4"/>
      <c r="Q378" s="4"/>
      <c r="R378" s="4"/>
      <c r="S378" s="4"/>
      <c r="T378" s="3"/>
      <c r="U378" s="3"/>
      <c r="V378" s="3"/>
      <c r="W378" s="3"/>
      <c r="X378" s="3"/>
      <c r="Y378" s="3"/>
      <c r="Z378" s="3"/>
      <c r="AA378" s="3"/>
    </row>
    <row r="379" spans="2:27" x14ac:dyDescent="0.2">
      <c r="B379" s="25"/>
      <c r="C379" s="25"/>
      <c r="D379" s="25"/>
      <c r="E379" s="37" t="str">
        <f>IF(OR(ISBLANK(B379),B379=0),"",COUNTIFS('PROJECT WORKSHEET'!$C$35:$C$1534,IF(ISBLANK('PROJECT WORKSHEET'!$C409),"",C379),'PROJECT WORKSHEET'!$D$35:$D$1534,IF(ISBLANK('PROJECT WORKSHEET'!$C409),D379,D379),'PROJECT WORKSHEET'!$I$35:$I$1534,"YES"))</f>
        <v/>
      </c>
      <c r="F379" s="45" t="str" cm="1">
        <f t="array" ref="F379">IF(OR(ISBLANK(B379), B379=0),"",SUMPRODUCT((--('PROJECT WORKSHEET'!$C$35:$C$1534=IF(ISBLANK('PROJECT WORKSHEET'!$C409),"",C379))),(--('PROJECT WORKSHEET'!$D$35:$D$1534=D379)),(--(('PROJECT WORKSHEET'!$I$35:$I$1534="NO")+('PROJECT WORKSHEET'!$I$35:$I$1534="SUPER")&gt;0))))</f>
        <v/>
      </c>
      <c r="G379" s="38" t="str">
        <f t="shared" si="11"/>
        <v/>
      </c>
      <c r="H379" s="25" t="str">
        <f t="shared" si="12"/>
        <v/>
      </c>
      <c r="I379" s="25"/>
      <c r="P379" s="4"/>
      <c r="Q379" s="4"/>
      <c r="R379" s="4"/>
      <c r="S379" s="4"/>
      <c r="T379" s="3"/>
      <c r="U379" s="3"/>
      <c r="V379" s="3"/>
      <c r="W379" s="3"/>
      <c r="X379" s="3"/>
      <c r="Y379" s="3"/>
      <c r="Z379" s="3"/>
      <c r="AA379" s="3"/>
    </row>
    <row r="380" spans="2:27" x14ac:dyDescent="0.2">
      <c r="B380" s="25"/>
      <c r="C380" s="25"/>
      <c r="D380" s="25"/>
      <c r="E380" s="37" t="str">
        <f>IF(OR(ISBLANK(B380),B380=0),"",COUNTIFS('PROJECT WORKSHEET'!$C$35:$C$1534,IF(ISBLANK('PROJECT WORKSHEET'!$C410),"",C380),'PROJECT WORKSHEET'!$D$35:$D$1534,IF(ISBLANK('PROJECT WORKSHEET'!$C410),D380,D380),'PROJECT WORKSHEET'!$I$35:$I$1534,"YES"))</f>
        <v/>
      </c>
      <c r="F380" s="45" t="str" cm="1">
        <f t="array" ref="F380">IF(OR(ISBLANK(B380), B380=0),"",SUMPRODUCT((--('PROJECT WORKSHEET'!$C$35:$C$1534=IF(ISBLANK('PROJECT WORKSHEET'!$C410),"",C380))),(--('PROJECT WORKSHEET'!$D$35:$D$1534=D380)),(--(('PROJECT WORKSHEET'!$I$35:$I$1534="NO")+('PROJECT WORKSHEET'!$I$35:$I$1534="SUPER")&gt;0))))</f>
        <v/>
      </c>
      <c r="G380" s="38" t="str">
        <f t="shared" si="11"/>
        <v/>
      </c>
      <c r="H380" s="25" t="str">
        <f t="shared" si="12"/>
        <v/>
      </c>
      <c r="I380" s="25"/>
      <c r="P380" s="4"/>
      <c r="Q380" s="4"/>
      <c r="R380" s="4"/>
      <c r="S380" s="4"/>
      <c r="T380" s="3"/>
      <c r="U380" s="3"/>
      <c r="V380" s="3"/>
      <c r="W380" s="3"/>
      <c r="X380" s="3"/>
      <c r="Y380" s="3"/>
      <c r="Z380" s="3"/>
      <c r="AA380" s="3"/>
    </row>
    <row r="381" spans="2:27" x14ac:dyDescent="0.2">
      <c r="B381" s="25"/>
      <c r="C381" s="25"/>
      <c r="D381" s="25"/>
      <c r="E381" s="37" t="str">
        <f>IF(OR(ISBLANK(B381),B381=0),"",COUNTIFS('PROJECT WORKSHEET'!$C$35:$C$1534,IF(ISBLANK('PROJECT WORKSHEET'!$C411),"",C381),'PROJECT WORKSHEET'!$D$35:$D$1534,IF(ISBLANK('PROJECT WORKSHEET'!$C411),D381,D381),'PROJECT WORKSHEET'!$I$35:$I$1534,"YES"))</f>
        <v/>
      </c>
      <c r="F381" s="45" t="str" cm="1">
        <f t="array" ref="F381">IF(OR(ISBLANK(B381), B381=0),"",SUMPRODUCT((--('PROJECT WORKSHEET'!$C$35:$C$1534=IF(ISBLANK('PROJECT WORKSHEET'!$C411),"",C381))),(--('PROJECT WORKSHEET'!$D$35:$D$1534=D381)),(--(('PROJECT WORKSHEET'!$I$35:$I$1534="NO")+('PROJECT WORKSHEET'!$I$35:$I$1534="SUPER")&gt;0))))</f>
        <v/>
      </c>
      <c r="G381" s="38" t="str">
        <f t="shared" si="11"/>
        <v/>
      </c>
      <c r="H381" s="25" t="str">
        <f t="shared" si="12"/>
        <v/>
      </c>
      <c r="I381" s="25"/>
      <c r="P381" s="4"/>
      <c r="Q381" s="4"/>
      <c r="R381" s="4"/>
      <c r="S381" s="4"/>
      <c r="T381" s="3"/>
      <c r="U381" s="3"/>
      <c r="V381" s="3"/>
      <c r="W381" s="3"/>
      <c r="X381" s="3"/>
      <c r="Y381" s="3"/>
      <c r="Z381" s="3"/>
      <c r="AA381" s="3"/>
    </row>
    <row r="382" spans="2:27" x14ac:dyDescent="0.2">
      <c r="B382" s="25"/>
      <c r="C382" s="25"/>
      <c r="D382" s="25"/>
      <c r="E382" s="37" t="str">
        <f>IF(OR(ISBLANK(B382),B382=0),"",COUNTIFS('PROJECT WORKSHEET'!$C$35:$C$1534,IF(ISBLANK('PROJECT WORKSHEET'!$C412),"",C382),'PROJECT WORKSHEET'!$D$35:$D$1534,IF(ISBLANK('PROJECT WORKSHEET'!$C412),D382,D382),'PROJECT WORKSHEET'!$I$35:$I$1534,"YES"))</f>
        <v/>
      </c>
      <c r="F382" s="45" t="str" cm="1">
        <f t="array" ref="F382">IF(OR(ISBLANK(B382), B382=0),"",SUMPRODUCT((--('PROJECT WORKSHEET'!$C$35:$C$1534=IF(ISBLANK('PROJECT WORKSHEET'!$C412),"",C382))),(--('PROJECT WORKSHEET'!$D$35:$D$1534=D382)),(--(('PROJECT WORKSHEET'!$I$35:$I$1534="NO")+('PROJECT WORKSHEET'!$I$35:$I$1534="SUPER")&gt;0))))</f>
        <v/>
      </c>
      <c r="G382" s="38" t="str">
        <f t="shared" si="11"/>
        <v/>
      </c>
      <c r="H382" s="25" t="str">
        <f t="shared" si="12"/>
        <v/>
      </c>
      <c r="I382" s="25"/>
      <c r="P382" s="4"/>
      <c r="Q382" s="4"/>
      <c r="R382" s="4"/>
      <c r="S382" s="4"/>
      <c r="T382" s="3"/>
      <c r="U382" s="3"/>
      <c r="V382" s="3"/>
      <c r="W382" s="3"/>
      <c r="X382" s="3"/>
      <c r="Y382" s="3"/>
      <c r="Z382" s="3"/>
      <c r="AA382" s="3"/>
    </row>
    <row r="383" spans="2:27" x14ac:dyDescent="0.2">
      <c r="B383" s="25"/>
      <c r="C383" s="25"/>
      <c r="D383" s="25"/>
      <c r="E383" s="37" t="str">
        <f>IF(OR(ISBLANK(B383),B383=0),"",COUNTIFS('PROJECT WORKSHEET'!$C$35:$C$1534,IF(ISBLANK('PROJECT WORKSHEET'!$C413),"",C383),'PROJECT WORKSHEET'!$D$35:$D$1534,IF(ISBLANK('PROJECT WORKSHEET'!$C413),D383,D383),'PROJECT WORKSHEET'!$I$35:$I$1534,"YES"))</f>
        <v/>
      </c>
      <c r="F383" s="45" t="str" cm="1">
        <f t="array" ref="F383">IF(OR(ISBLANK(B383), B383=0),"",SUMPRODUCT((--('PROJECT WORKSHEET'!$C$35:$C$1534=IF(ISBLANK('PROJECT WORKSHEET'!$C413),"",C383))),(--('PROJECT WORKSHEET'!$D$35:$D$1534=D383)),(--(('PROJECT WORKSHEET'!$I$35:$I$1534="NO")+('PROJECT WORKSHEET'!$I$35:$I$1534="SUPER")&gt;0))))</f>
        <v/>
      </c>
      <c r="G383" s="38" t="str">
        <f t="shared" si="11"/>
        <v/>
      </c>
      <c r="H383" s="25" t="str">
        <f t="shared" si="12"/>
        <v/>
      </c>
      <c r="I383" s="25"/>
      <c r="P383" s="4"/>
      <c r="Q383" s="4"/>
      <c r="R383" s="4"/>
      <c r="S383" s="4"/>
      <c r="T383" s="3"/>
      <c r="U383" s="3"/>
      <c r="V383" s="3"/>
      <c r="W383" s="3"/>
      <c r="X383" s="3"/>
      <c r="Y383" s="3"/>
      <c r="Z383" s="3"/>
      <c r="AA383" s="3"/>
    </row>
    <row r="384" spans="2:27" x14ac:dyDescent="0.2">
      <c r="B384" s="25"/>
      <c r="C384" s="25"/>
      <c r="D384" s="25"/>
      <c r="E384" s="37" t="str">
        <f>IF(OR(ISBLANK(B384),B384=0),"",COUNTIFS('PROJECT WORKSHEET'!$C$35:$C$1534,IF(ISBLANK('PROJECT WORKSHEET'!$C414),"",C384),'PROJECT WORKSHEET'!$D$35:$D$1534,IF(ISBLANK('PROJECT WORKSHEET'!$C414),D384,D384),'PROJECT WORKSHEET'!$I$35:$I$1534,"YES"))</f>
        <v/>
      </c>
      <c r="F384" s="45" t="str" cm="1">
        <f t="array" ref="F384">IF(OR(ISBLANK(B384), B384=0),"",SUMPRODUCT((--('PROJECT WORKSHEET'!$C$35:$C$1534=IF(ISBLANK('PROJECT WORKSHEET'!$C414),"",C384))),(--('PROJECT WORKSHEET'!$D$35:$D$1534=D384)),(--(('PROJECT WORKSHEET'!$I$35:$I$1534="NO")+('PROJECT WORKSHEET'!$I$35:$I$1534="SUPER")&gt;0))))</f>
        <v/>
      </c>
      <c r="G384" s="38" t="str">
        <f t="shared" si="11"/>
        <v/>
      </c>
      <c r="H384" s="25" t="str">
        <f t="shared" si="12"/>
        <v/>
      </c>
      <c r="I384" s="25"/>
      <c r="P384" s="4"/>
      <c r="Q384" s="4"/>
      <c r="R384" s="4"/>
      <c r="S384" s="4"/>
      <c r="T384" s="3"/>
      <c r="U384" s="3"/>
      <c r="V384" s="3"/>
      <c r="W384" s="3"/>
      <c r="X384" s="3"/>
      <c r="Y384" s="3"/>
      <c r="Z384" s="3"/>
      <c r="AA384" s="3"/>
    </row>
    <row r="385" spans="2:27" x14ac:dyDescent="0.2">
      <c r="B385" s="25"/>
      <c r="C385" s="25"/>
      <c r="D385" s="25"/>
      <c r="E385" s="37" t="str">
        <f>IF(OR(ISBLANK(B385),B385=0),"",COUNTIFS('PROJECT WORKSHEET'!$C$35:$C$1534,IF(ISBLANK('PROJECT WORKSHEET'!$C415),"",C385),'PROJECT WORKSHEET'!$D$35:$D$1534,IF(ISBLANK('PROJECT WORKSHEET'!$C415),D385,D385),'PROJECT WORKSHEET'!$I$35:$I$1534,"YES"))</f>
        <v/>
      </c>
      <c r="F385" s="45" t="str" cm="1">
        <f t="array" ref="F385">IF(OR(ISBLANK(B385), B385=0),"",SUMPRODUCT((--('PROJECT WORKSHEET'!$C$35:$C$1534=IF(ISBLANK('PROJECT WORKSHEET'!$C415),"",C385))),(--('PROJECT WORKSHEET'!$D$35:$D$1534=D385)),(--(('PROJECT WORKSHEET'!$I$35:$I$1534="NO")+('PROJECT WORKSHEET'!$I$35:$I$1534="SUPER")&gt;0))))</f>
        <v/>
      </c>
      <c r="G385" s="38" t="str">
        <f t="shared" si="11"/>
        <v/>
      </c>
      <c r="H385" s="25" t="str">
        <f t="shared" si="12"/>
        <v/>
      </c>
      <c r="I385" s="25"/>
      <c r="P385" s="4"/>
      <c r="Q385" s="4"/>
      <c r="R385" s="4"/>
      <c r="S385" s="4"/>
      <c r="T385" s="3"/>
      <c r="U385" s="3"/>
      <c r="V385" s="3"/>
      <c r="W385" s="3"/>
      <c r="X385" s="3"/>
      <c r="Y385" s="3"/>
      <c r="Z385" s="3"/>
      <c r="AA385" s="3"/>
    </row>
    <row r="386" spans="2:27" x14ac:dyDescent="0.2">
      <c r="B386" s="25"/>
      <c r="C386" s="25"/>
      <c r="D386" s="25"/>
      <c r="E386" s="25"/>
      <c r="G386" s="25"/>
      <c r="H386" s="25"/>
      <c r="I386" s="25"/>
      <c r="P386" s="4"/>
      <c r="Q386" s="4"/>
      <c r="R386" s="4"/>
      <c r="S386" s="4"/>
      <c r="T386" s="3"/>
      <c r="U386" s="3"/>
      <c r="V386" s="3"/>
      <c r="W386" s="3"/>
      <c r="X386" s="3"/>
      <c r="Y386" s="3"/>
      <c r="Z386" s="3"/>
      <c r="AA386" s="3"/>
    </row>
    <row r="387" spans="2:27" x14ac:dyDescent="0.2">
      <c r="B387" s="25"/>
      <c r="C387" s="25"/>
      <c r="D387" s="25"/>
      <c r="E387" s="25"/>
      <c r="G387" s="25"/>
      <c r="H387" s="25"/>
      <c r="I387" s="25"/>
      <c r="P387" s="4"/>
      <c r="Q387" s="4"/>
      <c r="R387" s="4"/>
      <c r="S387" s="4"/>
      <c r="T387" s="3"/>
      <c r="U387" s="3"/>
      <c r="V387" s="3"/>
      <c r="W387" s="3"/>
      <c r="X387" s="3"/>
      <c r="Y387" s="3"/>
      <c r="Z387" s="3"/>
      <c r="AA387" s="3"/>
    </row>
    <row r="388" spans="2:27" x14ac:dyDescent="0.2">
      <c r="B388" s="25"/>
      <c r="C388" s="25"/>
      <c r="D388" s="25"/>
      <c r="E388" s="25"/>
      <c r="G388" s="25"/>
      <c r="H388" s="25"/>
      <c r="I388" s="25"/>
      <c r="P388" s="4"/>
      <c r="Q388" s="4"/>
      <c r="R388" s="4"/>
      <c r="S388" s="4"/>
      <c r="T388" s="3"/>
      <c r="U388" s="3"/>
      <c r="V388" s="3"/>
      <c r="W388" s="3"/>
      <c r="X388" s="3"/>
      <c r="Y388" s="3"/>
      <c r="Z388" s="3"/>
      <c r="AA388" s="3"/>
    </row>
    <row r="389" spans="2:27" x14ac:dyDescent="0.2">
      <c r="B389" s="25"/>
      <c r="C389" s="25"/>
      <c r="D389" s="25"/>
      <c r="E389" s="25"/>
      <c r="G389" s="25"/>
      <c r="H389" s="25"/>
      <c r="I389" s="25"/>
      <c r="P389" s="4"/>
      <c r="Q389" s="4"/>
      <c r="R389" s="4"/>
      <c r="S389" s="4"/>
      <c r="T389" s="3"/>
      <c r="U389" s="3"/>
      <c r="V389" s="3"/>
      <c r="W389" s="3"/>
      <c r="X389" s="3"/>
      <c r="Y389" s="3"/>
      <c r="Z389" s="3"/>
      <c r="AA389" s="3"/>
    </row>
    <row r="390" spans="2:27" x14ac:dyDescent="0.2">
      <c r="B390" s="25"/>
      <c r="C390" s="25"/>
      <c r="D390" s="25"/>
      <c r="E390" s="25"/>
      <c r="G390" s="25"/>
      <c r="H390" s="25"/>
      <c r="I390" s="25"/>
      <c r="P390" s="4"/>
      <c r="Q390" s="4"/>
      <c r="R390" s="4"/>
      <c r="S390" s="4"/>
      <c r="T390" s="3"/>
      <c r="U390" s="3"/>
      <c r="V390" s="3"/>
      <c r="W390" s="3"/>
      <c r="X390" s="3"/>
      <c r="Y390" s="3"/>
      <c r="Z390" s="3"/>
      <c r="AA390" s="3"/>
    </row>
    <row r="391" spans="2:27" x14ac:dyDescent="0.2">
      <c r="B391" s="25"/>
      <c r="C391" s="25"/>
      <c r="D391" s="25"/>
      <c r="E391" s="25"/>
      <c r="G391" s="25"/>
      <c r="H391" s="25"/>
      <c r="I391" s="25"/>
      <c r="P391" s="4"/>
      <c r="Q391" s="4"/>
      <c r="R391" s="4"/>
      <c r="S391" s="4"/>
      <c r="T391" s="3"/>
      <c r="U391" s="3"/>
      <c r="V391" s="3"/>
      <c r="W391" s="3"/>
      <c r="X391" s="3"/>
      <c r="Y391" s="3"/>
      <c r="Z391" s="3"/>
      <c r="AA391" s="3"/>
    </row>
    <row r="392" spans="2:27" x14ac:dyDescent="0.2">
      <c r="P392" s="4"/>
      <c r="Q392" s="4"/>
      <c r="R392" s="4"/>
      <c r="S392" s="4"/>
      <c r="T392" s="3"/>
      <c r="U392" s="3"/>
      <c r="V392" s="3"/>
      <c r="W392" s="3"/>
      <c r="X392" s="3"/>
      <c r="Y392" s="3"/>
      <c r="Z392" s="3"/>
      <c r="AA392" s="3"/>
    </row>
    <row r="393" spans="2:27" x14ac:dyDescent="0.2">
      <c r="P393" s="4"/>
      <c r="Q393" s="4"/>
      <c r="R393" s="4"/>
      <c r="S393" s="4"/>
      <c r="T393" s="3"/>
      <c r="U393" s="3"/>
      <c r="V393" s="3"/>
      <c r="W393" s="3"/>
      <c r="X393" s="3"/>
      <c r="Y393" s="3"/>
      <c r="Z393" s="3"/>
      <c r="AA393" s="3"/>
    </row>
    <row r="394" spans="2:27" x14ac:dyDescent="0.2">
      <c r="P394" s="4"/>
      <c r="Q394" s="4"/>
      <c r="R394" s="4"/>
      <c r="S394" s="4"/>
      <c r="T394" s="3"/>
      <c r="U394" s="3"/>
      <c r="V394" s="3"/>
      <c r="W394" s="3"/>
      <c r="X394" s="3"/>
      <c r="Y394" s="3"/>
      <c r="Z394" s="3"/>
      <c r="AA394" s="3"/>
    </row>
    <row r="395" spans="2:27" x14ac:dyDescent="0.2">
      <c r="P395" s="4"/>
      <c r="Q395" s="4"/>
      <c r="R395" s="4"/>
      <c r="S395" s="4"/>
      <c r="T395" s="3"/>
      <c r="U395" s="3"/>
      <c r="V395" s="3"/>
      <c r="W395" s="3"/>
      <c r="X395" s="3"/>
      <c r="Y395" s="3"/>
      <c r="Z395" s="3"/>
      <c r="AA395" s="3"/>
    </row>
    <row r="396" spans="2:27" x14ac:dyDescent="0.2">
      <c r="P396" s="4"/>
      <c r="Q396" s="4"/>
      <c r="R396" s="4"/>
      <c r="S396" s="4"/>
      <c r="T396" s="3"/>
      <c r="U396" s="3"/>
      <c r="V396" s="3"/>
      <c r="W396" s="3"/>
      <c r="X396" s="3"/>
      <c r="Y396" s="3"/>
      <c r="Z396" s="3"/>
      <c r="AA396" s="3"/>
    </row>
    <row r="397" spans="2:27" x14ac:dyDescent="0.2">
      <c r="P397" s="4"/>
      <c r="Q397" s="4"/>
      <c r="R397" s="4"/>
      <c r="S397" s="4"/>
      <c r="T397" s="3"/>
      <c r="U397" s="3"/>
      <c r="V397" s="3"/>
      <c r="W397" s="3"/>
      <c r="X397" s="3"/>
      <c r="Y397" s="3"/>
      <c r="Z397" s="3"/>
      <c r="AA397" s="3"/>
    </row>
    <row r="398" spans="2:27" x14ac:dyDescent="0.2">
      <c r="P398" s="4"/>
      <c r="Q398" s="4"/>
      <c r="R398" s="4"/>
      <c r="S398" s="4"/>
      <c r="T398" s="3"/>
      <c r="U398" s="3"/>
      <c r="V398" s="3"/>
      <c r="W398" s="3"/>
      <c r="X398" s="3"/>
      <c r="Y398" s="3"/>
      <c r="Z398" s="3"/>
      <c r="AA398" s="3"/>
    </row>
    <row r="399" spans="2:27" x14ac:dyDescent="0.2">
      <c r="P399" s="4"/>
      <c r="Q399" s="4"/>
      <c r="R399" s="4"/>
      <c r="S399" s="4"/>
      <c r="T399" s="3"/>
      <c r="U399" s="3"/>
      <c r="V399" s="3"/>
      <c r="W399" s="3"/>
      <c r="X399" s="3"/>
      <c r="Y399" s="3"/>
      <c r="Z399" s="3"/>
      <c r="AA399" s="3"/>
    </row>
    <row r="400" spans="2:27" x14ac:dyDescent="0.2">
      <c r="P400" s="4"/>
      <c r="Q400" s="4"/>
      <c r="R400" s="4"/>
      <c r="S400" s="4"/>
      <c r="T400" s="3"/>
      <c r="U400" s="3"/>
      <c r="V400" s="3"/>
      <c r="W400" s="3"/>
      <c r="X400" s="3"/>
      <c r="Y400" s="3"/>
      <c r="Z400" s="3"/>
      <c r="AA400" s="3"/>
    </row>
    <row r="401" spans="16:27" x14ac:dyDescent="0.2">
      <c r="P401" s="4"/>
      <c r="Q401" s="4"/>
      <c r="R401" s="4"/>
      <c r="S401" s="4"/>
      <c r="T401" s="3"/>
      <c r="U401" s="3"/>
      <c r="V401" s="3"/>
      <c r="W401" s="3"/>
      <c r="X401" s="3"/>
      <c r="Y401" s="3"/>
      <c r="Z401" s="3"/>
      <c r="AA401" s="3"/>
    </row>
    <row r="402" spans="16:27" x14ac:dyDescent="0.2">
      <c r="P402" s="4"/>
      <c r="Q402" s="4"/>
      <c r="R402" s="4"/>
      <c r="S402" s="4"/>
      <c r="T402" s="3"/>
      <c r="U402" s="3"/>
      <c r="V402" s="3"/>
      <c r="W402" s="3"/>
      <c r="X402" s="3"/>
      <c r="Y402" s="3"/>
      <c r="Z402" s="3"/>
      <c r="AA402" s="3"/>
    </row>
    <row r="403" spans="16:27" x14ac:dyDescent="0.2">
      <c r="P403" s="4"/>
      <c r="Q403" s="4"/>
      <c r="R403" s="4"/>
      <c r="S403" s="4"/>
      <c r="T403" s="3"/>
      <c r="U403" s="3"/>
      <c r="V403" s="3"/>
      <c r="W403" s="3"/>
      <c r="X403" s="3"/>
      <c r="Y403" s="3"/>
      <c r="Z403" s="3"/>
      <c r="AA403" s="3"/>
    </row>
    <row r="404" spans="16:27" x14ac:dyDescent="0.2">
      <c r="P404" s="4"/>
      <c r="Q404" s="4"/>
      <c r="R404" s="4"/>
      <c r="S404" s="4"/>
      <c r="T404" s="3"/>
      <c r="U404" s="3"/>
      <c r="V404" s="3"/>
      <c r="W404" s="3"/>
      <c r="X404" s="3"/>
      <c r="Y404" s="3"/>
      <c r="Z404" s="3"/>
      <c r="AA404" s="3"/>
    </row>
    <row r="405" spans="16:27" x14ac:dyDescent="0.2">
      <c r="P405" s="4"/>
      <c r="Q405" s="4"/>
      <c r="R405" s="4"/>
      <c r="S405" s="4"/>
      <c r="T405" s="3"/>
      <c r="U405" s="3"/>
      <c r="V405" s="3"/>
      <c r="W405" s="3"/>
      <c r="X405" s="3"/>
      <c r="Y405" s="3"/>
      <c r="Z405" s="3"/>
      <c r="AA405" s="3"/>
    </row>
    <row r="406" spans="16:27" x14ac:dyDescent="0.2">
      <c r="P406" s="4"/>
      <c r="Q406" s="4"/>
      <c r="R406" s="4"/>
      <c r="S406" s="4"/>
      <c r="T406" s="3"/>
      <c r="U406" s="3"/>
      <c r="V406" s="3"/>
      <c r="W406" s="3"/>
      <c r="X406" s="3"/>
      <c r="Y406" s="3"/>
      <c r="Z406" s="3"/>
      <c r="AA406" s="3"/>
    </row>
    <row r="407" spans="16:27" x14ac:dyDescent="0.2">
      <c r="P407" s="4"/>
      <c r="Q407" s="4"/>
      <c r="R407" s="4"/>
      <c r="S407" s="4"/>
      <c r="T407" s="3"/>
      <c r="U407" s="3"/>
      <c r="V407" s="3"/>
      <c r="W407" s="3"/>
      <c r="X407" s="3"/>
      <c r="Y407" s="3"/>
      <c r="Z407" s="3"/>
      <c r="AA407" s="3"/>
    </row>
    <row r="408" spans="16:27" x14ac:dyDescent="0.2">
      <c r="P408" s="4"/>
      <c r="Q408" s="4"/>
      <c r="R408" s="4"/>
      <c r="S408" s="4"/>
      <c r="T408" s="3"/>
      <c r="U408" s="3"/>
      <c r="V408" s="3"/>
      <c r="W408" s="3"/>
      <c r="X408" s="3"/>
      <c r="Y408" s="3"/>
      <c r="Z408" s="3"/>
      <c r="AA408" s="3"/>
    </row>
    <row r="409" spans="16:27" x14ac:dyDescent="0.2">
      <c r="P409" s="4"/>
      <c r="Q409" s="4"/>
      <c r="R409" s="4"/>
      <c r="S409" s="4"/>
      <c r="T409" s="3"/>
      <c r="U409" s="3"/>
      <c r="V409" s="3"/>
      <c r="W409" s="3"/>
      <c r="X409" s="3"/>
      <c r="Y409" s="3"/>
      <c r="Z409" s="3"/>
      <c r="AA409" s="3"/>
    </row>
    <row r="410" spans="16:27" x14ac:dyDescent="0.2">
      <c r="P410" s="4"/>
      <c r="Q410" s="4"/>
      <c r="R410" s="4"/>
      <c r="S410" s="4"/>
      <c r="T410" s="3"/>
      <c r="U410" s="3"/>
      <c r="V410" s="3"/>
      <c r="W410" s="3"/>
      <c r="X410" s="3"/>
      <c r="Y410" s="3"/>
      <c r="Z410" s="3"/>
      <c r="AA410" s="3"/>
    </row>
    <row r="411" spans="16:27" x14ac:dyDescent="0.2">
      <c r="P411" s="4"/>
      <c r="Q411" s="4"/>
      <c r="R411" s="4"/>
      <c r="S411" s="4"/>
      <c r="T411" s="3"/>
      <c r="U411" s="3"/>
      <c r="V411" s="3"/>
      <c r="W411" s="3"/>
      <c r="X411" s="3"/>
      <c r="Y411" s="3"/>
      <c r="Z411" s="3"/>
      <c r="AA411" s="3"/>
    </row>
    <row r="412" spans="16:27" x14ac:dyDescent="0.2">
      <c r="P412" s="4"/>
      <c r="Q412" s="4"/>
      <c r="R412" s="4"/>
      <c r="S412" s="4"/>
      <c r="T412" s="3"/>
      <c r="U412" s="3"/>
      <c r="V412" s="3"/>
      <c r="W412" s="3"/>
      <c r="X412" s="3"/>
      <c r="Y412" s="3"/>
      <c r="Z412" s="3"/>
      <c r="AA412" s="3"/>
    </row>
    <row r="413" spans="16:27" x14ac:dyDescent="0.2">
      <c r="P413" s="4"/>
      <c r="Q413" s="4"/>
      <c r="R413" s="4"/>
      <c r="S413" s="4"/>
      <c r="T413" s="3"/>
      <c r="U413" s="3"/>
      <c r="V413" s="3"/>
      <c r="W413" s="3"/>
      <c r="X413" s="3"/>
      <c r="Y413" s="3"/>
      <c r="Z413" s="3"/>
      <c r="AA413" s="3"/>
    </row>
    <row r="414" spans="16:27" x14ac:dyDescent="0.2">
      <c r="P414" s="4"/>
      <c r="Q414" s="4"/>
      <c r="R414" s="4"/>
      <c r="S414" s="4"/>
      <c r="T414" s="3"/>
      <c r="U414" s="3"/>
      <c r="V414" s="3"/>
      <c r="W414" s="3"/>
      <c r="X414" s="3"/>
      <c r="Y414" s="3"/>
      <c r="Z414" s="3"/>
      <c r="AA414" s="3"/>
    </row>
    <row r="415" spans="16:27" x14ac:dyDescent="0.2">
      <c r="P415" s="4"/>
      <c r="Q415" s="4"/>
      <c r="R415" s="4"/>
      <c r="S415" s="4"/>
      <c r="T415" s="3"/>
      <c r="U415" s="3"/>
      <c r="V415" s="3"/>
      <c r="W415" s="3"/>
      <c r="X415" s="3"/>
      <c r="Y415" s="3"/>
      <c r="Z415" s="3"/>
      <c r="AA415" s="3"/>
    </row>
    <row r="416" spans="16:27" x14ac:dyDescent="0.2">
      <c r="P416" s="4"/>
      <c r="Q416" s="4"/>
      <c r="R416" s="4"/>
      <c r="S416" s="4"/>
      <c r="T416" s="3"/>
      <c r="U416" s="3"/>
      <c r="V416" s="3"/>
      <c r="W416" s="3"/>
      <c r="X416" s="3"/>
      <c r="Y416" s="3"/>
      <c r="Z416" s="3"/>
      <c r="AA416" s="3"/>
    </row>
    <row r="417" spans="16:27" x14ac:dyDescent="0.2">
      <c r="P417" s="4"/>
      <c r="Q417" s="4"/>
      <c r="R417" s="4"/>
      <c r="S417" s="4"/>
      <c r="T417" s="3"/>
      <c r="U417" s="3"/>
      <c r="V417" s="3"/>
      <c r="W417" s="3"/>
      <c r="X417" s="3"/>
      <c r="Y417" s="3"/>
      <c r="Z417" s="3"/>
      <c r="AA417" s="3"/>
    </row>
    <row r="418" spans="16:27" x14ac:dyDescent="0.2">
      <c r="P418" s="4"/>
      <c r="Q418" s="4"/>
      <c r="R418" s="4"/>
      <c r="S418" s="4"/>
      <c r="T418" s="3"/>
      <c r="U418" s="3"/>
      <c r="V418" s="3"/>
      <c r="W418" s="3"/>
      <c r="X418" s="3"/>
      <c r="Y418" s="3"/>
      <c r="Z418" s="3"/>
      <c r="AA418" s="3"/>
    </row>
    <row r="419" spans="16:27" x14ac:dyDescent="0.2">
      <c r="P419" s="4"/>
      <c r="Q419" s="4"/>
      <c r="R419" s="4"/>
      <c r="S419" s="4"/>
      <c r="T419" s="3"/>
      <c r="U419" s="3"/>
      <c r="V419" s="3"/>
      <c r="W419" s="3"/>
      <c r="X419" s="3"/>
      <c r="Y419" s="3"/>
      <c r="Z419" s="3"/>
      <c r="AA419" s="3"/>
    </row>
    <row r="420" spans="16:27" x14ac:dyDescent="0.2">
      <c r="P420" s="4"/>
      <c r="Q420" s="4"/>
      <c r="R420" s="4"/>
      <c r="S420" s="4"/>
      <c r="T420" s="3"/>
      <c r="U420" s="3"/>
      <c r="V420" s="3"/>
      <c r="W420" s="3"/>
      <c r="X420" s="3"/>
      <c r="Y420" s="3"/>
      <c r="Z420" s="3"/>
      <c r="AA420" s="3"/>
    </row>
    <row r="421" spans="16:27" x14ac:dyDescent="0.2">
      <c r="P421" s="4"/>
      <c r="Q421" s="4"/>
      <c r="R421" s="4"/>
      <c r="S421" s="4"/>
      <c r="T421" s="3"/>
      <c r="U421" s="3"/>
      <c r="V421" s="3"/>
      <c r="W421" s="3"/>
      <c r="X421" s="3"/>
      <c r="Y421" s="3"/>
      <c r="Z421" s="3"/>
      <c r="AA421" s="3"/>
    </row>
    <row r="422" spans="16:27" x14ac:dyDescent="0.2">
      <c r="P422" s="4"/>
      <c r="Q422" s="4"/>
      <c r="R422" s="4"/>
      <c r="S422" s="4"/>
      <c r="T422" s="3"/>
      <c r="U422" s="3"/>
      <c r="V422" s="3"/>
      <c r="W422" s="3"/>
      <c r="X422" s="3"/>
      <c r="Y422" s="3"/>
      <c r="Z422" s="3"/>
      <c r="AA422" s="3"/>
    </row>
    <row r="423" spans="16:27" x14ac:dyDescent="0.2">
      <c r="P423" s="4"/>
      <c r="Q423" s="4"/>
      <c r="R423" s="4"/>
      <c r="S423" s="4"/>
      <c r="T423" s="3"/>
      <c r="U423" s="3"/>
      <c r="V423" s="3"/>
      <c r="W423" s="3"/>
      <c r="X423" s="3"/>
      <c r="Y423" s="3"/>
      <c r="Z423" s="3"/>
      <c r="AA423" s="3"/>
    </row>
    <row r="424" spans="16:27" x14ac:dyDescent="0.2">
      <c r="P424" s="4"/>
      <c r="Q424" s="4"/>
      <c r="R424" s="4"/>
      <c r="S424" s="4"/>
      <c r="T424" s="3"/>
      <c r="U424" s="3"/>
      <c r="V424" s="3"/>
      <c r="W424" s="3"/>
      <c r="X424" s="3"/>
      <c r="Y424" s="3"/>
      <c r="Z424" s="3"/>
      <c r="AA424" s="3"/>
    </row>
    <row r="425" spans="16:27" x14ac:dyDescent="0.2">
      <c r="P425" s="4"/>
      <c r="Q425" s="4"/>
      <c r="R425" s="4"/>
      <c r="S425" s="4"/>
      <c r="T425" s="3"/>
      <c r="U425" s="3"/>
      <c r="V425" s="3"/>
      <c r="W425" s="3"/>
      <c r="X425" s="3"/>
      <c r="Y425" s="3"/>
      <c r="Z425" s="3"/>
      <c r="AA425" s="3"/>
    </row>
    <row r="426" spans="16:27" x14ac:dyDescent="0.2">
      <c r="P426" s="4"/>
      <c r="Q426" s="4"/>
      <c r="R426" s="4"/>
      <c r="S426" s="4"/>
      <c r="T426" s="3"/>
      <c r="U426" s="3"/>
      <c r="V426" s="3"/>
      <c r="W426" s="3"/>
      <c r="X426" s="3"/>
      <c r="Y426" s="3"/>
      <c r="Z426" s="3"/>
      <c r="AA426" s="3"/>
    </row>
    <row r="427" spans="16:27" x14ac:dyDescent="0.2">
      <c r="P427" s="4"/>
      <c r="Q427" s="4"/>
      <c r="R427" s="4"/>
      <c r="S427" s="4"/>
      <c r="T427" s="3"/>
      <c r="U427" s="3"/>
      <c r="V427" s="3"/>
      <c r="W427" s="3"/>
      <c r="X427" s="3"/>
      <c r="Y427" s="3"/>
      <c r="Z427" s="3"/>
      <c r="AA427" s="3"/>
    </row>
    <row r="428" spans="16:27" x14ac:dyDescent="0.2">
      <c r="P428" s="4"/>
      <c r="Q428" s="4"/>
      <c r="R428" s="4"/>
      <c r="S428" s="4"/>
      <c r="T428" s="3"/>
      <c r="U428" s="3"/>
      <c r="V428" s="3"/>
      <c r="W428" s="3"/>
      <c r="X428" s="3"/>
      <c r="Y428" s="3"/>
      <c r="Z428" s="3"/>
      <c r="AA428" s="3"/>
    </row>
    <row r="429" spans="16:27" x14ac:dyDescent="0.2">
      <c r="P429" s="4"/>
      <c r="Q429" s="4"/>
      <c r="R429" s="4"/>
      <c r="S429" s="4"/>
      <c r="T429" s="3"/>
      <c r="U429" s="3"/>
      <c r="V429" s="3"/>
      <c r="W429" s="3"/>
      <c r="X429" s="3"/>
      <c r="Y429" s="3"/>
      <c r="Z429" s="3"/>
      <c r="AA429" s="3"/>
    </row>
    <row r="430" spans="16:27" x14ac:dyDescent="0.2">
      <c r="P430" s="4"/>
      <c r="Q430" s="4"/>
      <c r="R430" s="4"/>
      <c r="S430" s="4"/>
      <c r="T430" s="3"/>
      <c r="U430" s="3"/>
      <c r="V430" s="3"/>
      <c r="W430" s="3"/>
      <c r="X430" s="3"/>
      <c r="Y430" s="3"/>
      <c r="Z430" s="3"/>
      <c r="AA430" s="3"/>
    </row>
    <row r="431" spans="16:27" x14ac:dyDescent="0.2">
      <c r="P431" s="4"/>
      <c r="Q431" s="4"/>
      <c r="R431" s="4"/>
      <c r="S431" s="4"/>
      <c r="T431" s="3"/>
      <c r="U431" s="3"/>
      <c r="V431" s="3"/>
      <c r="W431" s="3"/>
      <c r="X431" s="3"/>
      <c r="Y431" s="3"/>
      <c r="Z431" s="3"/>
      <c r="AA431" s="3"/>
    </row>
    <row r="432" spans="16:27" x14ac:dyDescent="0.2">
      <c r="P432" s="4"/>
      <c r="Q432" s="4"/>
      <c r="R432" s="4"/>
      <c r="S432" s="4"/>
      <c r="T432" s="3"/>
      <c r="U432" s="3"/>
      <c r="V432" s="3"/>
      <c r="W432" s="3"/>
      <c r="X432" s="3"/>
      <c r="Y432" s="3"/>
      <c r="Z432" s="3"/>
      <c r="AA432" s="3"/>
    </row>
    <row r="433" spans="16:27" x14ac:dyDescent="0.2">
      <c r="P433" s="4"/>
      <c r="Q433" s="4"/>
      <c r="R433" s="4"/>
      <c r="S433" s="4"/>
      <c r="T433" s="3"/>
      <c r="U433" s="3"/>
      <c r="V433" s="3"/>
      <c r="W433" s="3"/>
      <c r="X433" s="3"/>
      <c r="Y433" s="3"/>
      <c r="Z433" s="3"/>
      <c r="AA433" s="3"/>
    </row>
    <row r="434" spans="16:27" x14ac:dyDescent="0.2">
      <c r="P434" s="4"/>
      <c r="Q434" s="4"/>
      <c r="R434" s="4"/>
      <c r="S434" s="4"/>
      <c r="T434" s="3"/>
      <c r="U434" s="3"/>
      <c r="V434" s="3"/>
      <c r="W434" s="3"/>
      <c r="X434" s="3"/>
      <c r="Y434" s="3"/>
      <c r="Z434" s="3"/>
      <c r="AA434" s="3"/>
    </row>
    <row r="435" spans="16:27" x14ac:dyDescent="0.2">
      <c r="P435" s="4"/>
      <c r="Q435" s="4"/>
      <c r="R435" s="4"/>
      <c r="S435" s="4"/>
      <c r="T435" s="3"/>
      <c r="U435" s="3"/>
      <c r="V435" s="3"/>
      <c r="W435" s="3"/>
      <c r="X435" s="3"/>
      <c r="Y435" s="3"/>
      <c r="Z435" s="3"/>
      <c r="AA435" s="3"/>
    </row>
    <row r="436" spans="16:27" x14ac:dyDescent="0.2">
      <c r="P436" s="4"/>
      <c r="Q436" s="4"/>
      <c r="R436" s="4"/>
      <c r="S436" s="4"/>
      <c r="T436" s="3"/>
      <c r="U436" s="3"/>
      <c r="V436" s="3"/>
      <c r="W436" s="3"/>
      <c r="X436" s="3"/>
      <c r="Y436" s="3"/>
      <c r="Z436" s="3"/>
      <c r="AA436" s="3"/>
    </row>
    <row r="437" spans="16:27" x14ac:dyDescent="0.2">
      <c r="P437" s="4"/>
      <c r="Q437" s="4"/>
      <c r="R437" s="4"/>
      <c r="S437" s="4"/>
      <c r="T437" s="3"/>
      <c r="U437" s="3"/>
      <c r="V437" s="3"/>
      <c r="W437" s="3"/>
      <c r="X437" s="3"/>
      <c r="Y437" s="3"/>
      <c r="Z437" s="3"/>
      <c r="AA437" s="3"/>
    </row>
    <row r="438" spans="16:27" x14ac:dyDescent="0.2">
      <c r="P438" s="4"/>
      <c r="Q438" s="4"/>
      <c r="R438" s="4"/>
      <c r="S438" s="4"/>
      <c r="T438" s="3"/>
      <c r="U438" s="3"/>
      <c r="V438" s="3"/>
      <c r="W438" s="3"/>
      <c r="X438" s="3"/>
      <c r="Y438" s="3"/>
      <c r="Z438" s="3"/>
      <c r="AA438" s="3"/>
    </row>
    <row r="439" spans="16:27" x14ac:dyDescent="0.2">
      <c r="P439" s="4"/>
      <c r="Q439" s="4"/>
      <c r="R439" s="4"/>
      <c r="S439" s="4"/>
      <c r="T439" s="3"/>
      <c r="U439" s="3"/>
      <c r="V439" s="3"/>
      <c r="W439" s="3"/>
      <c r="X439" s="3"/>
      <c r="Y439" s="3"/>
      <c r="Z439" s="3"/>
      <c r="AA439" s="3"/>
    </row>
    <row r="440" spans="16:27" x14ac:dyDescent="0.2">
      <c r="P440" s="4"/>
      <c r="Q440" s="4"/>
      <c r="R440" s="4"/>
      <c r="S440" s="4"/>
      <c r="T440" s="3"/>
      <c r="U440" s="3"/>
      <c r="V440" s="3"/>
      <c r="W440" s="3"/>
      <c r="X440" s="3"/>
      <c r="Y440" s="3"/>
      <c r="Z440" s="3"/>
      <c r="AA440" s="3"/>
    </row>
    <row r="441" spans="16:27" x14ac:dyDescent="0.2">
      <c r="P441" s="4"/>
      <c r="Q441" s="4"/>
      <c r="R441" s="4"/>
      <c r="S441" s="4"/>
      <c r="T441" s="3"/>
      <c r="U441" s="3"/>
      <c r="V441" s="3"/>
      <c r="W441" s="3"/>
      <c r="X441" s="3"/>
      <c r="Y441" s="3"/>
      <c r="Z441" s="3"/>
      <c r="AA441" s="3"/>
    </row>
    <row r="442" spans="16:27" x14ac:dyDescent="0.2">
      <c r="P442" s="4"/>
      <c r="Q442" s="4"/>
      <c r="R442" s="4"/>
      <c r="S442" s="4"/>
      <c r="T442" s="3"/>
      <c r="U442" s="3"/>
      <c r="V442" s="3"/>
      <c r="W442" s="3"/>
      <c r="X442" s="3"/>
      <c r="Y442" s="3"/>
      <c r="Z442" s="3"/>
      <c r="AA442" s="3"/>
    </row>
    <row r="443" spans="16:27" x14ac:dyDescent="0.2">
      <c r="P443" s="4"/>
      <c r="Q443" s="4"/>
      <c r="R443" s="4"/>
      <c r="S443" s="4"/>
      <c r="T443" s="3"/>
      <c r="U443" s="3"/>
      <c r="V443" s="3"/>
      <c r="W443" s="3"/>
      <c r="X443" s="3"/>
      <c r="Y443" s="3"/>
      <c r="Z443" s="3"/>
      <c r="AA443" s="3"/>
    </row>
    <row r="444" spans="16:27" x14ac:dyDescent="0.2">
      <c r="P444" s="4"/>
      <c r="Q444" s="4"/>
      <c r="R444" s="4"/>
      <c r="S444" s="4"/>
      <c r="T444" s="3"/>
      <c r="U444" s="3"/>
      <c r="V444" s="3"/>
      <c r="W444" s="3"/>
      <c r="X444" s="3"/>
      <c r="Y444" s="3"/>
      <c r="Z444" s="3"/>
      <c r="AA444" s="3"/>
    </row>
    <row r="445" spans="16:27" x14ac:dyDescent="0.2">
      <c r="P445" s="4"/>
      <c r="Q445" s="4"/>
      <c r="R445" s="4"/>
      <c r="S445" s="4"/>
      <c r="T445" s="3"/>
      <c r="U445" s="3"/>
      <c r="V445" s="3"/>
      <c r="W445" s="3"/>
      <c r="X445" s="3"/>
      <c r="Y445" s="3"/>
      <c r="Z445" s="3"/>
      <c r="AA445" s="3"/>
    </row>
    <row r="446" spans="16:27" x14ac:dyDescent="0.2">
      <c r="P446" s="4"/>
      <c r="Q446" s="4"/>
      <c r="R446" s="4"/>
      <c r="S446" s="4"/>
      <c r="T446" s="3"/>
      <c r="U446" s="3"/>
      <c r="V446" s="3"/>
      <c r="W446" s="3"/>
      <c r="X446" s="3"/>
      <c r="Y446" s="3"/>
      <c r="Z446" s="3"/>
      <c r="AA446" s="3"/>
    </row>
    <row r="447" spans="16:27" x14ac:dyDescent="0.2">
      <c r="P447" s="4"/>
      <c r="Q447" s="4"/>
      <c r="R447" s="4"/>
      <c r="S447" s="4"/>
      <c r="T447" s="3"/>
      <c r="U447" s="3"/>
      <c r="V447" s="3"/>
      <c r="W447" s="3"/>
      <c r="X447" s="3"/>
      <c r="Y447" s="3"/>
      <c r="Z447" s="3"/>
      <c r="AA447" s="3"/>
    </row>
    <row r="448" spans="16:27" x14ac:dyDescent="0.2">
      <c r="P448" s="4"/>
      <c r="Q448" s="4"/>
      <c r="R448" s="4"/>
      <c r="S448" s="4"/>
      <c r="T448" s="3"/>
      <c r="U448" s="3"/>
      <c r="V448" s="3"/>
      <c r="W448" s="3"/>
      <c r="X448" s="3"/>
      <c r="Y448" s="3"/>
      <c r="Z448" s="3"/>
      <c r="AA448" s="3"/>
    </row>
    <row r="449" spans="16:27" x14ac:dyDescent="0.2">
      <c r="P449" s="4"/>
      <c r="Q449" s="4"/>
      <c r="R449" s="4"/>
      <c r="S449" s="4"/>
      <c r="T449" s="3"/>
      <c r="U449" s="3"/>
      <c r="V449" s="3"/>
      <c r="W449" s="3"/>
      <c r="X449" s="3"/>
      <c r="Y449" s="3"/>
      <c r="Z449" s="3"/>
      <c r="AA449" s="3"/>
    </row>
    <row r="450" spans="16:27" x14ac:dyDescent="0.2">
      <c r="P450" s="4"/>
      <c r="Q450" s="4"/>
      <c r="R450" s="4"/>
      <c r="S450" s="4"/>
      <c r="T450" s="3"/>
      <c r="U450" s="3"/>
      <c r="V450" s="3"/>
      <c r="W450" s="3"/>
      <c r="X450" s="3"/>
      <c r="Y450" s="3"/>
      <c r="Z450" s="3"/>
      <c r="AA450" s="3"/>
    </row>
    <row r="451" spans="16:27" x14ac:dyDescent="0.2">
      <c r="P451" s="4"/>
      <c r="Q451" s="4"/>
      <c r="R451" s="4"/>
      <c r="S451" s="4"/>
      <c r="T451" s="3"/>
      <c r="U451" s="3"/>
      <c r="V451" s="3"/>
      <c r="W451" s="3"/>
      <c r="X451" s="3"/>
      <c r="Y451" s="3"/>
      <c r="Z451" s="3"/>
      <c r="AA451" s="3"/>
    </row>
    <row r="452" spans="16:27" x14ac:dyDescent="0.2">
      <c r="P452" s="4"/>
      <c r="Q452" s="4"/>
      <c r="R452" s="4"/>
      <c r="S452" s="4"/>
      <c r="T452" s="3"/>
      <c r="U452" s="3"/>
      <c r="V452" s="3"/>
      <c r="W452" s="3"/>
      <c r="X452" s="3"/>
      <c r="Y452" s="3"/>
      <c r="Z452" s="3"/>
      <c r="AA452" s="3"/>
    </row>
    <row r="453" spans="16:27" x14ac:dyDescent="0.2">
      <c r="P453" s="4"/>
      <c r="Q453" s="4"/>
      <c r="R453" s="4"/>
      <c r="S453" s="4"/>
      <c r="T453" s="3"/>
      <c r="U453" s="3"/>
      <c r="V453" s="3"/>
      <c r="W453" s="3"/>
      <c r="X453" s="3"/>
      <c r="Y453" s="3"/>
      <c r="Z453" s="3"/>
      <c r="AA453" s="3"/>
    </row>
    <row r="454" spans="16:27" x14ac:dyDescent="0.2">
      <c r="P454" s="4"/>
      <c r="Q454" s="4"/>
      <c r="R454" s="4"/>
      <c r="S454" s="4"/>
      <c r="T454" s="3"/>
      <c r="U454" s="3"/>
      <c r="V454" s="3"/>
      <c r="W454" s="3"/>
      <c r="X454" s="3"/>
      <c r="Y454" s="3"/>
      <c r="Z454" s="3"/>
      <c r="AA454" s="3"/>
    </row>
    <row r="455" spans="16:27" x14ac:dyDescent="0.2">
      <c r="P455" s="4"/>
      <c r="Q455" s="4"/>
      <c r="R455" s="4"/>
      <c r="S455" s="4"/>
      <c r="T455" s="3"/>
      <c r="U455" s="3"/>
      <c r="V455" s="3"/>
      <c r="W455" s="3"/>
      <c r="X455" s="3"/>
      <c r="Y455" s="3"/>
      <c r="Z455" s="3"/>
      <c r="AA455" s="3"/>
    </row>
    <row r="456" spans="16:27" x14ac:dyDescent="0.2">
      <c r="P456" s="4"/>
      <c r="Q456" s="4"/>
      <c r="R456" s="4"/>
      <c r="S456" s="4"/>
      <c r="T456" s="3"/>
      <c r="U456" s="3"/>
      <c r="V456" s="3"/>
      <c r="W456" s="3"/>
      <c r="X456" s="3"/>
      <c r="Y456" s="3"/>
      <c r="Z456" s="3"/>
      <c r="AA456" s="3"/>
    </row>
    <row r="457" spans="16:27" x14ac:dyDescent="0.2">
      <c r="P457" s="4"/>
      <c r="Q457" s="4"/>
      <c r="R457" s="4"/>
      <c r="S457" s="4"/>
      <c r="T457" s="3"/>
      <c r="U457" s="3"/>
      <c r="V457" s="3"/>
      <c r="W457" s="3"/>
      <c r="X457" s="3"/>
      <c r="Y457" s="3"/>
      <c r="Z457" s="3"/>
      <c r="AA457" s="3"/>
    </row>
    <row r="458" spans="16:27" x14ac:dyDescent="0.2">
      <c r="P458" s="4"/>
      <c r="Q458" s="4"/>
      <c r="R458" s="4"/>
      <c r="S458" s="4"/>
      <c r="T458" s="3"/>
      <c r="U458" s="3"/>
      <c r="V458" s="3"/>
      <c r="W458" s="3"/>
      <c r="X458" s="3"/>
      <c r="Y458" s="3"/>
      <c r="Z458" s="3"/>
      <c r="AA458" s="3"/>
    </row>
    <row r="459" spans="16:27" x14ac:dyDescent="0.2">
      <c r="P459" s="4"/>
      <c r="Q459" s="4"/>
      <c r="R459" s="4"/>
      <c r="S459" s="4"/>
      <c r="T459" s="3"/>
      <c r="U459" s="3"/>
      <c r="V459" s="3"/>
      <c r="W459" s="3"/>
      <c r="X459" s="3"/>
      <c r="Y459" s="3"/>
      <c r="Z459" s="3"/>
      <c r="AA459" s="3"/>
    </row>
    <row r="460" spans="16:27" x14ac:dyDescent="0.2">
      <c r="P460" s="4"/>
      <c r="Q460" s="4"/>
      <c r="R460" s="4"/>
      <c r="S460" s="4"/>
      <c r="T460" s="3"/>
      <c r="U460" s="3"/>
      <c r="V460" s="3"/>
      <c r="W460" s="3"/>
      <c r="X460" s="3"/>
      <c r="Y460" s="3"/>
      <c r="Z460" s="3"/>
      <c r="AA460" s="3"/>
    </row>
    <row r="461" spans="16:27" x14ac:dyDescent="0.2">
      <c r="P461" s="4"/>
      <c r="Q461" s="4"/>
      <c r="R461" s="4"/>
      <c r="S461" s="4"/>
      <c r="T461" s="3"/>
      <c r="U461" s="3"/>
      <c r="V461" s="3"/>
      <c r="W461" s="3"/>
      <c r="X461" s="3"/>
      <c r="Y461" s="3"/>
      <c r="Z461" s="3"/>
      <c r="AA461" s="3"/>
    </row>
    <row r="462" spans="16:27" x14ac:dyDescent="0.2">
      <c r="P462" s="4"/>
      <c r="Q462" s="4"/>
      <c r="R462" s="4"/>
      <c r="S462" s="4"/>
      <c r="T462" s="3"/>
      <c r="U462" s="3"/>
      <c r="V462" s="3"/>
      <c r="W462" s="3"/>
      <c r="X462" s="3"/>
      <c r="Y462" s="3"/>
      <c r="Z462" s="3"/>
      <c r="AA462" s="3"/>
    </row>
    <row r="463" spans="16:27" x14ac:dyDescent="0.2">
      <c r="P463" s="4"/>
      <c r="Q463" s="4"/>
      <c r="R463" s="4"/>
      <c r="S463" s="4"/>
      <c r="T463" s="3"/>
      <c r="U463" s="3"/>
      <c r="V463" s="3"/>
      <c r="W463" s="3"/>
      <c r="X463" s="3"/>
      <c r="Y463" s="3"/>
      <c r="Z463" s="3"/>
      <c r="AA463" s="3"/>
    </row>
    <row r="464" spans="16:27" x14ac:dyDescent="0.2">
      <c r="P464" s="4"/>
      <c r="Q464" s="4"/>
      <c r="R464" s="4"/>
      <c r="S464" s="4"/>
      <c r="T464" s="3"/>
      <c r="U464" s="3"/>
      <c r="V464" s="3"/>
      <c r="W464" s="3"/>
      <c r="X464" s="3"/>
      <c r="Y464" s="3"/>
      <c r="Z464" s="3"/>
      <c r="AA464" s="3"/>
    </row>
    <row r="465" spans="16:27" x14ac:dyDescent="0.2">
      <c r="P465" s="4"/>
      <c r="Q465" s="4"/>
      <c r="R465" s="4"/>
      <c r="S465" s="4"/>
      <c r="T465" s="3"/>
      <c r="U465" s="3"/>
      <c r="V465" s="3"/>
      <c r="W465" s="3"/>
      <c r="X465" s="3"/>
      <c r="Y465" s="3"/>
      <c r="Z465" s="3"/>
      <c r="AA465" s="3"/>
    </row>
    <row r="466" spans="16:27" x14ac:dyDescent="0.2">
      <c r="P466" s="4"/>
      <c r="Q466" s="4"/>
      <c r="R466" s="4"/>
      <c r="S466" s="4"/>
      <c r="T466" s="3"/>
      <c r="U466" s="3"/>
      <c r="V466" s="3"/>
      <c r="W466" s="3"/>
      <c r="X466" s="3"/>
      <c r="Y466" s="3"/>
      <c r="Z466" s="3"/>
      <c r="AA466" s="3"/>
    </row>
    <row r="467" spans="16:27" x14ac:dyDescent="0.2">
      <c r="P467" s="4"/>
      <c r="Q467" s="4"/>
      <c r="R467" s="4"/>
      <c r="S467" s="4"/>
      <c r="T467" s="3"/>
      <c r="U467" s="3"/>
      <c r="V467" s="3"/>
      <c r="W467" s="3"/>
      <c r="X467" s="3"/>
      <c r="Y467" s="3"/>
      <c r="Z467" s="3"/>
      <c r="AA467" s="3"/>
    </row>
    <row r="468" spans="16:27" x14ac:dyDescent="0.2">
      <c r="P468" s="4"/>
      <c r="Q468" s="4"/>
      <c r="R468" s="4"/>
      <c r="S468" s="4"/>
      <c r="T468" s="3"/>
      <c r="U468" s="3"/>
      <c r="V468" s="3"/>
      <c r="W468" s="3"/>
      <c r="X468" s="3"/>
      <c r="Y468" s="3"/>
      <c r="Z468" s="3"/>
      <c r="AA468" s="3"/>
    </row>
    <row r="469" spans="16:27" x14ac:dyDescent="0.2">
      <c r="P469" s="4"/>
      <c r="Q469" s="4"/>
      <c r="R469" s="4"/>
      <c r="S469" s="4"/>
      <c r="T469" s="3"/>
      <c r="U469" s="3"/>
      <c r="V469" s="3"/>
      <c r="W469" s="3"/>
      <c r="X469" s="3"/>
      <c r="Y469" s="3"/>
      <c r="Z469" s="3"/>
      <c r="AA469" s="3"/>
    </row>
    <row r="470" spans="16:27" x14ac:dyDescent="0.2">
      <c r="P470" s="4"/>
      <c r="Q470" s="4"/>
      <c r="R470" s="4"/>
      <c r="S470" s="4"/>
      <c r="T470" s="3"/>
      <c r="U470" s="3"/>
      <c r="V470" s="3"/>
      <c r="W470" s="3"/>
      <c r="X470" s="3"/>
      <c r="Y470" s="3"/>
      <c r="Z470" s="3"/>
      <c r="AA470" s="3"/>
    </row>
    <row r="471" spans="16:27" x14ac:dyDescent="0.2">
      <c r="P471" s="4"/>
      <c r="Q471" s="4"/>
      <c r="R471" s="4"/>
      <c r="S471" s="4"/>
      <c r="T471" s="3"/>
      <c r="U471" s="3"/>
      <c r="V471" s="3"/>
      <c r="W471" s="3"/>
      <c r="X471" s="3"/>
      <c r="Y471" s="3"/>
      <c r="Z471" s="3"/>
      <c r="AA471" s="3"/>
    </row>
    <row r="472" spans="16:27" x14ac:dyDescent="0.2">
      <c r="P472" s="4"/>
      <c r="Q472" s="4"/>
      <c r="R472" s="4"/>
      <c r="S472" s="4"/>
      <c r="T472" s="3"/>
      <c r="U472" s="3"/>
      <c r="V472" s="3"/>
      <c r="W472" s="3"/>
      <c r="X472" s="3"/>
      <c r="Y472" s="3"/>
      <c r="Z472" s="3"/>
      <c r="AA472" s="3"/>
    </row>
    <row r="473" spans="16:27" x14ac:dyDescent="0.2">
      <c r="P473" s="4"/>
      <c r="Q473" s="4"/>
      <c r="R473" s="4"/>
      <c r="S473" s="4"/>
      <c r="T473" s="3"/>
      <c r="U473" s="3"/>
      <c r="V473" s="3"/>
      <c r="W473" s="3"/>
      <c r="X473" s="3"/>
      <c r="Y473" s="3"/>
      <c r="Z473" s="3"/>
      <c r="AA473" s="3"/>
    </row>
    <row r="474" spans="16:27" x14ac:dyDescent="0.2">
      <c r="P474" s="4"/>
      <c r="Q474" s="4"/>
      <c r="R474" s="4"/>
      <c r="S474" s="4"/>
      <c r="T474" s="3"/>
      <c r="U474" s="3"/>
      <c r="V474" s="3"/>
      <c r="W474" s="3"/>
      <c r="X474" s="3"/>
      <c r="Y474" s="3"/>
      <c r="Z474" s="3"/>
      <c r="AA474" s="3"/>
    </row>
    <row r="475" spans="16:27" x14ac:dyDescent="0.2">
      <c r="P475" s="4"/>
      <c r="Q475" s="4"/>
      <c r="R475" s="4"/>
      <c r="S475" s="4"/>
      <c r="T475" s="3"/>
      <c r="U475" s="3"/>
      <c r="V475" s="3"/>
      <c r="W475" s="3"/>
      <c r="X475" s="3"/>
      <c r="Y475" s="3"/>
      <c r="Z475" s="3"/>
      <c r="AA475" s="3"/>
    </row>
    <row r="476" spans="16:27" x14ac:dyDescent="0.2">
      <c r="P476" s="4"/>
      <c r="Q476" s="4"/>
      <c r="R476" s="4"/>
      <c r="S476" s="4"/>
      <c r="T476" s="3"/>
      <c r="U476" s="3"/>
      <c r="V476" s="3"/>
      <c r="W476" s="3"/>
      <c r="X476" s="3"/>
      <c r="Y476" s="3"/>
      <c r="Z476" s="3"/>
      <c r="AA476" s="3"/>
    </row>
    <row r="477" spans="16:27" x14ac:dyDescent="0.2">
      <c r="P477" s="4"/>
      <c r="Q477" s="4"/>
      <c r="R477" s="4"/>
      <c r="S477" s="4"/>
      <c r="T477" s="3"/>
      <c r="U477" s="3"/>
      <c r="V477" s="3"/>
      <c r="W477" s="3"/>
      <c r="X477" s="3"/>
      <c r="Y477" s="3"/>
      <c r="Z477" s="3"/>
      <c r="AA477" s="3"/>
    </row>
    <row r="478" spans="16:27" x14ac:dyDescent="0.2">
      <c r="P478" s="4"/>
      <c r="Q478" s="4"/>
      <c r="R478" s="4"/>
      <c r="S478" s="4"/>
      <c r="T478" s="3"/>
      <c r="U478" s="3"/>
      <c r="V478" s="3"/>
      <c r="W478" s="3"/>
      <c r="X478" s="3"/>
      <c r="Y478" s="3"/>
      <c r="Z478" s="3"/>
      <c r="AA478" s="3"/>
    </row>
    <row r="479" spans="16:27" x14ac:dyDescent="0.2">
      <c r="P479" s="4"/>
      <c r="Q479" s="4"/>
      <c r="R479" s="4"/>
      <c r="S479" s="4"/>
      <c r="T479" s="3"/>
      <c r="U479" s="3"/>
      <c r="V479" s="3"/>
      <c r="W479" s="3"/>
      <c r="X479" s="3"/>
      <c r="Y479" s="3"/>
      <c r="Z479" s="3"/>
      <c r="AA479" s="3"/>
    </row>
    <row r="480" spans="16:27" x14ac:dyDescent="0.2">
      <c r="P480" s="4"/>
      <c r="Q480" s="4"/>
      <c r="R480" s="4"/>
      <c r="S480" s="4"/>
      <c r="T480" s="3"/>
      <c r="U480" s="3"/>
      <c r="V480" s="3"/>
      <c r="W480" s="3"/>
      <c r="X480" s="3"/>
      <c r="Y480" s="3"/>
      <c r="Z480" s="3"/>
      <c r="AA480" s="3"/>
    </row>
    <row r="481" spans="16:27" x14ac:dyDescent="0.2">
      <c r="P481" s="4"/>
      <c r="Q481" s="4"/>
      <c r="R481" s="4"/>
      <c r="S481" s="4"/>
      <c r="T481" s="3"/>
      <c r="U481" s="3"/>
      <c r="V481" s="3"/>
      <c r="W481" s="3"/>
      <c r="X481" s="3"/>
      <c r="Y481" s="3"/>
      <c r="Z481" s="3"/>
      <c r="AA481" s="3"/>
    </row>
    <row r="482" spans="16:27" x14ac:dyDescent="0.2">
      <c r="P482" s="4"/>
      <c r="Q482" s="4"/>
      <c r="R482" s="4"/>
      <c r="S482" s="4"/>
      <c r="T482" s="3"/>
      <c r="U482" s="3"/>
      <c r="V482" s="3"/>
      <c r="W482" s="3"/>
      <c r="X482" s="3"/>
      <c r="Y482" s="3"/>
      <c r="Z482" s="3"/>
      <c r="AA482" s="3"/>
    </row>
    <row r="483" spans="16:27" x14ac:dyDescent="0.2">
      <c r="P483" s="4"/>
      <c r="Q483" s="4"/>
      <c r="R483" s="4"/>
      <c r="S483" s="4"/>
      <c r="T483" s="3"/>
      <c r="U483" s="3"/>
      <c r="V483" s="3"/>
      <c r="W483" s="3"/>
      <c r="X483" s="3"/>
      <c r="Y483" s="3"/>
      <c r="Z483" s="3"/>
      <c r="AA483" s="3"/>
    </row>
    <row r="484" spans="16:27" x14ac:dyDescent="0.2">
      <c r="P484" s="4"/>
      <c r="Q484" s="4"/>
      <c r="R484" s="4"/>
      <c r="S484" s="4"/>
      <c r="T484" s="3"/>
      <c r="U484" s="3"/>
      <c r="V484" s="3"/>
      <c r="W484" s="3"/>
      <c r="X484" s="3"/>
      <c r="Y484" s="3"/>
      <c r="Z484" s="3"/>
      <c r="AA484" s="3"/>
    </row>
    <row r="485" spans="16:27" x14ac:dyDescent="0.2">
      <c r="P485" s="4"/>
      <c r="Q485" s="4"/>
      <c r="R485" s="4"/>
      <c r="S485" s="4"/>
      <c r="T485" s="3"/>
      <c r="U485" s="3"/>
      <c r="V485" s="3"/>
      <c r="W485" s="3"/>
      <c r="X485" s="3"/>
      <c r="Y485" s="3"/>
      <c r="Z485" s="3"/>
      <c r="AA485" s="3"/>
    </row>
    <row r="486" spans="16:27" x14ac:dyDescent="0.2">
      <c r="P486" s="4"/>
      <c r="Q486" s="4"/>
      <c r="R486" s="4"/>
      <c r="S486" s="4"/>
      <c r="T486" s="3"/>
      <c r="U486" s="3"/>
      <c r="V486" s="3"/>
      <c r="W486" s="3"/>
      <c r="X486" s="3"/>
      <c r="Y486" s="3"/>
      <c r="Z486" s="3"/>
      <c r="AA486" s="3"/>
    </row>
    <row r="487" spans="16:27" x14ac:dyDescent="0.2">
      <c r="P487" s="4"/>
      <c r="Q487" s="4"/>
      <c r="R487" s="4"/>
      <c r="S487" s="4"/>
      <c r="T487" s="3"/>
      <c r="U487" s="3"/>
      <c r="V487" s="3"/>
      <c r="W487" s="3"/>
      <c r="X487" s="3"/>
      <c r="Y487" s="3"/>
      <c r="Z487" s="3"/>
      <c r="AA487" s="3"/>
    </row>
    <row r="488" spans="16:27" x14ac:dyDescent="0.2">
      <c r="P488" s="4"/>
      <c r="Q488" s="4"/>
      <c r="R488" s="4"/>
      <c r="S488" s="4"/>
      <c r="T488" s="3"/>
      <c r="U488" s="3"/>
      <c r="V488" s="3"/>
      <c r="W488" s="3"/>
      <c r="X488" s="3"/>
      <c r="Y488" s="3"/>
      <c r="Z488" s="3"/>
      <c r="AA488" s="3"/>
    </row>
    <row r="489" spans="16:27" x14ac:dyDescent="0.2">
      <c r="P489" s="4"/>
      <c r="Q489" s="4"/>
      <c r="R489" s="4"/>
      <c r="S489" s="4"/>
      <c r="T489" s="3"/>
      <c r="U489" s="3"/>
      <c r="V489" s="3"/>
      <c r="W489" s="3"/>
      <c r="X489" s="3"/>
      <c r="Y489" s="3"/>
      <c r="Z489" s="3"/>
      <c r="AA489" s="3"/>
    </row>
    <row r="490" spans="16:27" x14ac:dyDescent="0.2">
      <c r="P490" s="4"/>
      <c r="Q490" s="4"/>
      <c r="R490" s="4"/>
      <c r="S490" s="4"/>
      <c r="T490" s="3"/>
      <c r="U490" s="3"/>
      <c r="V490" s="3"/>
      <c r="W490" s="3"/>
      <c r="X490" s="3"/>
      <c r="Y490" s="3"/>
      <c r="Z490" s="3"/>
      <c r="AA490" s="3"/>
    </row>
    <row r="491" spans="16:27" x14ac:dyDescent="0.2">
      <c r="P491" s="4"/>
      <c r="Q491" s="4"/>
      <c r="R491" s="4"/>
      <c r="S491" s="4"/>
      <c r="T491" s="3"/>
      <c r="U491" s="3"/>
      <c r="V491" s="3"/>
      <c r="W491" s="3"/>
      <c r="X491" s="3"/>
      <c r="Y491" s="3"/>
      <c r="Z491" s="3"/>
      <c r="AA491" s="3"/>
    </row>
    <row r="492" spans="16:27" x14ac:dyDescent="0.2">
      <c r="P492" s="4"/>
      <c r="Q492" s="4"/>
      <c r="R492" s="4"/>
      <c r="S492" s="4"/>
      <c r="T492" s="3"/>
      <c r="U492" s="3"/>
      <c r="V492" s="3"/>
      <c r="W492" s="3"/>
      <c r="X492" s="3"/>
      <c r="Y492" s="3"/>
      <c r="Z492" s="3"/>
      <c r="AA492" s="3"/>
    </row>
    <row r="493" spans="16:27" x14ac:dyDescent="0.2">
      <c r="P493" s="4"/>
      <c r="Q493" s="4"/>
      <c r="R493" s="4"/>
      <c r="S493" s="4"/>
      <c r="T493" s="3"/>
      <c r="U493" s="3"/>
      <c r="V493" s="3"/>
      <c r="W493" s="3"/>
      <c r="X493" s="3"/>
      <c r="Y493" s="3"/>
      <c r="Z493" s="3"/>
      <c r="AA493" s="3"/>
    </row>
    <row r="494" spans="16:27" x14ac:dyDescent="0.2">
      <c r="P494" s="4"/>
      <c r="Q494" s="4"/>
      <c r="R494" s="4"/>
      <c r="S494" s="4"/>
      <c r="T494" s="3"/>
      <c r="U494" s="3"/>
      <c r="V494" s="3"/>
      <c r="W494" s="3"/>
      <c r="X494" s="3"/>
      <c r="Y494" s="3"/>
      <c r="Z494" s="3"/>
      <c r="AA494" s="3"/>
    </row>
    <row r="495" spans="16:27" x14ac:dyDescent="0.2">
      <c r="P495" s="4"/>
      <c r="Q495" s="4"/>
      <c r="R495" s="4"/>
      <c r="S495" s="4"/>
      <c r="T495" s="3"/>
      <c r="U495" s="3"/>
      <c r="V495" s="3"/>
      <c r="W495" s="3"/>
      <c r="X495" s="3"/>
      <c r="Y495" s="3"/>
      <c r="Z495" s="3"/>
      <c r="AA495" s="3"/>
    </row>
    <row r="496" spans="16:27" x14ac:dyDescent="0.2">
      <c r="P496" s="4"/>
      <c r="Q496" s="4"/>
      <c r="R496" s="4"/>
      <c r="S496" s="4"/>
      <c r="T496" s="3"/>
      <c r="U496" s="3"/>
      <c r="V496" s="3"/>
      <c r="W496" s="3"/>
      <c r="X496" s="3"/>
      <c r="Y496" s="3"/>
      <c r="Z496" s="3"/>
      <c r="AA496" s="3"/>
    </row>
    <row r="497" spans="16:27" x14ac:dyDescent="0.2">
      <c r="P497" s="4"/>
      <c r="Q497" s="4"/>
      <c r="R497" s="4"/>
      <c r="S497" s="4"/>
      <c r="T497" s="3"/>
      <c r="U497" s="3"/>
      <c r="V497" s="3"/>
      <c r="W497" s="3"/>
      <c r="X497" s="3"/>
      <c r="Y497" s="3"/>
      <c r="Z497" s="3"/>
      <c r="AA497" s="3"/>
    </row>
    <row r="498" spans="16:27" x14ac:dyDescent="0.2">
      <c r="P498" s="4"/>
      <c r="Q498" s="4"/>
      <c r="R498" s="4"/>
      <c r="S498" s="4"/>
      <c r="T498" s="3"/>
      <c r="U498" s="3"/>
      <c r="V498" s="3"/>
      <c r="W498" s="3"/>
      <c r="X498" s="3"/>
      <c r="Y498" s="3"/>
      <c r="Z498" s="3"/>
      <c r="AA498" s="3"/>
    </row>
    <row r="499" spans="16:27" x14ac:dyDescent="0.2">
      <c r="P499" s="4"/>
      <c r="Q499" s="4"/>
      <c r="R499" s="4"/>
      <c r="S499" s="4"/>
      <c r="T499" s="3"/>
      <c r="U499" s="3"/>
      <c r="V499" s="3"/>
      <c r="W499" s="3"/>
      <c r="X499" s="3"/>
      <c r="Y499" s="3"/>
      <c r="Z499" s="3"/>
      <c r="AA499" s="3"/>
    </row>
    <row r="500" spans="16:27" x14ac:dyDescent="0.2">
      <c r="P500" s="4"/>
      <c r="Q500" s="4"/>
      <c r="R500" s="4"/>
      <c r="S500" s="4"/>
      <c r="T500" s="3"/>
      <c r="U500" s="3"/>
      <c r="V500" s="3"/>
      <c r="W500" s="3"/>
      <c r="X500" s="3"/>
      <c r="Y500" s="3"/>
      <c r="Z500" s="3"/>
      <c r="AA500" s="3"/>
    </row>
    <row r="501" spans="16:27" x14ac:dyDescent="0.2">
      <c r="P501" s="4"/>
      <c r="Q501" s="4"/>
      <c r="R501" s="4"/>
      <c r="S501" s="4"/>
      <c r="T501" s="3"/>
      <c r="U501" s="3"/>
      <c r="V501" s="3"/>
      <c r="W501" s="3"/>
      <c r="X501" s="3"/>
      <c r="Y501" s="3"/>
      <c r="Z501" s="3"/>
      <c r="AA501" s="3"/>
    </row>
    <row r="502" spans="16:27" x14ac:dyDescent="0.2">
      <c r="P502" s="4"/>
      <c r="Q502" s="4"/>
      <c r="R502" s="4"/>
      <c r="S502" s="4"/>
      <c r="T502" s="3"/>
      <c r="U502" s="3"/>
      <c r="V502" s="3"/>
      <c r="W502" s="3"/>
      <c r="X502" s="3"/>
      <c r="Y502" s="3"/>
      <c r="Z502" s="3"/>
      <c r="AA502" s="3"/>
    </row>
    <row r="503" spans="16:27" x14ac:dyDescent="0.2">
      <c r="P503" s="4"/>
      <c r="Q503" s="4"/>
      <c r="R503" s="4"/>
      <c r="S503" s="4"/>
      <c r="T503" s="3"/>
      <c r="U503" s="3"/>
      <c r="V503" s="3"/>
      <c r="W503" s="3"/>
      <c r="X503" s="3"/>
      <c r="Y503" s="3"/>
      <c r="Z503" s="3"/>
      <c r="AA503" s="3"/>
    </row>
    <row r="504" spans="16:27" x14ac:dyDescent="0.2">
      <c r="P504" s="4"/>
      <c r="Q504" s="4"/>
      <c r="R504" s="4"/>
      <c r="S504" s="4"/>
      <c r="T504" s="3"/>
      <c r="U504" s="3"/>
      <c r="V504" s="3"/>
      <c r="W504" s="3"/>
      <c r="X504" s="3"/>
      <c r="Y504" s="3"/>
      <c r="Z504" s="3"/>
      <c r="AA504" s="3"/>
    </row>
    <row r="505" spans="16:27" x14ac:dyDescent="0.2">
      <c r="P505" s="4"/>
      <c r="Q505" s="4"/>
      <c r="R505" s="4"/>
      <c r="S505" s="4"/>
      <c r="T505" s="3"/>
      <c r="U505" s="3"/>
      <c r="V505" s="3"/>
      <c r="W505" s="3"/>
      <c r="X505" s="3"/>
      <c r="Y505" s="3"/>
      <c r="Z505" s="3"/>
      <c r="AA505" s="3"/>
    </row>
    <row r="506" spans="16:27" x14ac:dyDescent="0.2">
      <c r="P506" s="4"/>
      <c r="Q506" s="4"/>
      <c r="R506" s="4"/>
      <c r="S506" s="4"/>
      <c r="T506" s="3"/>
      <c r="U506" s="3"/>
      <c r="V506" s="3"/>
      <c r="W506" s="3"/>
      <c r="X506" s="3"/>
      <c r="Y506" s="3"/>
      <c r="Z506" s="3"/>
      <c r="AA506" s="3"/>
    </row>
    <row r="507" spans="16:27" x14ac:dyDescent="0.2">
      <c r="P507" s="4"/>
      <c r="Q507" s="4"/>
      <c r="R507" s="4"/>
      <c r="S507" s="4"/>
      <c r="T507" s="3"/>
      <c r="U507" s="3"/>
      <c r="V507" s="3"/>
      <c r="W507" s="3"/>
      <c r="X507" s="3"/>
      <c r="Y507" s="3"/>
      <c r="Z507" s="3"/>
      <c r="AA507" s="3"/>
    </row>
    <row r="508" spans="16:27" x14ac:dyDescent="0.2">
      <c r="P508" s="4"/>
      <c r="Q508" s="4"/>
      <c r="R508" s="4"/>
      <c r="S508" s="4"/>
      <c r="T508" s="3"/>
      <c r="U508" s="3"/>
      <c r="V508" s="3"/>
      <c r="W508" s="3"/>
      <c r="X508" s="3"/>
      <c r="Y508" s="3"/>
      <c r="Z508" s="3"/>
      <c r="AA508" s="3"/>
    </row>
    <row r="509" spans="16:27" x14ac:dyDescent="0.2">
      <c r="P509" s="4"/>
      <c r="Q509" s="4"/>
      <c r="R509" s="4"/>
      <c r="S509" s="4"/>
      <c r="T509" s="3"/>
      <c r="U509" s="3"/>
      <c r="V509" s="3"/>
      <c r="W509" s="3"/>
      <c r="X509" s="3"/>
      <c r="Y509" s="3"/>
      <c r="Z509" s="3"/>
      <c r="AA509" s="3"/>
    </row>
    <row r="510" spans="16:27" x14ac:dyDescent="0.2">
      <c r="P510" s="4"/>
      <c r="Q510" s="4"/>
      <c r="R510" s="4"/>
      <c r="S510" s="4"/>
      <c r="T510" s="3"/>
      <c r="U510" s="3"/>
      <c r="V510" s="3"/>
      <c r="W510" s="3"/>
      <c r="X510" s="3"/>
      <c r="Y510" s="3"/>
      <c r="Z510" s="3"/>
      <c r="AA510" s="3"/>
    </row>
    <row r="511" spans="16:27" x14ac:dyDescent="0.2">
      <c r="P511" s="4"/>
      <c r="Q511" s="4"/>
      <c r="R511" s="4"/>
      <c r="S511" s="4"/>
      <c r="T511" s="3"/>
      <c r="U511" s="3"/>
      <c r="V511" s="3"/>
      <c r="W511" s="3"/>
      <c r="X511" s="3"/>
      <c r="Y511" s="3"/>
      <c r="Z511" s="3"/>
      <c r="AA511" s="3"/>
    </row>
    <row r="512" spans="16:27" x14ac:dyDescent="0.2">
      <c r="P512" s="4"/>
      <c r="Q512" s="4"/>
      <c r="R512" s="4"/>
      <c r="S512" s="4"/>
      <c r="T512" s="3"/>
      <c r="U512" s="3"/>
      <c r="V512" s="3"/>
      <c r="W512" s="3"/>
      <c r="X512" s="3"/>
      <c r="Y512" s="3"/>
      <c r="Z512" s="3"/>
      <c r="AA512" s="3"/>
    </row>
    <row r="513" spans="16:27" x14ac:dyDescent="0.2">
      <c r="P513" s="4"/>
      <c r="Q513" s="4"/>
      <c r="R513" s="4"/>
      <c r="S513" s="4"/>
      <c r="T513" s="3"/>
      <c r="U513" s="3"/>
      <c r="V513" s="3"/>
      <c r="W513" s="3"/>
      <c r="X513" s="3"/>
      <c r="Y513" s="3"/>
      <c r="Z513" s="3"/>
      <c r="AA513" s="3"/>
    </row>
    <row r="514" spans="16:27" x14ac:dyDescent="0.2">
      <c r="P514" s="4"/>
      <c r="Q514" s="4"/>
      <c r="R514" s="4"/>
      <c r="S514" s="4"/>
      <c r="T514" s="3"/>
      <c r="U514" s="3"/>
      <c r="V514" s="3"/>
      <c r="W514" s="3"/>
      <c r="X514" s="3"/>
      <c r="Y514" s="3"/>
      <c r="Z514" s="3"/>
      <c r="AA514" s="3"/>
    </row>
    <row r="515" spans="16:27" x14ac:dyDescent="0.2">
      <c r="P515" s="4"/>
      <c r="Q515" s="4"/>
      <c r="R515" s="4"/>
      <c r="S515" s="4"/>
      <c r="T515" s="3"/>
      <c r="U515" s="3"/>
      <c r="V515" s="3"/>
      <c r="W515" s="3"/>
      <c r="X515" s="3"/>
      <c r="Y515" s="3"/>
      <c r="Z515" s="3"/>
      <c r="AA515" s="3"/>
    </row>
    <row r="516" spans="16:27" x14ac:dyDescent="0.2">
      <c r="P516" s="4"/>
      <c r="Q516" s="4"/>
      <c r="R516" s="4"/>
      <c r="S516" s="4"/>
      <c r="T516" s="3"/>
      <c r="U516" s="3"/>
      <c r="V516" s="3"/>
      <c r="W516" s="3"/>
      <c r="X516" s="3"/>
      <c r="Y516" s="3"/>
      <c r="Z516" s="3"/>
      <c r="AA516" s="3"/>
    </row>
    <row r="517" spans="16:27" x14ac:dyDescent="0.2">
      <c r="P517" s="4"/>
      <c r="Q517" s="4"/>
      <c r="R517" s="4"/>
      <c r="S517" s="4"/>
      <c r="T517" s="3"/>
      <c r="U517" s="3"/>
      <c r="V517" s="3"/>
      <c r="W517" s="3"/>
      <c r="X517" s="3"/>
      <c r="Y517" s="3"/>
      <c r="Z517" s="3"/>
      <c r="AA517" s="3"/>
    </row>
    <row r="518" spans="16:27" x14ac:dyDescent="0.2">
      <c r="P518" s="4"/>
      <c r="Q518" s="4"/>
      <c r="R518" s="4"/>
      <c r="S518" s="4"/>
      <c r="T518" s="3"/>
      <c r="U518" s="3"/>
      <c r="V518" s="3"/>
      <c r="W518" s="3"/>
      <c r="X518" s="3"/>
      <c r="Y518" s="3"/>
      <c r="Z518" s="3"/>
      <c r="AA518" s="3"/>
    </row>
    <row r="519" spans="16:27" x14ac:dyDescent="0.2">
      <c r="P519" s="4"/>
      <c r="Q519" s="4"/>
      <c r="R519" s="4"/>
      <c r="S519" s="4"/>
      <c r="T519" s="3"/>
      <c r="U519" s="3"/>
      <c r="V519" s="3"/>
      <c r="W519" s="3"/>
      <c r="X519" s="3"/>
      <c r="Y519" s="3"/>
      <c r="Z519" s="3"/>
      <c r="AA519" s="3"/>
    </row>
    <row r="520" spans="16:27" x14ac:dyDescent="0.2">
      <c r="P520" s="4"/>
      <c r="Q520" s="4"/>
      <c r="R520" s="4"/>
      <c r="S520" s="4"/>
      <c r="T520" s="3"/>
      <c r="U520" s="3"/>
      <c r="V520" s="3"/>
      <c r="W520" s="3"/>
      <c r="X520" s="3"/>
      <c r="Y520" s="3"/>
      <c r="Z520" s="3"/>
      <c r="AA520" s="3"/>
    </row>
    <row r="521" spans="16:27" x14ac:dyDescent="0.2">
      <c r="P521" s="4"/>
      <c r="Q521" s="4"/>
      <c r="R521" s="4"/>
      <c r="S521" s="4"/>
      <c r="T521" s="3"/>
      <c r="U521" s="3"/>
      <c r="V521" s="3"/>
      <c r="W521" s="3"/>
      <c r="X521" s="3"/>
      <c r="Y521" s="3"/>
      <c r="Z521" s="3"/>
      <c r="AA521" s="3"/>
    </row>
    <row r="522" spans="16:27" x14ac:dyDescent="0.2">
      <c r="P522" s="4"/>
      <c r="Q522" s="4"/>
      <c r="R522" s="4"/>
      <c r="S522" s="4"/>
      <c r="T522" s="3"/>
      <c r="U522" s="3"/>
      <c r="V522" s="3"/>
      <c r="W522" s="3"/>
      <c r="X522" s="3"/>
      <c r="Y522" s="3"/>
      <c r="Z522" s="3"/>
      <c r="AA522" s="3"/>
    </row>
    <row r="523" spans="16:27" x14ac:dyDescent="0.2">
      <c r="P523" s="4"/>
      <c r="Q523" s="4"/>
      <c r="R523" s="4"/>
      <c r="S523" s="4"/>
      <c r="T523" s="3"/>
      <c r="U523" s="3"/>
      <c r="V523" s="3"/>
      <c r="W523" s="3"/>
      <c r="X523" s="3"/>
      <c r="Y523" s="3"/>
      <c r="Z523" s="3"/>
      <c r="AA523" s="3"/>
    </row>
    <row r="524" spans="16:27" x14ac:dyDescent="0.2">
      <c r="P524" s="4"/>
      <c r="Q524" s="4"/>
      <c r="R524" s="4"/>
      <c r="S524" s="4"/>
      <c r="T524" s="3"/>
      <c r="U524" s="3"/>
      <c r="V524" s="3"/>
      <c r="W524" s="3"/>
      <c r="X524" s="3"/>
      <c r="Y524" s="3"/>
      <c r="Z524" s="3"/>
      <c r="AA524" s="3"/>
    </row>
    <row r="525" spans="16:27" x14ac:dyDescent="0.2">
      <c r="P525" s="4"/>
      <c r="Q525" s="4"/>
      <c r="R525" s="4"/>
      <c r="S525" s="4"/>
      <c r="T525" s="3"/>
      <c r="U525" s="3"/>
      <c r="V525" s="3"/>
      <c r="W525" s="3"/>
      <c r="X525" s="3"/>
      <c r="Y525" s="3"/>
      <c r="Z525" s="3"/>
      <c r="AA525" s="3"/>
    </row>
    <row r="526" spans="16:27" x14ac:dyDescent="0.2">
      <c r="P526" s="4"/>
      <c r="Q526" s="4"/>
      <c r="R526" s="4"/>
      <c r="S526" s="4"/>
      <c r="T526" s="3"/>
      <c r="U526" s="3"/>
      <c r="V526" s="3"/>
      <c r="W526" s="3"/>
      <c r="X526" s="3"/>
      <c r="Y526" s="3"/>
      <c r="Z526" s="3"/>
      <c r="AA526" s="3"/>
    </row>
    <row r="527" spans="16:27" x14ac:dyDescent="0.2">
      <c r="P527" s="4"/>
      <c r="Q527" s="4"/>
      <c r="R527" s="4"/>
      <c r="S527" s="4"/>
      <c r="T527" s="3"/>
      <c r="U527" s="3"/>
      <c r="V527" s="3"/>
      <c r="W527" s="3"/>
      <c r="X527" s="3"/>
      <c r="Y527" s="3"/>
      <c r="Z527" s="3"/>
      <c r="AA527" s="3"/>
    </row>
    <row r="528" spans="16:27" x14ac:dyDescent="0.2">
      <c r="P528" s="4"/>
      <c r="Q528" s="4"/>
      <c r="R528" s="4"/>
      <c r="S528" s="4"/>
      <c r="T528" s="3"/>
      <c r="U528" s="3"/>
      <c r="V528" s="3"/>
      <c r="W528" s="3"/>
      <c r="X528" s="3"/>
      <c r="Y528" s="3"/>
      <c r="Z528" s="3"/>
      <c r="AA528" s="3"/>
    </row>
    <row r="529" spans="16:27" x14ac:dyDescent="0.2">
      <c r="P529" s="4"/>
      <c r="Q529" s="4"/>
      <c r="R529" s="4"/>
      <c r="S529" s="4"/>
      <c r="T529" s="3"/>
      <c r="U529" s="3"/>
      <c r="V529" s="3"/>
      <c r="W529" s="3"/>
      <c r="X529" s="3"/>
      <c r="Y529" s="3"/>
      <c r="Z529" s="3"/>
      <c r="AA529" s="3"/>
    </row>
    <row r="530" spans="16:27" x14ac:dyDescent="0.2">
      <c r="P530" s="4"/>
      <c r="Q530" s="4"/>
      <c r="R530" s="4"/>
      <c r="S530" s="4"/>
      <c r="T530" s="3"/>
      <c r="U530" s="3"/>
      <c r="V530" s="3"/>
      <c r="W530" s="3"/>
      <c r="X530" s="3"/>
      <c r="Y530" s="3"/>
      <c r="Z530" s="3"/>
      <c r="AA530" s="3"/>
    </row>
    <row r="531" spans="16:27" x14ac:dyDescent="0.2">
      <c r="P531" s="4"/>
      <c r="Q531" s="4"/>
      <c r="R531" s="4"/>
      <c r="S531" s="4"/>
      <c r="T531" s="3"/>
      <c r="U531" s="3"/>
      <c r="V531" s="3"/>
      <c r="W531" s="3"/>
      <c r="X531" s="3"/>
      <c r="Y531" s="3"/>
      <c r="Z531" s="3"/>
      <c r="AA531" s="3"/>
    </row>
    <row r="532" spans="16:27" x14ac:dyDescent="0.2">
      <c r="P532" s="4"/>
      <c r="Q532" s="4"/>
      <c r="R532" s="4"/>
      <c r="S532" s="4"/>
      <c r="T532" s="3"/>
      <c r="U532" s="3"/>
      <c r="V532" s="3"/>
      <c r="W532" s="3"/>
      <c r="X532" s="3"/>
      <c r="Y532" s="3"/>
      <c r="Z532" s="3"/>
      <c r="AA532" s="3"/>
    </row>
    <row r="533" spans="16:27" x14ac:dyDescent="0.2">
      <c r="P533" s="4"/>
      <c r="Q533" s="4"/>
      <c r="R533" s="4"/>
      <c r="S533" s="4"/>
      <c r="T533" s="3"/>
      <c r="U533" s="3"/>
      <c r="V533" s="3"/>
      <c r="W533" s="3"/>
      <c r="X533" s="3"/>
      <c r="Y533" s="3"/>
      <c r="Z533" s="3"/>
      <c r="AA533" s="3"/>
    </row>
    <row r="534" spans="16:27" x14ac:dyDescent="0.2">
      <c r="P534" s="4"/>
      <c r="Q534" s="4"/>
      <c r="R534" s="4"/>
      <c r="S534" s="4"/>
      <c r="T534" s="3"/>
      <c r="U534" s="3"/>
      <c r="V534" s="3"/>
      <c r="W534" s="3"/>
      <c r="X534" s="3"/>
      <c r="Y534" s="3"/>
      <c r="Z534" s="3"/>
      <c r="AA534" s="3"/>
    </row>
    <row r="535" spans="16:27" x14ac:dyDescent="0.2">
      <c r="P535" s="4"/>
      <c r="Q535" s="4"/>
      <c r="R535" s="4"/>
      <c r="S535" s="4"/>
      <c r="T535" s="3"/>
      <c r="U535" s="3"/>
      <c r="V535" s="3"/>
      <c r="W535" s="3"/>
      <c r="X535" s="3"/>
      <c r="Y535" s="3"/>
      <c r="Z535" s="3"/>
      <c r="AA535" s="3"/>
    </row>
    <row r="536" spans="16:27" x14ac:dyDescent="0.2">
      <c r="P536" s="4"/>
      <c r="Q536" s="4"/>
      <c r="R536" s="4"/>
      <c r="S536" s="4"/>
      <c r="T536" s="3"/>
      <c r="U536" s="3"/>
      <c r="V536" s="3"/>
      <c r="W536" s="3"/>
      <c r="X536" s="3"/>
      <c r="Y536" s="3"/>
      <c r="Z536" s="3"/>
      <c r="AA536" s="3"/>
    </row>
    <row r="537" spans="16:27" x14ac:dyDescent="0.2">
      <c r="P537" s="4"/>
      <c r="Q537" s="4"/>
      <c r="R537" s="4"/>
      <c r="S537" s="4"/>
      <c r="T537" s="3"/>
      <c r="U537" s="3"/>
      <c r="V537" s="3"/>
      <c r="W537" s="3"/>
      <c r="X537" s="3"/>
      <c r="Y537" s="3"/>
      <c r="Z537" s="3"/>
      <c r="AA537" s="3"/>
    </row>
    <row r="538" spans="16:27" x14ac:dyDescent="0.2">
      <c r="P538" s="4"/>
      <c r="Q538" s="4"/>
      <c r="R538" s="4"/>
      <c r="S538" s="4"/>
      <c r="T538" s="3"/>
      <c r="U538" s="3"/>
      <c r="V538" s="3"/>
      <c r="W538" s="3"/>
      <c r="X538" s="3"/>
      <c r="Y538" s="3"/>
      <c r="Z538" s="3"/>
      <c r="AA538" s="3"/>
    </row>
    <row r="539" spans="16:27" x14ac:dyDescent="0.2">
      <c r="P539" s="4"/>
      <c r="Q539" s="4"/>
      <c r="R539" s="4"/>
      <c r="S539" s="4"/>
      <c r="T539" s="3"/>
      <c r="U539" s="3"/>
      <c r="V539" s="3"/>
      <c r="W539" s="3"/>
      <c r="X539" s="3"/>
      <c r="Y539" s="3"/>
      <c r="Z539" s="3"/>
      <c r="AA539" s="3"/>
    </row>
    <row r="540" spans="16:27" x14ac:dyDescent="0.2">
      <c r="P540" s="4"/>
      <c r="Q540" s="4"/>
      <c r="R540" s="4"/>
      <c r="S540" s="4"/>
      <c r="T540" s="3"/>
      <c r="U540" s="3"/>
      <c r="V540" s="3"/>
      <c r="W540" s="3"/>
      <c r="X540" s="3"/>
      <c r="Y540" s="3"/>
      <c r="Z540" s="3"/>
      <c r="AA540" s="3"/>
    </row>
    <row r="541" spans="16:27" x14ac:dyDescent="0.2">
      <c r="P541" s="4"/>
      <c r="Q541" s="4"/>
      <c r="R541" s="4"/>
      <c r="S541" s="4"/>
      <c r="T541" s="3"/>
      <c r="U541" s="3"/>
      <c r="V541" s="3"/>
      <c r="W541" s="3"/>
      <c r="X541" s="3"/>
      <c r="Y541" s="3"/>
      <c r="Z541" s="3"/>
      <c r="AA541" s="3"/>
    </row>
    <row r="542" spans="16:27" x14ac:dyDescent="0.2">
      <c r="P542" s="4"/>
      <c r="Q542" s="4"/>
      <c r="R542" s="4"/>
      <c r="S542" s="4"/>
      <c r="T542" s="3"/>
      <c r="U542" s="3"/>
      <c r="V542" s="3"/>
      <c r="W542" s="3"/>
      <c r="X542" s="3"/>
      <c r="Y542" s="3"/>
      <c r="Z542" s="3"/>
      <c r="AA542" s="3"/>
    </row>
    <row r="543" spans="16:27" x14ac:dyDescent="0.2">
      <c r="P543" s="4"/>
      <c r="Q543" s="4"/>
      <c r="R543" s="4"/>
      <c r="S543" s="4"/>
      <c r="T543" s="3"/>
      <c r="U543" s="3"/>
      <c r="V543" s="3"/>
      <c r="W543" s="3"/>
      <c r="X543" s="3"/>
      <c r="Y543" s="3"/>
      <c r="Z543" s="3"/>
      <c r="AA543" s="3"/>
    </row>
    <row r="544" spans="16:27" x14ac:dyDescent="0.2">
      <c r="P544" s="4"/>
      <c r="Q544" s="4"/>
      <c r="R544" s="4"/>
      <c r="S544" s="4"/>
      <c r="T544" s="3"/>
      <c r="U544" s="3"/>
      <c r="V544" s="3"/>
      <c r="W544" s="3"/>
      <c r="X544" s="3"/>
      <c r="Y544" s="3"/>
      <c r="Z544" s="3"/>
      <c r="AA544" s="3"/>
    </row>
    <row r="545" spans="16:27" x14ac:dyDescent="0.2">
      <c r="P545" s="4"/>
      <c r="Q545" s="4"/>
      <c r="R545" s="4"/>
      <c r="S545" s="4"/>
      <c r="T545" s="3"/>
      <c r="U545" s="3"/>
      <c r="V545" s="3"/>
      <c r="W545" s="3"/>
      <c r="X545" s="3"/>
      <c r="Y545" s="3"/>
      <c r="Z545" s="3"/>
      <c r="AA545" s="3"/>
    </row>
    <row r="546" spans="16:27" x14ac:dyDescent="0.2">
      <c r="P546" s="4"/>
      <c r="Q546" s="4"/>
      <c r="R546" s="4"/>
      <c r="S546" s="4"/>
      <c r="T546" s="3"/>
      <c r="U546" s="3"/>
      <c r="V546" s="3"/>
      <c r="W546" s="3"/>
      <c r="X546" s="3"/>
      <c r="Y546" s="3"/>
      <c r="Z546" s="3"/>
      <c r="AA546" s="3"/>
    </row>
    <row r="547" spans="16:27" x14ac:dyDescent="0.2">
      <c r="P547" s="4"/>
      <c r="Q547" s="4"/>
      <c r="R547" s="4"/>
      <c r="S547" s="4"/>
      <c r="T547" s="3"/>
      <c r="U547" s="3"/>
      <c r="V547" s="3"/>
      <c r="W547" s="3"/>
      <c r="X547" s="3"/>
      <c r="Y547" s="3"/>
      <c r="Z547" s="3"/>
      <c r="AA547" s="3"/>
    </row>
    <row r="548" spans="16:27" x14ac:dyDescent="0.2">
      <c r="P548" s="4"/>
      <c r="Q548" s="4"/>
      <c r="R548" s="4"/>
      <c r="S548" s="4"/>
      <c r="T548" s="3"/>
      <c r="U548" s="3"/>
      <c r="V548" s="3"/>
      <c r="W548" s="3"/>
      <c r="X548" s="3"/>
      <c r="Y548" s="3"/>
      <c r="Z548" s="3"/>
      <c r="AA548" s="3"/>
    </row>
    <row r="549" spans="16:27" x14ac:dyDescent="0.2">
      <c r="P549" s="4"/>
      <c r="Q549" s="4"/>
      <c r="R549" s="4"/>
      <c r="S549" s="4"/>
      <c r="T549" s="3"/>
      <c r="U549" s="3"/>
      <c r="V549" s="3"/>
      <c r="W549" s="3"/>
      <c r="X549" s="3"/>
      <c r="Y549" s="3"/>
      <c r="Z549" s="3"/>
      <c r="AA549" s="3"/>
    </row>
    <row r="550" spans="16:27" x14ac:dyDescent="0.2">
      <c r="P550" s="4"/>
      <c r="Q550" s="4"/>
      <c r="R550" s="4"/>
      <c r="S550" s="4"/>
      <c r="T550" s="3"/>
      <c r="U550" s="3"/>
      <c r="V550" s="3"/>
      <c r="W550" s="3"/>
      <c r="X550" s="3"/>
      <c r="Y550" s="3"/>
      <c r="Z550" s="3"/>
      <c r="AA550" s="3"/>
    </row>
    <row r="551" spans="16:27" x14ac:dyDescent="0.2">
      <c r="P551" s="4"/>
      <c r="Q551" s="4"/>
      <c r="R551" s="4"/>
      <c r="S551" s="4"/>
      <c r="T551" s="3"/>
      <c r="U551" s="3"/>
      <c r="V551" s="3"/>
      <c r="W551" s="3"/>
      <c r="X551" s="3"/>
      <c r="Y551" s="3"/>
      <c r="Z551" s="3"/>
      <c r="AA551" s="3"/>
    </row>
    <row r="552" spans="16:27" x14ac:dyDescent="0.2">
      <c r="P552" s="4"/>
      <c r="Q552" s="4"/>
      <c r="R552" s="4"/>
      <c r="S552" s="4"/>
      <c r="T552" s="3"/>
      <c r="U552" s="3"/>
      <c r="V552" s="3"/>
      <c r="W552" s="3"/>
      <c r="X552" s="3"/>
      <c r="Y552" s="3"/>
      <c r="Z552" s="3"/>
      <c r="AA552" s="3"/>
    </row>
    <row r="553" spans="16:27" x14ac:dyDescent="0.2">
      <c r="P553" s="4"/>
      <c r="Q553" s="4"/>
      <c r="R553" s="4"/>
      <c r="S553" s="4"/>
      <c r="T553" s="3"/>
      <c r="U553" s="3"/>
      <c r="V553" s="3"/>
      <c r="W553" s="3"/>
      <c r="X553" s="3"/>
      <c r="Y553" s="3"/>
      <c r="Z553" s="3"/>
      <c r="AA553" s="3"/>
    </row>
    <row r="554" spans="16:27" x14ac:dyDescent="0.2">
      <c r="P554" s="4"/>
      <c r="Q554" s="4"/>
      <c r="R554" s="4"/>
      <c r="S554" s="4"/>
      <c r="T554" s="3"/>
      <c r="U554" s="3"/>
      <c r="V554" s="3"/>
      <c r="W554" s="3"/>
      <c r="X554" s="3"/>
      <c r="Y554" s="3"/>
      <c r="Z554" s="3"/>
      <c r="AA554" s="3"/>
    </row>
    <row r="555" spans="16:27" x14ac:dyDescent="0.2">
      <c r="P555" s="4"/>
      <c r="Q555" s="4"/>
      <c r="R555" s="4"/>
      <c r="S555" s="4"/>
      <c r="T555" s="3"/>
      <c r="U555" s="3"/>
      <c r="V555" s="3"/>
      <c r="W555" s="3"/>
      <c r="X555" s="3"/>
      <c r="Y555" s="3"/>
      <c r="Z555" s="3"/>
      <c r="AA555" s="3"/>
    </row>
    <row r="556" spans="16:27" x14ac:dyDescent="0.2">
      <c r="P556" s="4"/>
      <c r="Q556" s="4"/>
      <c r="R556" s="4"/>
      <c r="S556" s="4"/>
      <c r="T556" s="3"/>
      <c r="U556" s="3"/>
      <c r="V556" s="3"/>
      <c r="W556" s="3"/>
      <c r="X556" s="3"/>
      <c r="Y556" s="3"/>
      <c r="Z556" s="3"/>
      <c r="AA556" s="3"/>
    </row>
    <row r="557" spans="16:27" x14ac:dyDescent="0.2">
      <c r="P557" s="4"/>
      <c r="Q557" s="4"/>
      <c r="R557" s="4"/>
      <c r="S557" s="4"/>
      <c r="T557" s="3"/>
      <c r="U557" s="3"/>
      <c r="V557" s="3"/>
      <c r="W557" s="3"/>
      <c r="X557" s="3"/>
      <c r="Y557" s="3"/>
      <c r="Z557" s="3"/>
      <c r="AA557" s="3"/>
    </row>
    <row r="558" spans="16:27" x14ac:dyDescent="0.2">
      <c r="P558" s="4"/>
      <c r="Q558" s="4"/>
      <c r="R558" s="4"/>
      <c r="S558" s="4"/>
      <c r="T558" s="3"/>
      <c r="U558" s="3"/>
      <c r="V558" s="3"/>
      <c r="W558" s="3"/>
      <c r="X558" s="3"/>
      <c r="Y558" s="3"/>
      <c r="Z558" s="3"/>
      <c r="AA558" s="3"/>
    </row>
    <row r="559" spans="16:27" x14ac:dyDescent="0.2">
      <c r="P559" s="4"/>
      <c r="Q559" s="4"/>
      <c r="R559" s="4"/>
      <c r="S559" s="4"/>
      <c r="T559" s="3"/>
      <c r="U559" s="3"/>
      <c r="V559" s="3"/>
      <c r="W559" s="3"/>
      <c r="X559" s="3"/>
      <c r="Y559" s="3"/>
      <c r="Z559" s="3"/>
      <c r="AA559" s="3"/>
    </row>
    <row r="560" spans="16:27" x14ac:dyDescent="0.2">
      <c r="P560" s="4"/>
      <c r="Q560" s="4"/>
      <c r="R560" s="4"/>
      <c r="S560" s="4"/>
      <c r="T560" s="3"/>
      <c r="U560" s="3"/>
      <c r="V560" s="3"/>
      <c r="W560" s="3"/>
      <c r="X560" s="3"/>
      <c r="Y560" s="3"/>
      <c r="Z560" s="3"/>
      <c r="AA560" s="3"/>
    </row>
    <row r="561" spans="16:27" x14ac:dyDescent="0.2">
      <c r="P561" s="4"/>
      <c r="Q561" s="4"/>
      <c r="R561" s="4"/>
      <c r="S561" s="4"/>
      <c r="T561" s="3"/>
      <c r="U561" s="3"/>
      <c r="V561" s="3"/>
      <c r="W561" s="3"/>
      <c r="X561" s="3"/>
      <c r="Y561" s="3"/>
      <c r="Z561" s="3"/>
      <c r="AA561" s="3"/>
    </row>
    <row r="562" spans="16:27" x14ac:dyDescent="0.2">
      <c r="P562" s="4"/>
      <c r="Q562" s="4"/>
      <c r="R562" s="4"/>
      <c r="S562" s="4"/>
      <c r="T562" s="3"/>
      <c r="U562" s="3"/>
      <c r="V562" s="3"/>
      <c r="W562" s="3"/>
      <c r="X562" s="3"/>
      <c r="Y562" s="3"/>
      <c r="Z562" s="3"/>
      <c r="AA562" s="3"/>
    </row>
    <row r="563" spans="16:27" x14ac:dyDescent="0.2">
      <c r="P563" s="4"/>
      <c r="Q563" s="4"/>
      <c r="R563" s="4"/>
      <c r="S563" s="4"/>
      <c r="T563" s="3"/>
      <c r="U563" s="3"/>
      <c r="V563" s="3"/>
      <c r="W563" s="3"/>
      <c r="X563" s="3"/>
      <c r="Y563" s="3"/>
      <c r="Z563" s="3"/>
      <c r="AA563" s="3"/>
    </row>
    <row r="564" spans="16:27" x14ac:dyDescent="0.2">
      <c r="P564" s="4"/>
      <c r="Q564" s="4"/>
      <c r="R564" s="4"/>
      <c r="S564" s="4"/>
      <c r="T564" s="3"/>
      <c r="U564" s="3"/>
      <c r="V564" s="3"/>
      <c r="W564" s="3"/>
      <c r="X564" s="3"/>
      <c r="Y564" s="3"/>
      <c r="Z564" s="3"/>
      <c r="AA564" s="3"/>
    </row>
    <row r="565" spans="16:27" x14ac:dyDescent="0.2">
      <c r="P565" s="4"/>
      <c r="Q565" s="4"/>
      <c r="R565" s="4"/>
      <c r="S565" s="4"/>
      <c r="T565" s="3"/>
      <c r="U565" s="3"/>
      <c r="V565" s="3"/>
      <c r="W565" s="3"/>
      <c r="X565" s="3"/>
      <c r="Y565" s="3"/>
      <c r="Z565" s="3"/>
      <c r="AA565" s="3"/>
    </row>
    <row r="566" spans="16:27" x14ac:dyDescent="0.2">
      <c r="P566" s="4"/>
      <c r="Q566" s="4"/>
      <c r="R566" s="4"/>
      <c r="S566" s="4"/>
      <c r="T566" s="3"/>
      <c r="U566" s="3"/>
      <c r="V566" s="3"/>
      <c r="W566" s="3"/>
      <c r="X566" s="3"/>
      <c r="Y566" s="3"/>
      <c r="Z566" s="3"/>
      <c r="AA566" s="3"/>
    </row>
    <row r="567" spans="16:27" x14ac:dyDescent="0.2">
      <c r="P567" s="4"/>
      <c r="Q567" s="4"/>
      <c r="R567" s="4"/>
      <c r="S567" s="4"/>
      <c r="T567" s="3"/>
      <c r="U567" s="3"/>
      <c r="V567" s="3"/>
      <c r="W567" s="3"/>
      <c r="X567" s="3"/>
      <c r="Y567" s="3"/>
      <c r="Z567" s="3"/>
      <c r="AA567" s="3"/>
    </row>
    <row r="568" spans="16:27" x14ac:dyDescent="0.2">
      <c r="P568" s="4"/>
      <c r="Q568" s="4"/>
      <c r="R568" s="4"/>
      <c r="S568" s="4"/>
      <c r="T568" s="3"/>
      <c r="U568" s="3"/>
      <c r="V568" s="3"/>
      <c r="W568" s="3"/>
      <c r="X568" s="3"/>
      <c r="Y568" s="3"/>
      <c r="Z568" s="3"/>
      <c r="AA568" s="3"/>
    </row>
    <row r="569" spans="16:27" x14ac:dyDescent="0.2">
      <c r="P569" s="4"/>
      <c r="Q569" s="4"/>
      <c r="R569" s="4"/>
      <c r="S569" s="4"/>
      <c r="T569" s="3"/>
      <c r="U569" s="3"/>
      <c r="V569" s="3"/>
      <c r="W569" s="3"/>
      <c r="X569" s="3"/>
      <c r="Y569" s="3"/>
      <c r="Z569" s="3"/>
      <c r="AA569" s="3"/>
    </row>
    <row r="570" spans="16:27" x14ac:dyDescent="0.2">
      <c r="P570" s="4"/>
      <c r="Q570" s="4"/>
      <c r="R570" s="4"/>
      <c r="S570" s="4"/>
      <c r="T570" s="3"/>
      <c r="U570" s="3"/>
      <c r="V570" s="3"/>
      <c r="W570" s="3"/>
      <c r="X570" s="3"/>
      <c r="Y570" s="3"/>
      <c r="Z570" s="3"/>
      <c r="AA570" s="3"/>
    </row>
    <row r="571" spans="16:27" x14ac:dyDescent="0.2">
      <c r="P571" s="4"/>
      <c r="Q571" s="4"/>
      <c r="R571" s="4"/>
      <c r="S571" s="4"/>
      <c r="T571" s="3"/>
      <c r="U571" s="3"/>
      <c r="V571" s="3"/>
      <c r="W571" s="3"/>
      <c r="X571" s="3"/>
      <c r="Y571" s="3"/>
      <c r="Z571" s="3"/>
      <c r="AA571" s="3"/>
    </row>
    <row r="572" spans="16:27" x14ac:dyDescent="0.2">
      <c r="P572" s="4"/>
      <c r="Q572" s="4"/>
      <c r="R572" s="4"/>
      <c r="S572" s="4"/>
      <c r="T572" s="3"/>
      <c r="U572" s="3"/>
      <c r="V572" s="3"/>
      <c r="W572" s="3"/>
      <c r="X572" s="3"/>
      <c r="Y572" s="3"/>
      <c r="Z572" s="3"/>
      <c r="AA572" s="3"/>
    </row>
    <row r="573" spans="16:27" x14ac:dyDescent="0.2">
      <c r="P573" s="4"/>
      <c r="Q573" s="4"/>
      <c r="R573" s="4"/>
      <c r="S573" s="4"/>
      <c r="T573" s="3"/>
      <c r="U573" s="3"/>
      <c r="V573" s="3"/>
      <c r="W573" s="3"/>
      <c r="X573" s="3"/>
      <c r="Y573" s="3"/>
      <c r="Z573" s="3"/>
      <c r="AA573" s="3"/>
    </row>
    <row r="574" spans="16:27" x14ac:dyDescent="0.2">
      <c r="P574" s="4"/>
      <c r="Q574" s="4"/>
      <c r="R574" s="4"/>
      <c r="S574" s="4"/>
      <c r="T574" s="3"/>
      <c r="U574" s="3"/>
      <c r="V574" s="3"/>
      <c r="W574" s="3"/>
      <c r="X574" s="3"/>
      <c r="Y574" s="3"/>
      <c r="Z574" s="3"/>
      <c r="AA574" s="3"/>
    </row>
    <row r="575" spans="16:27" x14ac:dyDescent="0.2">
      <c r="P575" s="4"/>
      <c r="Q575" s="4"/>
      <c r="R575" s="4"/>
      <c r="S575" s="4"/>
      <c r="T575" s="3"/>
      <c r="U575" s="3"/>
      <c r="V575" s="3"/>
      <c r="W575" s="3"/>
      <c r="X575" s="3"/>
      <c r="Y575" s="3"/>
      <c r="Z575" s="3"/>
      <c r="AA575" s="3"/>
    </row>
    <row r="576" spans="16:27" x14ac:dyDescent="0.2">
      <c r="P576" s="4"/>
      <c r="Q576" s="4"/>
      <c r="R576" s="4"/>
      <c r="S576" s="4"/>
      <c r="T576" s="3"/>
      <c r="U576" s="3"/>
      <c r="V576" s="3"/>
      <c r="W576" s="3"/>
      <c r="X576" s="3"/>
      <c r="Y576" s="3"/>
      <c r="Z576" s="3"/>
      <c r="AA576" s="3"/>
    </row>
    <row r="577" spans="16:27" x14ac:dyDescent="0.2">
      <c r="P577" s="4"/>
      <c r="Q577" s="4"/>
      <c r="R577" s="4"/>
      <c r="S577" s="4"/>
      <c r="T577" s="3"/>
      <c r="U577" s="3"/>
      <c r="V577" s="3"/>
      <c r="W577" s="3"/>
      <c r="X577" s="3"/>
      <c r="Y577" s="3"/>
      <c r="Z577" s="3"/>
      <c r="AA577" s="3"/>
    </row>
    <row r="578" spans="16:27" x14ac:dyDescent="0.2">
      <c r="P578" s="4"/>
      <c r="Q578" s="4"/>
      <c r="R578" s="4"/>
      <c r="S578" s="4"/>
      <c r="T578" s="3"/>
      <c r="U578" s="3"/>
      <c r="V578" s="3"/>
      <c r="W578" s="3"/>
      <c r="X578" s="3"/>
      <c r="Y578" s="3"/>
      <c r="Z578" s="3"/>
      <c r="AA578" s="3"/>
    </row>
    <row r="579" spans="16:27" x14ac:dyDescent="0.2">
      <c r="P579" s="4"/>
      <c r="Q579" s="4"/>
      <c r="R579" s="4"/>
      <c r="S579" s="4"/>
      <c r="T579" s="3"/>
      <c r="U579" s="3"/>
      <c r="V579" s="3"/>
      <c r="W579" s="3"/>
      <c r="X579" s="3"/>
      <c r="Y579" s="3"/>
      <c r="Z579" s="3"/>
      <c r="AA579" s="3"/>
    </row>
    <row r="580" spans="16:27" x14ac:dyDescent="0.2">
      <c r="P580" s="4"/>
      <c r="Q580" s="4"/>
      <c r="R580" s="4"/>
      <c r="S580" s="4"/>
      <c r="T580" s="3"/>
      <c r="U580" s="3"/>
      <c r="V580" s="3"/>
      <c r="W580" s="3"/>
      <c r="X580" s="3"/>
      <c r="Y580" s="3"/>
      <c r="Z580" s="3"/>
      <c r="AA580" s="3"/>
    </row>
    <row r="581" spans="16:27" x14ac:dyDescent="0.2">
      <c r="P581" s="4"/>
      <c r="Q581" s="4"/>
      <c r="R581" s="4"/>
      <c r="S581" s="4"/>
      <c r="T581" s="3"/>
      <c r="U581" s="3"/>
      <c r="V581" s="3"/>
      <c r="W581" s="3"/>
      <c r="X581" s="3"/>
      <c r="Y581" s="3"/>
      <c r="Z581" s="3"/>
      <c r="AA581" s="3"/>
    </row>
    <row r="582" spans="16:27" x14ac:dyDescent="0.2">
      <c r="P582" s="4"/>
      <c r="Q582" s="4"/>
      <c r="R582" s="4"/>
      <c r="S582" s="4"/>
      <c r="T582" s="3"/>
      <c r="U582" s="3"/>
      <c r="V582" s="3"/>
      <c r="W582" s="3"/>
      <c r="X582" s="3"/>
      <c r="Y582" s="3"/>
      <c r="Z582" s="3"/>
      <c r="AA582" s="3"/>
    </row>
    <row r="583" spans="16:27" x14ac:dyDescent="0.2">
      <c r="P583" s="4"/>
      <c r="Q583" s="4"/>
      <c r="R583" s="4"/>
      <c r="S583" s="4"/>
      <c r="T583" s="3"/>
      <c r="U583" s="3"/>
      <c r="V583" s="3"/>
      <c r="W583" s="3"/>
      <c r="X583" s="3"/>
      <c r="Y583" s="3"/>
      <c r="Z583" s="3"/>
      <c r="AA583" s="3"/>
    </row>
    <row r="584" spans="16:27" x14ac:dyDescent="0.2">
      <c r="P584" s="4"/>
      <c r="Q584" s="4"/>
      <c r="R584" s="4"/>
      <c r="S584" s="4"/>
      <c r="T584" s="3"/>
      <c r="U584" s="3"/>
      <c r="V584" s="3"/>
      <c r="W584" s="3"/>
      <c r="X584" s="3"/>
      <c r="Y584" s="3"/>
      <c r="Z584" s="3"/>
      <c r="AA584" s="3"/>
    </row>
    <row r="585" spans="16:27" x14ac:dyDescent="0.2">
      <c r="P585" s="4"/>
      <c r="Q585" s="4"/>
      <c r="R585" s="4"/>
      <c r="S585" s="4"/>
      <c r="T585" s="3"/>
      <c r="U585" s="3"/>
      <c r="V585" s="3"/>
      <c r="W585" s="3"/>
      <c r="X585" s="3"/>
      <c r="Y585" s="3"/>
      <c r="Z585" s="3"/>
      <c r="AA585" s="3"/>
    </row>
    <row r="586" spans="16:27" x14ac:dyDescent="0.2">
      <c r="P586" s="4"/>
      <c r="Q586" s="4"/>
      <c r="R586" s="4"/>
      <c r="S586" s="4"/>
      <c r="T586" s="3"/>
      <c r="U586" s="3"/>
      <c r="V586" s="3"/>
      <c r="W586" s="3"/>
      <c r="X586" s="3"/>
      <c r="Y586" s="3"/>
      <c r="Z586" s="3"/>
      <c r="AA586" s="3"/>
    </row>
    <row r="587" spans="16:27" x14ac:dyDescent="0.2">
      <c r="P587" s="4"/>
      <c r="Q587" s="4"/>
      <c r="R587" s="4"/>
      <c r="S587" s="4"/>
      <c r="T587" s="3"/>
      <c r="U587" s="3"/>
      <c r="V587" s="3"/>
      <c r="W587" s="3"/>
      <c r="X587" s="3"/>
      <c r="Y587" s="3"/>
      <c r="Z587" s="3"/>
      <c r="AA587" s="3"/>
    </row>
    <row r="588" spans="16:27" x14ac:dyDescent="0.2">
      <c r="P588" s="4"/>
      <c r="Q588" s="4"/>
      <c r="R588" s="4"/>
      <c r="S588" s="4"/>
      <c r="T588" s="3"/>
      <c r="U588" s="3"/>
      <c r="V588" s="3"/>
      <c r="W588" s="3"/>
      <c r="X588" s="3"/>
      <c r="Y588" s="3"/>
      <c r="Z588" s="3"/>
      <c r="AA588" s="3"/>
    </row>
    <row r="589" spans="16:27" x14ac:dyDescent="0.2">
      <c r="P589" s="4"/>
      <c r="Q589" s="4"/>
      <c r="R589" s="4"/>
      <c r="S589" s="4"/>
      <c r="T589" s="3"/>
      <c r="U589" s="3"/>
      <c r="V589" s="3"/>
      <c r="W589" s="3"/>
      <c r="X589" s="3"/>
      <c r="Y589" s="3"/>
      <c r="Z589" s="3"/>
      <c r="AA589" s="3"/>
    </row>
    <row r="590" spans="16:27" x14ac:dyDescent="0.2">
      <c r="P590" s="4"/>
      <c r="Q590" s="4"/>
      <c r="R590" s="4"/>
      <c r="S590" s="4"/>
      <c r="T590" s="3"/>
      <c r="U590" s="3"/>
      <c r="V590" s="3"/>
      <c r="W590" s="3"/>
      <c r="X590" s="3"/>
      <c r="Y590" s="3"/>
      <c r="Z590" s="3"/>
      <c r="AA590" s="3"/>
    </row>
    <row r="591" spans="16:27" x14ac:dyDescent="0.2">
      <c r="P591" s="4"/>
      <c r="Q591" s="4"/>
      <c r="R591" s="4"/>
      <c r="S591" s="4"/>
      <c r="T591" s="3"/>
      <c r="U591" s="3"/>
      <c r="V591" s="3"/>
      <c r="W591" s="3"/>
      <c r="X591" s="3"/>
      <c r="Y591" s="3"/>
      <c r="Z591" s="3"/>
      <c r="AA591" s="3"/>
    </row>
    <row r="592" spans="16:27" x14ac:dyDescent="0.2">
      <c r="P592" s="4"/>
      <c r="Q592" s="4"/>
      <c r="R592" s="4"/>
      <c r="S592" s="4"/>
      <c r="T592" s="3"/>
      <c r="U592" s="3"/>
      <c r="V592" s="3"/>
      <c r="W592" s="3"/>
      <c r="X592" s="3"/>
      <c r="Y592" s="3"/>
      <c r="Z592" s="3"/>
      <c r="AA592" s="3"/>
    </row>
    <row r="593" spans="16:27" x14ac:dyDescent="0.2">
      <c r="P593" s="4"/>
      <c r="Q593" s="4"/>
      <c r="R593" s="4"/>
      <c r="S593" s="4"/>
      <c r="T593" s="3"/>
      <c r="U593" s="3"/>
      <c r="V593" s="3"/>
      <c r="W593" s="3"/>
      <c r="X593" s="3"/>
      <c r="Y593" s="3"/>
      <c r="Z593" s="3"/>
      <c r="AA593" s="3"/>
    </row>
    <row r="594" spans="16:27" x14ac:dyDescent="0.2">
      <c r="P594" s="4"/>
      <c r="Q594" s="4"/>
      <c r="R594" s="4"/>
      <c r="S594" s="4"/>
      <c r="T594" s="3"/>
      <c r="U594" s="3"/>
      <c r="V594" s="3"/>
      <c r="W594" s="3"/>
      <c r="X594" s="3"/>
      <c r="Y594" s="3"/>
      <c r="Z594" s="3"/>
      <c r="AA594" s="3"/>
    </row>
    <row r="595" spans="16:27" x14ac:dyDescent="0.2">
      <c r="P595" s="4"/>
      <c r="Q595" s="4"/>
      <c r="R595" s="4"/>
      <c r="S595" s="4"/>
      <c r="T595" s="3"/>
      <c r="U595" s="3"/>
      <c r="V595" s="3"/>
      <c r="W595" s="3"/>
      <c r="X595" s="3"/>
      <c r="Y595" s="3"/>
      <c r="Z595" s="3"/>
      <c r="AA595" s="3"/>
    </row>
    <row r="596" spans="16:27" x14ac:dyDescent="0.2">
      <c r="P596" s="4"/>
      <c r="Q596" s="4"/>
      <c r="R596" s="4"/>
      <c r="S596" s="4"/>
      <c r="T596" s="3"/>
      <c r="U596" s="3"/>
      <c r="V596" s="3"/>
      <c r="W596" s="3"/>
      <c r="X596" s="3"/>
      <c r="Y596" s="3"/>
      <c r="Z596" s="3"/>
      <c r="AA596" s="3"/>
    </row>
    <row r="597" spans="16:27" x14ac:dyDescent="0.2">
      <c r="P597" s="4"/>
      <c r="Q597" s="4"/>
      <c r="R597" s="4"/>
      <c r="S597" s="4"/>
      <c r="T597" s="3"/>
      <c r="U597" s="3"/>
      <c r="V597" s="3"/>
      <c r="W597" s="3"/>
      <c r="X597" s="3"/>
      <c r="Y597" s="3"/>
      <c r="Z597" s="3"/>
      <c r="AA597" s="3"/>
    </row>
    <row r="598" spans="16:27" x14ac:dyDescent="0.2">
      <c r="P598" s="4"/>
      <c r="Q598" s="4"/>
      <c r="R598" s="4"/>
      <c r="S598" s="4"/>
      <c r="T598" s="3"/>
      <c r="U598" s="3"/>
      <c r="V598" s="3"/>
      <c r="W598" s="3"/>
      <c r="X598" s="3"/>
      <c r="Y598" s="3"/>
      <c r="Z598" s="3"/>
      <c r="AA598" s="3"/>
    </row>
    <row r="599" spans="16:27" x14ac:dyDescent="0.2">
      <c r="P599" s="4"/>
      <c r="Q599" s="4"/>
      <c r="R599" s="4"/>
      <c r="S599" s="4"/>
      <c r="T599" s="3"/>
      <c r="U599" s="3"/>
      <c r="V599" s="3"/>
      <c r="W599" s="3"/>
      <c r="X599" s="3"/>
      <c r="Y599" s="3"/>
      <c r="Z599" s="3"/>
      <c r="AA599" s="3"/>
    </row>
    <row r="600" spans="16:27" x14ac:dyDescent="0.2">
      <c r="P600" s="4"/>
      <c r="Q600" s="4"/>
      <c r="R600" s="4"/>
      <c r="S600" s="4"/>
      <c r="T600" s="3"/>
      <c r="U600" s="3"/>
      <c r="V600" s="3"/>
      <c r="W600" s="3"/>
      <c r="X600" s="3"/>
      <c r="Y600" s="3"/>
      <c r="Z600" s="3"/>
      <c r="AA600" s="3"/>
    </row>
    <row r="601" spans="16:27" x14ac:dyDescent="0.2">
      <c r="P601" s="4"/>
      <c r="Q601" s="4"/>
      <c r="R601" s="4"/>
      <c r="S601" s="4"/>
      <c r="T601" s="3"/>
      <c r="U601" s="3"/>
      <c r="V601" s="3"/>
      <c r="W601" s="3"/>
      <c r="X601" s="3"/>
      <c r="Y601" s="3"/>
      <c r="Z601" s="3"/>
      <c r="AA601" s="3"/>
    </row>
    <row r="602" spans="16:27" x14ac:dyDescent="0.2">
      <c r="P602" s="4"/>
      <c r="Q602" s="4"/>
      <c r="R602" s="4"/>
      <c r="S602" s="4"/>
      <c r="T602" s="3"/>
      <c r="U602" s="3"/>
      <c r="V602" s="3"/>
      <c r="W602" s="3"/>
      <c r="X602" s="3"/>
      <c r="Y602" s="3"/>
      <c r="Z602" s="3"/>
      <c r="AA602" s="3"/>
    </row>
    <row r="603" spans="16:27" x14ac:dyDescent="0.2">
      <c r="P603" s="4"/>
      <c r="Q603" s="4"/>
      <c r="R603" s="4"/>
      <c r="S603" s="4"/>
      <c r="T603" s="3"/>
      <c r="U603" s="3"/>
      <c r="V603" s="3"/>
      <c r="W603" s="3"/>
      <c r="X603" s="3"/>
      <c r="Y603" s="3"/>
      <c r="Z603" s="3"/>
      <c r="AA603" s="3"/>
    </row>
    <row r="604" spans="16:27" x14ac:dyDescent="0.2">
      <c r="P604" s="4"/>
      <c r="Q604" s="4"/>
      <c r="R604" s="4"/>
      <c r="S604" s="4"/>
      <c r="T604" s="3"/>
      <c r="U604" s="3"/>
      <c r="V604" s="3"/>
      <c r="W604" s="3"/>
      <c r="X604" s="3"/>
      <c r="Y604" s="3"/>
      <c r="Z604" s="3"/>
      <c r="AA604" s="3"/>
    </row>
    <row r="605" spans="16:27" x14ac:dyDescent="0.2">
      <c r="P605" s="4"/>
      <c r="Q605" s="4"/>
      <c r="R605" s="4"/>
      <c r="S605" s="4"/>
      <c r="T605" s="3"/>
      <c r="U605" s="3"/>
      <c r="V605" s="3"/>
      <c r="W605" s="3"/>
      <c r="X605" s="3"/>
      <c r="Y605" s="3"/>
      <c r="Z605" s="3"/>
      <c r="AA605" s="3"/>
    </row>
    <row r="606" spans="16:27" x14ac:dyDescent="0.2">
      <c r="P606" s="4"/>
      <c r="Q606" s="4"/>
      <c r="R606" s="4"/>
      <c r="S606" s="4"/>
      <c r="T606" s="3"/>
      <c r="U606" s="3"/>
      <c r="V606" s="3"/>
      <c r="W606" s="3"/>
      <c r="X606" s="3"/>
      <c r="Y606" s="3"/>
      <c r="Z606" s="3"/>
      <c r="AA606" s="3"/>
    </row>
    <row r="607" spans="16:27" x14ac:dyDescent="0.2">
      <c r="P607" s="4"/>
      <c r="Q607" s="4"/>
      <c r="R607" s="4"/>
      <c r="S607" s="4"/>
      <c r="T607" s="3"/>
      <c r="U607" s="3"/>
      <c r="V607" s="3"/>
      <c r="W607" s="3"/>
      <c r="X607" s="3"/>
      <c r="Y607" s="3"/>
      <c r="Z607" s="3"/>
      <c r="AA607" s="3"/>
    </row>
    <row r="608" spans="16:27" x14ac:dyDescent="0.2">
      <c r="P608" s="4"/>
      <c r="Q608" s="4"/>
      <c r="R608" s="4"/>
      <c r="S608" s="4"/>
      <c r="T608" s="3"/>
      <c r="U608" s="3"/>
      <c r="V608" s="3"/>
      <c r="W608" s="3"/>
      <c r="X608" s="3"/>
      <c r="Y608" s="3"/>
      <c r="Z608" s="3"/>
      <c r="AA608" s="3"/>
    </row>
    <row r="609" spans="16:27" x14ac:dyDescent="0.2">
      <c r="P609" s="4"/>
      <c r="Q609" s="4"/>
      <c r="R609" s="4"/>
      <c r="S609" s="4"/>
      <c r="T609" s="3"/>
      <c r="U609" s="3"/>
      <c r="V609" s="3"/>
      <c r="W609" s="3"/>
      <c r="X609" s="3"/>
      <c r="Y609" s="3"/>
      <c r="Z609" s="3"/>
      <c r="AA609" s="3"/>
    </row>
    <row r="610" spans="16:27" x14ac:dyDescent="0.2">
      <c r="P610" s="4"/>
      <c r="Q610" s="4"/>
      <c r="R610" s="4"/>
      <c r="S610" s="4"/>
      <c r="T610" s="3"/>
      <c r="U610" s="3"/>
      <c r="V610" s="3"/>
      <c r="W610" s="3"/>
      <c r="X610" s="3"/>
      <c r="Y610" s="3"/>
      <c r="Z610" s="3"/>
      <c r="AA610" s="3"/>
    </row>
    <row r="611" spans="16:27" x14ac:dyDescent="0.2">
      <c r="P611" s="4"/>
      <c r="Q611" s="4"/>
      <c r="R611" s="4"/>
      <c r="S611" s="4"/>
      <c r="T611" s="3"/>
      <c r="U611" s="3"/>
      <c r="V611" s="3"/>
      <c r="W611" s="3"/>
      <c r="X611" s="3"/>
      <c r="Y611" s="3"/>
      <c r="Z611" s="3"/>
      <c r="AA611" s="3"/>
    </row>
    <row r="612" spans="16:27" x14ac:dyDescent="0.2">
      <c r="P612" s="4"/>
      <c r="Q612" s="4"/>
      <c r="R612" s="4"/>
      <c r="S612" s="4"/>
      <c r="T612" s="3"/>
      <c r="U612" s="3"/>
      <c r="V612" s="3"/>
      <c r="W612" s="3"/>
      <c r="X612" s="3"/>
      <c r="Y612" s="3"/>
      <c r="Z612" s="3"/>
      <c r="AA612" s="3"/>
    </row>
    <row r="613" spans="16:27" x14ac:dyDescent="0.2">
      <c r="P613" s="4"/>
      <c r="Q613" s="4"/>
      <c r="R613" s="4"/>
      <c r="S613" s="4"/>
      <c r="T613" s="3"/>
      <c r="U613" s="3"/>
      <c r="V613" s="3"/>
      <c r="W613" s="3"/>
      <c r="X613" s="3"/>
      <c r="Y613" s="3"/>
      <c r="Z613" s="3"/>
      <c r="AA613" s="3"/>
    </row>
    <row r="614" spans="16:27" x14ac:dyDescent="0.2">
      <c r="P614" s="4"/>
      <c r="Q614" s="4"/>
      <c r="R614" s="4"/>
      <c r="S614" s="4"/>
      <c r="T614" s="3"/>
      <c r="U614" s="3"/>
      <c r="V614" s="3"/>
      <c r="W614" s="3"/>
      <c r="X614" s="3"/>
      <c r="Y614" s="3"/>
      <c r="Z614" s="3"/>
      <c r="AA614" s="3"/>
    </row>
    <row r="615" spans="16:27" x14ac:dyDescent="0.2">
      <c r="P615" s="4"/>
      <c r="Q615" s="4"/>
      <c r="R615" s="4"/>
      <c r="S615" s="4"/>
      <c r="T615" s="3"/>
      <c r="U615" s="3"/>
      <c r="V615" s="3"/>
      <c r="W615" s="3"/>
      <c r="X615" s="3"/>
      <c r="Y615" s="3"/>
      <c r="Z615" s="3"/>
      <c r="AA615" s="3"/>
    </row>
    <row r="616" spans="16:27" x14ac:dyDescent="0.2">
      <c r="P616" s="4"/>
      <c r="Q616" s="4"/>
      <c r="R616" s="4"/>
      <c r="S616" s="4"/>
      <c r="T616" s="3"/>
      <c r="U616" s="3"/>
      <c r="V616" s="3"/>
      <c r="W616" s="3"/>
      <c r="X616" s="3"/>
      <c r="Y616" s="3"/>
      <c r="Z616" s="3"/>
      <c r="AA616" s="3"/>
    </row>
    <row r="617" spans="16:27" x14ac:dyDescent="0.2">
      <c r="P617" s="4"/>
      <c r="Q617" s="4"/>
      <c r="R617" s="4"/>
      <c r="S617" s="4"/>
      <c r="T617" s="3"/>
      <c r="U617" s="3"/>
      <c r="V617" s="3"/>
      <c r="W617" s="3"/>
      <c r="X617" s="3"/>
      <c r="Y617" s="3"/>
      <c r="Z617" s="3"/>
      <c r="AA617" s="3"/>
    </row>
    <row r="618" spans="16:27" x14ac:dyDescent="0.2">
      <c r="P618" s="4"/>
      <c r="Q618" s="4"/>
      <c r="R618" s="4"/>
      <c r="S618" s="4"/>
      <c r="T618" s="3"/>
      <c r="U618" s="3"/>
      <c r="V618" s="3"/>
      <c r="W618" s="3"/>
      <c r="X618" s="3"/>
      <c r="Y618" s="3"/>
      <c r="Z618" s="3"/>
      <c r="AA618" s="3"/>
    </row>
    <row r="619" spans="16:27" x14ac:dyDescent="0.2">
      <c r="P619" s="4"/>
      <c r="Q619" s="4"/>
      <c r="R619" s="4"/>
      <c r="S619" s="4"/>
      <c r="T619" s="3"/>
      <c r="U619" s="3"/>
      <c r="V619" s="3"/>
      <c r="W619" s="3"/>
      <c r="X619" s="3"/>
      <c r="Y619" s="3"/>
      <c r="Z619" s="3"/>
      <c r="AA619" s="3"/>
    </row>
    <row r="620" spans="16:27" x14ac:dyDescent="0.2">
      <c r="P620" s="4"/>
      <c r="Q620" s="4"/>
      <c r="R620" s="4"/>
      <c r="S620" s="4"/>
      <c r="T620" s="3"/>
      <c r="U620" s="3"/>
      <c r="V620" s="3"/>
      <c r="W620" s="3"/>
      <c r="X620" s="3"/>
      <c r="Y620" s="3"/>
      <c r="Z620" s="3"/>
      <c r="AA620" s="3"/>
    </row>
    <row r="621" spans="16:27" x14ac:dyDescent="0.2">
      <c r="P621" s="4"/>
      <c r="Q621" s="4"/>
      <c r="R621" s="4"/>
      <c r="S621" s="4"/>
      <c r="T621" s="3"/>
      <c r="U621" s="3"/>
      <c r="V621" s="3"/>
      <c r="W621" s="3"/>
      <c r="X621" s="3"/>
      <c r="Y621" s="3"/>
      <c r="Z621" s="3"/>
      <c r="AA621" s="3"/>
    </row>
    <row r="622" spans="16:27" x14ac:dyDescent="0.2">
      <c r="P622" s="4"/>
      <c r="Q622" s="4"/>
      <c r="R622" s="4"/>
      <c r="S622" s="4"/>
      <c r="T622" s="3"/>
      <c r="U622" s="3"/>
      <c r="V622" s="3"/>
      <c r="W622" s="3"/>
      <c r="X622" s="3"/>
      <c r="Y622" s="3"/>
      <c r="Z622" s="3"/>
      <c r="AA622" s="3"/>
    </row>
    <row r="623" spans="16:27" x14ac:dyDescent="0.2">
      <c r="P623" s="4"/>
      <c r="Q623" s="4"/>
      <c r="R623" s="4"/>
      <c r="S623" s="4"/>
      <c r="T623" s="3"/>
      <c r="U623" s="3"/>
      <c r="V623" s="3"/>
      <c r="W623" s="3"/>
      <c r="X623" s="3"/>
      <c r="Y623" s="3"/>
      <c r="Z623" s="3"/>
      <c r="AA623" s="3"/>
    </row>
    <row r="624" spans="16:27" x14ac:dyDescent="0.2">
      <c r="P624" s="4"/>
      <c r="Q624" s="4"/>
      <c r="R624" s="4"/>
      <c r="S624" s="4"/>
      <c r="T624" s="3"/>
      <c r="U624" s="3"/>
      <c r="V624" s="3"/>
      <c r="W624" s="3"/>
      <c r="X624" s="3"/>
      <c r="Y624" s="3"/>
      <c r="Z624" s="3"/>
      <c r="AA624" s="3"/>
    </row>
    <row r="625" spans="16:27" x14ac:dyDescent="0.2">
      <c r="P625" s="4"/>
      <c r="Q625" s="4"/>
      <c r="R625" s="4"/>
      <c r="S625" s="4"/>
      <c r="T625" s="3"/>
      <c r="U625" s="3"/>
      <c r="V625" s="3"/>
      <c r="W625" s="3"/>
      <c r="X625" s="3"/>
      <c r="Y625" s="3"/>
      <c r="Z625" s="3"/>
      <c r="AA625" s="3"/>
    </row>
    <row r="626" spans="16:27" x14ac:dyDescent="0.2">
      <c r="P626" s="4"/>
      <c r="Q626" s="4"/>
      <c r="R626" s="4"/>
      <c r="S626" s="4"/>
      <c r="T626" s="3"/>
      <c r="U626" s="3"/>
      <c r="V626" s="3"/>
      <c r="W626" s="3"/>
      <c r="X626" s="3"/>
      <c r="Y626" s="3"/>
      <c r="Z626" s="3"/>
      <c r="AA626" s="3"/>
    </row>
    <row r="627" spans="16:27" x14ac:dyDescent="0.2">
      <c r="P627" s="4"/>
      <c r="Q627" s="4"/>
      <c r="R627" s="4"/>
      <c r="S627" s="4"/>
      <c r="T627" s="3"/>
      <c r="U627" s="3"/>
      <c r="V627" s="3"/>
      <c r="W627" s="3"/>
      <c r="X627" s="3"/>
      <c r="Y627" s="3"/>
      <c r="Z627" s="3"/>
      <c r="AA627" s="3"/>
    </row>
    <row r="628" spans="16:27" x14ac:dyDescent="0.2">
      <c r="P628" s="4"/>
      <c r="Q628" s="4"/>
      <c r="R628" s="4"/>
      <c r="S628" s="4"/>
      <c r="T628" s="3"/>
      <c r="U628" s="3"/>
      <c r="V628" s="3"/>
      <c r="W628" s="3"/>
      <c r="X628" s="3"/>
      <c r="Y628" s="3"/>
      <c r="Z628" s="3"/>
      <c r="AA628" s="3"/>
    </row>
    <row r="629" spans="16:27" x14ac:dyDescent="0.2">
      <c r="P629" s="4"/>
      <c r="Q629" s="4"/>
      <c r="R629" s="4"/>
      <c r="S629" s="4"/>
      <c r="T629" s="3"/>
      <c r="U629" s="3"/>
      <c r="V629" s="3"/>
      <c r="W629" s="3"/>
      <c r="X629" s="3"/>
      <c r="Y629" s="3"/>
      <c r="Z629" s="3"/>
      <c r="AA629" s="3"/>
    </row>
    <row r="630" spans="16:27" x14ac:dyDescent="0.2">
      <c r="P630" s="4"/>
      <c r="Q630" s="4"/>
      <c r="R630" s="4"/>
      <c r="S630" s="4"/>
      <c r="T630" s="3"/>
      <c r="U630" s="3"/>
      <c r="V630" s="3"/>
      <c r="W630" s="3"/>
      <c r="X630" s="3"/>
      <c r="Y630" s="3"/>
      <c r="Z630" s="3"/>
      <c r="AA630" s="3"/>
    </row>
    <row r="631" spans="16:27" x14ac:dyDescent="0.2">
      <c r="P631" s="4"/>
      <c r="Q631" s="4"/>
      <c r="R631" s="4"/>
      <c r="S631" s="4"/>
      <c r="T631" s="3"/>
      <c r="U631" s="3"/>
      <c r="V631" s="3"/>
      <c r="W631" s="3"/>
      <c r="X631" s="3"/>
      <c r="Y631" s="3"/>
      <c r="Z631" s="3"/>
      <c r="AA631" s="3"/>
    </row>
    <row r="632" spans="16:27" x14ac:dyDescent="0.2">
      <c r="P632" s="4"/>
      <c r="Q632" s="4"/>
      <c r="R632" s="4"/>
      <c r="S632" s="4"/>
      <c r="T632" s="3"/>
      <c r="U632" s="3"/>
      <c r="V632" s="3"/>
      <c r="W632" s="3"/>
      <c r="X632" s="3"/>
      <c r="Y632" s="3"/>
      <c r="Z632" s="3"/>
      <c r="AA632" s="3"/>
    </row>
    <row r="633" spans="16:27" x14ac:dyDescent="0.2">
      <c r="P633" s="4"/>
      <c r="Q633" s="4"/>
      <c r="R633" s="4"/>
      <c r="S633" s="4"/>
      <c r="T633" s="3"/>
      <c r="U633" s="3"/>
      <c r="V633" s="3"/>
      <c r="W633" s="3"/>
      <c r="X633" s="3"/>
      <c r="Y633" s="3"/>
      <c r="Z633" s="3"/>
      <c r="AA633" s="3"/>
    </row>
    <row r="634" spans="16:27" x14ac:dyDescent="0.2">
      <c r="P634" s="4"/>
      <c r="Q634" s="4"/>
      <c r="R634" s="4"/>
      <c r="S634" s="4"/>
      <c r="T634" s="3"/>
      <c r="U634" s="3"/>
      <c r="V634" s="3"/>
      <c r="W634" s="3"/>
      <c r="X634" s="3"/>
      <c r="Y634" s="3"/>
      <c r="Z634" s="3"/>
      <c r="AA634" s="3"/>
    </row>
    <row r="635" spans="16:27" x14ac:dyDescent="0.2">
      <c r="P635" s="4"/>
      <c r="Q635" s="4"/>
      <c r="R635" s="4"/>
      <c r="S635" s="4"/>
      <c r="T635" s="3"/>
      <c r="U635" s="3"/>
      <c r="V635" s="3"/>
      <c r="W635" s="3"/>
      <c r="X635" s="3"/>
      <c r="Y635" s="3"/>
      <c r="Z635" s="3"/>
      <c r="AA635" s="3"/>
    </row>
    <row r="636" spans="16:27" x14ac:dyDescent="0.2">
      <c r="P636" s="4"/>
      <c r="Q636" s="4"/>
      <c r="R636" s="4"/>
      <c r="S636" s="4"/>
      <c r="T636" s="3"/>
      <c r="U636" s="3"/>
      <c r="V636" s="3"/>
      <c r="W636" s="3"/>
      <c r="X636" s="3"/>
      <c r="Y636" s="3"/>
      <c r="Z636" s="3"/>
      <c r="AA636" s="3"/>
    </row>
    <row r="637" spans="16:27" x14ac:dyDescent="0.2">
      <c r="P637" s="4"/>
      <c r="Q637" s="4"/>
      <c r="R637" s="4"/>
      <c r="S637" s="4"/>
      <c r="T637" s="3"/>
      <c r="U637" s="3"/>
      <c r="V637" s="3"/>
      <c r="W637" s="3"/>
      <c r="X637" s="3"/>
      <c r="Y637" s="3"/>
      <c r="Z637" s="3"/>
      <c r="AA637" s="3"/>
    </row>
    <row r="638" spans="16:27" x14ac:dyDescent="0.2">
      <c r="P638" s="4"/>
      <c r="Q638" s="4"/>
      <c r="R638" s="4"/>
      <c r="S638" s="4"/>
      <c r="T638" s="3"/>
      <c r="U638" s="3"/>
      <c r="V638" s="3"/>
      <c r="W638" s="3"/>
      <c r="X638" s="3"/>
      <c r="Y638" s="3"/>
      <c r="Z638" s="3"/>
      <c r="AA638" s="3"/>
    </row>
    <row r="639" spans="16:27" x14ac:dyDescent="0.2">
      <c r="P639" s="4"/>
      <c r="Q639" s="4"/>
      <c r="R639" s="4"/>
      <c r="S639" s="4"/>
      <c r="T639" s="3"/>
      <c r="U639" s="3"/>
      <c r="V639" s="3"/>
      <c r="W639" s="3"/>
      <c r="X639" s="3"/>
      <c r="Y639" s="3"/>
      <c r="Z639" s="3"/>
      <c r="AA639" s="3"/>
    </row>
    <row r="640" spans="16:27" x14ac:dyDescent="0.2">
      <c r="P640" s="4"/>
      <c r="Q640" s="4"/>
      <c r="R640" s="4"/>
      <c r="S640" s="4"/>
      <c r="T640" s="3"/>
      <c r="U640" s="3"/>
      <c r="V640" s="3"/>
      <c r="W640" s="3"/>
      <c r="X640" s="3"/>
      <c r="Y640" s="3"/>
      <c r="Z640" s="3"/>
      <c r="AA640" s="3"/>
    </row>
    <row r="641" spans="16:27" x14ac:dyDescent="0.2">
      <c r="P641" s="4"/>
      <c r="Q641" s="4"/>
      <c r="R641" s="4"/>
      <c r="S641" s="4"/>
      <c r="T641" s="3"/>
      <c r="U641" s="3"/>
      <c r="V641" s="3"/>
      <c r="W641" s="3"/>
      <c r="X641" s="3"/>
      <c r="Y641" s="3"/>
      <c r="Z641" s="3"/>
      <c r="AA641" s="3"/>
    </row>
    <row r="642" spans="16:27" x14ac:dyDescent="0.2">
      <c r="P642" s="4"/>
      <c r="Q642" s="4"/>
      <c r="R642" s="4"/>
      <c r="S642" s="4"/>
      <c r="T642" s="3"/>
      <c r="U642" s="3"/>
      <c r="V642" s="3"/>
      <c r="W642" s="3"/>
      <c r="X642" s="3"/>
      <c r="Y642" s="3"/>
      <c r="Z642" s="3"/>
      <c r="AA642" s="3"/>
    </row>
    <row r="643" spans="16:27" x14ac:dyDescent="0.2">
      <c r="P643" s="4"/>
      <c r="Q643" s="4"/>
      <c r="R643" s="4"/>
      <c r="S643" s="4"/>
      <c r="T643" s="3"/>
      <c r="U643" s="3"/>
      <c r="V643" s="3"/>
      <c r="W643" s="3"/>
      <c r="X643" s="3"/>
      <c r="Y643" s="3"/>
      <c r="Z643" s="3"/>
      <c r="AA643" s="3"/>
    </row>
    <row r="644" spans="16:27" x14ac:dyDescent="0.2">
      <c r="P644" s="4"/>
      <c r="Q644" s="4"/>
      <c r="R644" s="4"/>
      <c r="S644" s="4"/>
      <c r="T644" s="3"/>
      <c r="U644" s="3"/>
      <c r="V644" s="3"/>
      <c r="W644" s="3"/>
      <c r="X644" s="3"/>
      <c r="Y644" s="3"/>
      <c r="Z644" s="3"/>
      <c r="AA644" s="3"/>
    </row>
    <row r="645" spans="16:27" x14ac:dyDescent="0.2">
      <c r="P645" s="4"/>
      <c r="Q645" s="4"/>
      <c r="R645" s="4"/>
      <c r="S645" s="4"/>
      <c r="T645" s="3"/>
      <c r="U645" s="3"/>
      <c r="V645" s="3"/>
      <c r="W645" s="3"/>
      <c r="X645" s="3"/>
      <c r="Y645" s="3"/>
      <c r="Z645" s="3"/>
      <c r="AA645" s="3"/>
    </row>
    <row r="646" spans="16:27" x14ac:dyDescent="0.2">
      <c r="P646" s="4"/>
      <c r="Q646" s="4"/>
      <c r="R646" s="4"/>
      <c r="S646" s="4"/>
      <c r="T646" s="3"/>
      <c r="U646" s="3"/>
      <c r="V646" s="3"/>
      <c r="W646" s="3"/>
      <c r="X646" s="3"/>
      <c r="Y646" s="3"/>
      <c r="Z646" s="3"/>
      <c r="AA646" s="3"/>
    </row>
    <row r="647" spans="16:27" x14ac:dyDescent="0.2">
      <c r="P647" s="4"/>
      <c r="Q647" s="4"/>
      <c r="R647" s="4"/>
      <c r="S647" s="4"/>
      <c r="T647" s="3"/>
      <c r="U647" s="3"/>
      <c r="V647" s="3"/>
      <c r="W647" s="3"/>
      <c r="X647" s="3"/>
      <c r="Y647" s="3"/>
      <c r="Z647" s="3"/>
      <c r="AA647" s="3"/>
    </row>
    <row r="648" spans="16:27" x14ac:dyDescent="0.2">
      <c r="P648" s="4"/>
      <c r="Q648" s="4"/>
      <c r="R648" s="4"/>
      <c r="S648" s="4"/>
      <c r="T648" s="3"/>
      <c r="U648" s="3"/>
      <c r="V648" s="3"/>
      <c r="W648" s="3"/>
      <c r="X648" s="3"/>
      <c r="Y648" s="3"/>
      <c r="Z648" s="3"/>
      <c r="AA648" s="3"/>
    </row>
    <row r="649" spans="16:27" x14ac:dyDescent="0.2">
      <c r="P649" s="4"/>
      <c r="Q649" s="4"/>
      <c r="R649" s="4"/>
      <c r="S649" s="4"/>
      <c r="T649" s="3"/>
      <c r="U649" s="3"/>
      <c r="V649" s="3"/>
      <c r="W649" s="3"/>
      <c r="X649" s="3"/>
      <c r="Y649" s="3"/>
      <c r="Z649" s="3"/>
      <c r="AA649" s="3"/>
    </row>
    <row r="650" spans="16:27" x14ac:dyDescent="0.2">
      <c r="P650" s="4"/>
      <c r="Q650" s="4"/>
      <c r="R650" s="4"/>
      <c r="S650" s="4"/>
      <c r="T650" s="3"/>
      <c r="U650" s="3"/>
      <c r="V650" s="3"/>
      <c r="W650" s="3"/>
      <c r="X650" s="3"/>
      <c r="Y650" s="3"/>
      <c r="Z650" s="3"/>
      <c r="AA650" s="3"/>
    </row>
    <row r="651" spans="16:27" x14ac:dyDescent="0.2">
      <c r="P651" s="4"/>
      <c r="Q651" s="4"/>
      <c r="R651" s="4"/>
      <c r="S651" s="4"/>
      <c r="T651" s="3"/>
      <c r="U651" s="3"/>
      <c r="V651" s="3"/>
      <c r="W651" s="3"/>
      <c r="X651" s="3"/>
      <c r="Y651" s="3"/>
      <c r="Z651" s="3"/>
      <c r="AA651" s="3"/>
    </row>
    <row r="652" spans="16:27" x14ac:dyDescent="0.2">
      <c r="P652" s="4"/>
      <c r="Q652" s="4"/>
      <c r="R652" s="4"/>
      <c r="S652" s="4"/>
      <c r="T652" s="3"/>
      <c r="U652" s="3"/>
      <c r="V652" s="3"/>
      <c r="W652" s="3"/>
      <c r="X652" s="3"/>
      <c r="Y652" s="3"/>
      <c r="Z652" s="3"/>
      <c r="AA652" s="3"/>
    </row>
    <row r="653" spans="16:27" x14ac:dyDescent="0.2">
      <c r="P653" s="4"/>
      <c r="Q653" s="4"/>
      <c r="R653" s="4"/>
      <c r="S653" s="4"/>
      <c r="T653" s="3"/>
      <c r="U653" s="3"/>
      <c r="V653" s="3"/>
      <c r="W653" s="3"/>
      <c r="X653" s="3"/>
      <c r="Y653" s="3"/>
      <c r="Z653" s="3"/>
      <c r="AA653" s="3"/>
    </row>
    <row r="654" spans="16:27" x14ac:dyDescent="0.2">
      <c r="P654" s="4"/>
      <c r="Q654" s="4"/>
      <c r="R654" s="4"/>
      <c r="S654" s="4"/>
      <c r="T654" s="3"/>
      <c r="U654" s="3"/>
      <c r="V654" s="3"/>
      <c r="W654" s="3"/>
      <c r="X654" s="3"/>
      <c r="Y654" s="3"/>
      <c r="Z654" s="3"/>
      <c r="AA654" s="3"/>
    </row>
    <row r="655" spans="16:27" x14ac:dyDescent="0.2">
      <c r="P655" s="4"/>
      <c r="Q655" s="4"/>
      <c r="R655" s="4"/>
      <c r="S655" s="4"/>
      <c r="T655" s="3"/>
      <c r="U655" s="3"/>
      <c r="V655" s="3"/>
      <c r="W655" s="3"/>
      <c r="X655" s="3"/>
      <c r="Y655" s="3"/>
      <c r="Z655" s="3"/>
      <c r="AA655" s="3"/>
    </row>
    <row r="656" spans="16:27" x14ac:dyDescent="0.2">
      <c r="P656" s="4"/>
      <c r="Q656" s="4"/>
      <c r="R656" s="4"/>
      <c r="S656" s="4"/>
      <c r="T656" s="3"/>
      <c r="U656" s="3"/>
      <c r="V656" s="3"/>
      <c r="W656" s="3"/>
      <c r="X656" s="3"/>
      <c r="Y656" s="3"/>
      <c r="Z656" s="3"/>
      <c r="AA656" s="3"/>
    </row>
    <row r="657" spans="16:27" x14ac:dyDescent="0.2">
      <c r="P657" s="4"/>
      <c r="Q657" s="4"/>
      <c r="R657" s="4"/>
      <c r="S657" s="4"/>
      <c r="T657" s="3"/>
      <c r="U657" s="3"/>
      <c r="V657" s="3"/>
      <c r="W657" s="3"/>
      <c r="X657" s="3"/>
      <c r="Y657" s="3"/>
      <c r="Z657" s="3"/>
      <c r="AA657" s="3"/>
    </row>
    <row r="658" spans="16:27" x14ac:dyDescent="0.2">
      <c r="P658" s="4"/>
      <c r="Q658" s="4"/>
      <c r="R658" s="4"/>
      <c r="S658" s="4"/>
      <c r="T658" s="3"/>
      <c r="U658" s="3"/>
      <c r="V658" s="3"/>
      <c r="W658" s="3"/>
      <c r="X658" s="3"/>
      <c r="Y658" s="3"/>
      <c r="Z658" s="3"/>
      <c r="AA658" s="3"/>
    </row>
    <row r="659" spans="16:27" x14ac:dyDescent="0.2">
      <c r="P659" s="4"/>
      <c r="Q659" s="4"/>
      <c r="R659" s="4"/>
      <c r="S659" s="4"/>
      <c r="T659" s="3"/>
      <c r="U659" s="3"/>
      <c r="V659" s="3"/>
      <c r="W659" s="3"/>
      <c r="X659" s="3"/>
      <c r="Y659" s="3"/>
      <c r="Z659" s="3"/>
      <c r="AA659" s="3"/>
    </row>
    <row r="660" spans="16:27" x14ac:dyDescent="0.2">
      <c r="P660" s="4"/>
      <c r="Q660" s="4"/>
      <c r="R660" s="4"/>
      <c r="S660" s="4"/>
      <c r="T660" s="3"/>
      <c r="U660" s="3"/>
      <c r="V660" s="3"/>
      <c r="W660" s="3"/>
      <c r="X660" s="3"/>
      <c r="Y660" s="3"/>
      <c r="Z660" s="3"/>
      <c r="AA660" s="3"/>
    </row>
    <row r="661" spans="16:27" x14ac:dyDescent="0.2">
      <c r="P661" s="4"/>
      <c r="Q661" s="4"/>
      <c r="R661" s="4"/>
      <c r="S661" s="4"/>
      <c r="T661" s="3"/>
      <c r="U661" s="3"/>
      <c r="V661" s="3"/>
      <c r="W661" s="3"/>
      <c r="X661" s="3"/>
      <c r="Y661" s="3"/>
      <c r="Z661" s="3"/>
      <c r="AA661" s="3"/>
    </row>
    <row r="662" spans="16:27" x14ac:dyDescent="0.2">
      <c r="P662" s="4"/>
      <c r="Q662" s="4"/>
      <c r="R662" s="4"/>
      <c r="S662" s="4"/>
      <c r="T662" s="3"/>
      <c r="U662" s="3"/>
      <c r="V662" s="3"/>
      <c r="W662" s="3"/>
      <c r="X662" s="3"/>
      <c r="Y662" s="3"/>
      <c r="Z662" s="3"/>
      <c r="AA662" s="3"/>
    </row>
    <row r="663" spans="16:27" x14ac:dyDescent="0.2">
      <c r="P663" s="4"/>
      <c r="Q663" s="4"/>
      <c r="R663" s="4"/>
      <c r="S663" s="4"/>
      <c r="T663" s="3"/>
      <c r="U663" s="3"/>
      <c r="V663" s="3"/>
      <c r="W663" s="3"/>
      <c r="X663" s="3"/>
      <c r="Y663" s="3"/>
      <c r="Z663" s="3"/>
      <c r="AA663" s="3"/>
    </row>
    <row r="664" spans="16:27" x14ac:dyDescent="0.2">
      <c r="P664" s="4"/>
      <c r="Q664" s="4"/>
      <c r="R664" s="4"/>
      <c r="S664" s="4"/>
      <c r="T664" s="3"/>
      <c r="U664" s="3"/>
      <c r="V664" s="3"/>
      <c r="W664" s="3"/>
      <c r="X664" s="3"/>
      <c r="Y664" s="3"/>
      <c r="Z664" s="3"/>
      <c r="AA664" s="3"/>
    </row>
    <row r="665" spans="16:27" x14ac:dyDescent="0.2">
      <c r="P665" s="4"/>
      <c r="Q665" s="4"/>
      <c r="R665" s="4"/>
      <c r="S665" s="4"/>
      <c r="T665" s="3"/>
      <c r="U665" s="3"/>
      <c r="V665" s="3"/>
      <c r="W665" s="3"/>
      <c r="X665" s="3"/>
      <c r="Y665" s="3"/>
      <c r="Z665" s="3"/>
      <c r="AA665" s="3"/>
    </row>
    <row r="666" spans="16:27" x14ac:dyDescent="0.2">
      <c r="P666" s="4"/>
      <c r="Q666" s="4"/>
      <c r="R666" s="4"/>
      <c r="S666" s="4"/>
      <c r="T666" s="3"/>
      <c r="U666" s="3"/>
      <c r="V666" s="3"/>
      <c r="W666" s="3"/>
      <c r="X666" s="3"/>
      <c r="Y666" s="3"/>
      <c r="Z666" s="3"/>
      <c r="AA666" s="3"/>
    </row>
    <row r="667" spans="16:27" x14ac:dyDescent="0.2">
      <c r="P667" s="4"/>
      <c r="Q667" s="4"/>
      <c r="R667" s="4"/>
      <c r="S667" s="4"/>
      <c r="T667" s="3"/>
      <c r="U667" s="3"/>
      <c r="V667" s="3"/>
      <c r="W667" s="3"/>
      <c r="X667" s="3"/>
      <c r="Y667" s="3"/>
      <c r="Z667" s="3"/>
      <c r="AA667" s="3"/>
    </row>
    <row r="668" spans="16:27" x14ac:dyDescent="0.2">
      <c r="P668" s="4"/>
      <c r="Q668" s="4"/>
      <c r="R668" s="4"/>
      <c r="S668" s="4"/>
      <c r="T668" s="3"/>
      <c r="U668" s="3"/>
      <c r="V668" s="3"/>
      <c r="W668" s="3"/>
      <c r="X668" s="3"/>
      <c r="Y668" s="3"/>
      <c r="Z668" s="3"/>
      <c r="AA668" s="3"/>
    </row>
    <row r="669" spans="16:27" x14ac:dyDescent="0.2">
      <c r="P669" s="4"/>
      <c r="Q669" s="4"/>
      <c r="R669" s="4"/>
      <c r="S669" s="4"/>
      <c r="T669" s="3"/>
      <c r="U669" s="3"/>
      <c r="V669" s="3"/>
      <c r="W669" s="3"/>
      <c r="X669" s="3"/>
      <c r="Y669" s="3"/>
      <c r="Z669" s="3"/>
      <c r="AA669" s="3"/>
    </row>
    <row r="670" spans="16:27" x14ac:dyDescent="0.2">
      <c r="P670" s="4"/>
      <c r="Q670" s="4"/>
      <c r="R670" s="4"/>
      <c r="S670" s="4"/>
      <c r="T670" s="3"/>
      <c r="U670" s="3"/>
      <c r="V670" s="3"/>
      <c r="W670" s="3"/>
      <c r="X670" s="3"/>
      <c r="Y670" s="3"/>
      <c r="Z670" s="3"/>
      <c r="AA670" s="3"/>
    </row>
    <row r="671" spans="16:27" x14ac:dyDescent="0.2">
      <c r="P671" s="4"/>
      <c r="Q671" s="4"/>
      <c r="R671" s="4"/>
      <c r="S671" s="4"/>
      <c r="T671" s="3"/>
      <c r="U671" s="3"/>
      <c r="V671" s="3"/>
      <c r="W671" s="3"/>
      <c r="X671" s="3"/>
      <c r="Y671" s="3"/>
      <c r="Z671" s="3"/>
      <c r="AA671" s="3"/>
    </row>
    <row r="672" spans="16:27" x14ac:dyDescent="0.2">
      <c r="P672" s="4"/>
      <c r="Q672" s="4"/>
      <c r="R672" s="4"/>
      <c r="S672" s="4"/>
      <c r="T672" s="3"/>
      <c r="U672" s="3"/>
      <c r="V672" s="3"/>
      <c r="W672" s="3"/>
      <c r="X672" s="3"/>
      <c r="Y672" s="3"/>
      <c r="Z672" s="3"/>
      <c r="AA672" s="3"/>
    </row>
    <row r="673" spans="16:27" x14ac:dyDescent="0.2">
      <c r="P673" s="4"/>
      <c r="Q673" s="4"/>
      <c r="R673" s="4"/>
      <c r="S673" s="4"/>
      <c r="T673" s="3"/>
      <c r="U673" s="3"/>
      <c r="V673" s="3"/>
      <c r="W673" s="3"/>
      <c r="X673" s="3"/>
      <c r="Y673" s="3"/>
      <c r="Z673" s="3"/>
      <c r="AA673" s="3"/>
    </row>
    <row r="674" spans="16:27" x14ac:dyDescent="0.2">
      <c r="P674" s="4"/>
      <c r="Q674" s="4"/>
      <c r="R674" s="4"/>
      <c r="S674" s="4"/>
      <c r="T674" s="3"/>
      <c r="U674" s="3"/>
      <c r="V674" s="3"/>
      <c r="W674" s="3"/>
      <c r="X674" s="3"/>
      <c r="Y674" s="3"/>
      <c r="Z674" s="3"/>
      <c r="AA674" s="3"/>
    </row>
    <row r="675" spans="16:27" x14ac:dyDescent="0.2">
      <c r="P675" s="4"/>
      <c r="Q675" s="4"/>
      <c r="R675" s="4"/>
      <c r="S675" s="4"/>
      <c r="T675" s="3"/>
      <c r="U675" s="3"/>
      <c r="V675" s="3"/>
      <c r="W675" s="3"/>
      <c r="X675" s="3"/>
      <c r="Y675" s="3"/>
      <c r="Z675" s="3"/>
      <c r="AA675" s="3"/>
    </row>
    <row r="676" spans="16:27" x14ac:dyDescent="0.2">
      <c r="P676" s="4"/>
      <c r="Q676" s="4"/>
      <c r="R676" s="4"/>
      <c r="S676" s="4"/>
      <c r="T676" s="3"/>
      <c r="U676" s="3"/>
      <c r="V676" s="3"/>
      <c r="W676" s="3"/>
      <c r="X676" s="3"/>
      <c r="Y676" s="3"/>
      <c r="Z676" s="3"/>
      <c r="AA676" s="3"/>
    </row>
    <row r="677" spans="16:27" x14ac:dyDescent="0.2">
      <c r="P677" s="4"/>
      <c r="Q677" s="4"/>
      <c r="R677" s="4"/>
      <c r="S677" s="4"/>
      <c r="T677" s="3"/>
      <c r="U677" s="3"/>
      <c r="V677" s="3"/>
      <c r="W677" s="3"/>
      <c r="X677" s="3"/>
      <c r="Y677" s="3"/>
      <c r="Z677" s="3"/>
      <c r="AA677" s="3"/>
    </row>
    <row r="678" spans="16:27" x14ac:dyDescent="0.2">
      <c r="P678" s="4"/>
      <c r="Q678" s="4"/>
      <c r="R678" s="4"/>
      <c r="S678" s="4"/>
      <c r="T678" s="3"/>
      <c r="U678" s="3"/>
      <c r="V678" s="3"/>
      <c r="W678" s="3"/>
      <c r="X678" s="3"/>
      <c r="Y678" s="3"/>
      <c r="Z678" s="3"/>
      <c r="AA678" s="3"/>
    </row>
    <row r="679" spans="16:27" x14ac:dyDescent="0.2">
      <c r="P679" s="4"/>
      <c r="Q679" s="4"/>
      <c r="R679" s="4"/>
      <c r="S679" s="4"/>
      <c r="T679" s="3"/>
      <c r="U679" s="3"/>
      <c r="V679" s="3"/>
      <c r="W679" s="3"/>
      <c r="X679" s="3"/>
      <c r="Y679" s="3"/>
      <c r="Z679" s="3"/>
      <c r="AA679" s="3"/>
    </row>
    <row r="680" spans="16:27" x14ac:dyDescent="0.2">
      <c r="P680" s="4"/>
      <c r="Q680" s="4"/>
      <c r="R680" s="4"/>
      <c r="S680" s="4"/>
      <c r="T680" s="3"/>
      <c r="U680" s="3"/>
      <c r="V680" s="3"/>
      <c r="W680" s="3"/>
      <c r="X680" s="3"/>
      <c r="Y680" s="3"/>
      <c r="Z680" s="3"/>
      <c r="AA680" s="3"/>
    </row>
    <row r="681" spans="16:27" x14ac:dyDescent="0.2">
      <c r="P681" s="4"/>
      <c r="Q681" s="4"/>
      <c r="R681" s="4"/>
      <c r="S681" s="4"/>
      <c r="T681" s="3"/>
      <c r="U681" s="3"/>
      <c r="V681" s="3"/>
      <c r="W681" s="3"/>
      <c r="X681" s="3"/>
      <c r="Y681" s="3"/>
      <c r="Z681" s="3"/>
      <c r="AA681" s="3"/>
    </row>
    <row r="682" spans="16:27" x14ac:dyDescent="0.2">
      <c r="P682" s="4"/>
      <c r="Q682" s="4"/>
      <c r="R682" s="4"/>
      <c r="S682" s="4"/>
      <c r="T682" s="3"/>
      <c r="U682" s="3"/>
      <c r="V682" s="3"/>
      <c r="W682" s="3"/>
      <c r="X682" s="3"/>
      <c r="Y682" s="3"/>
      <c r="Z682" s="3"/>
      <c r="AA682" s="3"/>
    </row>
    <row r="683" spans="16:27" x14ac:dyDescent="0.2">
      <c r="P683" s="4"/>
      <c r="Q683" s="4"/>
      <c r="R683" s="4"/>
      <c r="S683" s="4"/>
      <c r="T683" s="3"/>
      <c r="U683" s="3"/>
      <c r="V683" s="3"/>
      <c r="W683" s="3"/>
      <c r="X683" s="3"/>
      <c r="Y683" s="3"/>
      <c r="Z683" s="3"/>
      <c r="AA683" s="3"/>
    </row>
    <row r="684" spans="16:27" x14ac:dyDescent="0.2">
      <c r="P684" s="4"/>
      <c r="Q684" s="4"/>
      <c r="R684" s="4"/>
      <c r="S684" s="4"/>
      <c r="T684" s="3"/>
      <c r="U684" s="3"/>
      <c r="V684" s="3"/>
      <c r="W684" s="3"/>
      <c r="X684" s="3"/>
      <c r="Y684" s="3"/>
      <c r="Z684" s="3"/>
      <c r="AA684" s="3"/>
    </row>
    <row r="685" spans="16:27" x14ac:dyDescent="0.2">
      <c r="P685" s="4"/>
      <c r="Q685" s="4"/>
      <c r="R685" s="4"/>
      <c r="S685" s="4"/>
      <c r="T685" s="3"/>
      <c r="U685" s="3"/>
      <c r="V685" s="3"/>
      <c r="W685" s="3"/>
      <c r="X685" s="3"/>
      <c r="Y685" s="3"/>
      <c r="Z685" s="3"/>
      <c r="AA685" s="3"/>
    </row>
    <row r="686" spans="16:27" x14ac:dyDescent="0.2">
      <c r="P686" s="4"/>
      <c r="Q686" s="4"/>
      <c r="R686" s="4"/>
      <c r="S686" s="4"/>
      <c r="T686" s="3"/>
      <c r="U686" s="3"/>
      <c r="V686" s="3"/>
      <c r="W686" s="3"/>
      <c r="X686" s="3"/>
      <c r="Y686" s="3"/>
      <c r="Z686" s="3"/>
      <c r="AA686" s="3"/>
    </row>
    <row r="687" spans="16:27" x14ac:dyDescent="0.2">
      <c r="P687" s="4"/>
      <c r="Q687" s="4"/>
      <c r="R687" s="4"/>
      <c r="S687" s="4"/>
      <c r="T687" s="3"/>
      <c r="U687" s="3"/>
      <c r="V687" s="3"/>
      <c r="W687" s="3"/>
      <c r="X687" s="3"/>
      <c r="Y687" s="3"/>
      <c r="Z687" s="3"/>
      <c r="AA687" s="3"/>
    </row>
    <row r="688" spans="16:27" x14ac:dyDescent="0.2">
      <c r="P688" s="4"/>
      <c r="Q688" s="4"/>
      <c r="R688" s="4"/>
      <c r="S688" s="4"/>
      <c r="T688" s="3"/>
      <c r="U688" s="3"/>
      <c r="V688" s="3"/>
      <c r="W688" s="3"/>
      <c r="X688" s="3"/>
      <c r="Y688" s="3"/>
      <c r="Z688" s="3"/>
      <c r="AA688" s="3"/>
    </row>
    <row r="689" spans="16:27" x14ac:dyDescent="0.2">
      <c r="P689" s="4"/>
      <c r="Q689" s="4"/>
      <c r="R689" s="4"/>
      <c r="S689" s="4"/>
      <c r="T689" s="3"/>
      <c r="U689" s="3"/>
      <c r="V689" s="3"/>
      <c r="W689" s="3"/>
      <c r="X689" s="3"/>
      <c r="Y689" s="3"/>
      <c r="Z689" s="3"/>
      <c r="AA689" s="3"/>
    </row>
    <row r="690" spans="16:27" x14ac:dyDescent="0.2">
      <c r="P690" s="4"/>
      <c r="Q690" s="4"/>
      <c r="R690" s="4"/>
      <c r="S690" s="4"/>
      <c r="T690" s="3"/>
      <c r="U690" s="3"/>
      <c r="V690" s="3"/>
      <c r="W690" s="3"/>
      <c r="X690" s="3"/>
      <c r="Y690" s="3"/>
      <c r="Z690" s="3"/>
      <c r="AA690" s="3"/>
    </row>
    <row r="691" spans="16:27" x14ac:dyDescent="0.2">
      <c r="P691" s="4"/>
      <c r="Q691" s="4"/>
      <c r="R691" s="4"/>
      <c r="S691" s="4"/>
      <c r="T691" s="3"/>
      <c r="U691" s="3"/>
      <c r="V691" s="3"/>
      <c r="W691" s="3"/>
      <c r="X691" s="3"/>
      <c r="Y691" s="3"/>
      <c r="Z691" s="3"/>
      <c r="AA691" s="3"/>
    </row>
    <row r="692" spans="16:27" x14ac:dyDescent="0.2">
      <c r="P692" s="4"/>
      <c r="Q692" s="4"/>
      <c r="R692" s="4"/>
      <c r="S692" s="4"/>
      <c r="T692" s="3"/>
      <c r="U692" s="3"/>
      <c r="V692" s="3"/>
      <c r="W692" s="3"/>
      <c r="X692" s="3"/>
      <c r="Y692" s="3"/>
      <c r="Z692" s="3"/>
      <c r="AA692" s="3"/>
    </row>
    <row r="693" spans="16:27" x14ac:dyDescent="0.2">
      <c r="P693" s="4"/>
      <c r="Q693" s="4"/>
      <c r="R693" s="4"/>
      <c r="S693" s="4"/>
      <c r="T693" s="3"/>
      <c r="U693" s="3"/>
      <c r="V693" s="3"/>
      <c r="W693" s="3"/>
      <c r="X693" s="3"/>
      <c r="Y693" s="3"/>
      <c r="Z693" s="3"/>
      <c r="AA693" s="3"/>
    </row>
    <row r="694" spans="16:27" x14ac:dyDescent="0.2">
      <c r="P694" s="4"/>
      <c r="Q694" s="4"/>
      <c r="R694" s="4"/>
      <c r="S694" s="4"/>
      <c r="T694" s="3"/>
      <c r="U694" s="3"/>
      <c r="V694" s="3"/>
      <c r="W694" s="3"/>
      <c r="X694" s="3"/>
      <c r="Y694" s="3"/>
      <c r="Z694" s="3"/>
      <c r="AA694" s="3"/>
    </row>
    <row r="695" spans="16:27" x14ac:dyDescent="0.2">
      <c r="P695" s="4"/>
      <c r="Q695" s="4"/>
      <c r="R695" s="4"/>
      <c r="S695" s="4"/>
      <c r="T695" s="3"/>
      <c r="U695" s="3"/>
      <c r="V695" s="3"/>
      <c r="W695" s="3"/>
      <c r="X695" s="3"/>
      <c r="Y695" s="3"/>
      <c r="Z695" s="3"/>
      <c r="AA695" s="3"/>
    </row>
    <row r="696" spans="16:27" x14ac:dyDescent="0.2">
      <c r="P696" s="4"/>
      <c r="Q696" s="4"/>
      <c r="R696" s="4"/>
      <c r="S696" s="4"/>
      <c r="T696" s="3"/>
      <c r="U696" s="3"/>
      <c r="V696" s="3"/>
      <c r="W696" s="3"/>
      <c r="X696" s="3"/>
      <c r="Y696" s="3"/>
      <c r="Z696" s="3"/>
      <c r="AA696" s="3"/>
    </row>
    <row r="697" spans="16:27" x14ac:dyDescent="0.2">
      <c r="P697" s="4"/>
      <c r="Q697" s="4"/>
      <c r="R697" s="4"/>
      <c r="S697" s="4"/>
      <c r="T697" s="3"/>
      <c r="U697" s="3"/>
      <c r="V697" s="3"/>
      <c r="W697" s="3"/>
      <c r="X697" s="3"/>
      <c r="Y697" s="3"/>
      <c r="Z697" s="3"/>
      <c r="AA697" s="3"/>
    </row>
    <row r="698" spans="16:27" x14ac:dyDescent="0.2">
      <c r="P698" s="4"/>
      <c r="Q698" s="4"/>
      <c r="R698" s="4"/>
      <c r="S698" s="4"/>
      <c r="T698" s="3"/>
      <c r="U698" s="3"/>
      <c r="V698" s="3"/>
      <c r="W698" s="3"/>
      <c r="X698" s="3"/>
      <c r="Y698" s="3"/>
      <c r="Z698" s="3"/>
      <c r="AA698" s="3"/>
    </row>
    <row r="699" spans="16:27" x14ac:dyDescent="0.2">
      <c r="P699" s="4"/>
      <c r="Q699" s="4"/>
      <c r="R699" s="4"/>
      <c r="S699" s="4"/>
      <c r="T699" s="3"/>
      <c r="U699" s="3"/>
      <c r="V699" s="3"/>
      <c r="W699" s="3"/>
      <c r="X699" s="3"/>
      <c r="Y699" s="3"/>
      <c r="Z699" s="3"/>
      <c r="AA699" s="3"/>
    </row>
    <row r="700" spans="16:27" x14ac:dyDescent="0.2">
      <c r="P700" s="4"/>
      <c r="Q700" s="4"/>
      <c r="R700" s="4"/>
      <c r="S700" s="4"/>
      <c r="T700" s="3"/>
      <c r="U700" s="3"/>
      <c r="V700" s="3"/>
      <c r="W700" s="3"/>
      <c r="X700" s="3"/>
      <c r="Y700" s="3"/>
      <c r="Z700" s="3"/>
      <c r="AA700" s="3"/>
    </row>
    <row r="701" spans="16:27" x14ac:dyDescent="0.2">
      <c r="P701" s="4"/>
      <c r="Q701" s="4"/>
      <c r="R701" s="4"/>
      <c r="S701" s="4"/>
      <c r="T701" s="3"/>
      <c r="U701" s="3"/>
      <c r="V701" s="3"/>
      <c r="W701" s="3"/>
      <c r="X701" s="3"/>
      <c r="Y701" s="3"/>
      <c r="Z701" s="3"/>
      <c r="AA701" s="3"/>
    </row>
    <row r="702" spans="16:27" x14ac:dyDescent="0.2">
      <c r="P702" s="4"/>
      <c r="Q702" s="4"/>
      <c r="R702" s="4"/>
      <c r="S702" s="4"/>
      <c r="T702" s="3"/>
      <c r="U702" s="3"/>
      <c r="V702" s="3"/>
      <c r="W702" s="3"/>
      <c r="X702" s="3"/>
      <c r="Y702" s="3"/>
      <c r="Z702" s="3"/>
      <c r="AA702" s="3"/>
    </row>
    <row r="703" spans="16:27" x14ac:dyDescent="0.2">
      <c r="P703" s="4"/>
      <c r="Q703" s="4"/>
      <c r="R703" s="4"/>
      <c r="S703" s="4"/>
      <c r="T703" s="3"/>
      <c r="U703" s="3"/>
      <c r="V703" s="3"/>
      <c r="W703" s="3"/>
      <c r="X703" s="3"/>
      <c r="Y703" s="3"/>
      <c r="Z703" s="3"/>
      <c r="AA703" s="3"/>
    </row>
    <row r="704" spans="16:27" x14ac:dyDescent="0.2">
      <c r="P704" s="4"/>
      <c r="Q704" s="4"/>
      <c r="R704" s="4"/>
      <c r="S704" s="4"/>
      <c r="T704" s="3"/>
      <c r="U704" s="3"/>
      <c r="V704" s="3"/>
      <c r="W704" s="3"/>
      <c r="X704" s="3"/>
      <c r="Y704" s="3"/>
      <c r="Z704" s="3"/>
      <c r="AA704" s="3"/>
    </row>
    <row r="705" spans="16:27" x14ac:dyDescent="0.2">
      <c r="P705" s="4"/>
      <c r="Q705" s="4"/>
      <c r="R705" s="4"/>
      <c r="S705" s="4"/>
      <c r="T705" s="3"/>
      <c r="U705" s="3"/>
      <c r="V705" s="3"/>
      <c r="W705" s="3"/>
      <c r="X705" s="3"/>
      <c r="Y705" s="3"/>
      <c r="Z705" s="3"/>
      <c r="AA705" s="3"/>
    </row>
    <row r="706" spans="16:27" x14ac:dyDescent="0.2">
      <c r="P706" s="4"/>
      <c r="Q706" s="4"/>
      <c r="R706" s="4"/>
      <c r="S706" s="4"/>
      <c r="T706" s="3"/>
      <c r="U706" s="3"/>
      <c r="V706" s="3"/>
      <c r="W706" s="3"/>
      <c r="X706" s="3"/>
      <c r="Y706" s="3"/>
      <c r="Z706" s="3"/>
      <c r="AA706" s="3"/>
    </row>
    <row r="707" spans="16:27" x14ac:dyDescent="0.2">
      <c r="P707" s="4"/>
      <c r="Q707" s="4"/>
      <c r="R707" s="4"/>
      <c r="S707" s="4"/>
      <c r="T707" s="3"/>
      <c r="U707" s="3"/>
      <c r="V707" s="3"/>
      <c r="W707" s="3"/>
      <c r="X707" s="3"/>
      <c r="Y707" s="3"/>
      <c r="Z707" s="3"/>
      <c r="AA707" s="3"/>
    </row>
    <row r="708" spans="16:27" x14ac:dyDescent="0.2">
      <c r="P708" s="4"/>
      <c r="Q708" s="4"/>
      <c r="R708" s="4"/>
      <c r="S708" s="4"/>
      <c r="T708" s="3"/>
      <c r="U708" s="3"/>
      <c r="V708" s="3"/>
      <c r="W708" s="3"/>
      <c r="X708" s="3"/>
      <c r="Y708" s="3"/>
      <c r="Z708" s="3"/>
      <c r="AA708" s="3"/>
    </row>
    <row r="709" spans="16:27" x14ac:dyDescent="0.2">
      <c r="P709" s="4"/>
      <c r="Q709" s="4"/>
      <c r="R709" s="4"/>
      <c r="S709" s="4"/>
      <c r="T709" s="3"/>
      <c r="U709" s="3"/>
      <c r="V709" s="3"/>
      <c r="W709" s="3"/>
      <c r="X709" s="3"/>
      <c r="Y709" s="3"/>
      <c r="Z709" s="3"/>
      <c r="AA709" s="3"/>
    </row>
    <row r="710" spans="16:27" x14ac:dyDescent="0.2">
      <c r="P710" s="4"/>
      <c r="Q710" s="4"/>
      <c r="R710" s="4"/>
      <c r="S710" s="4"/>
      <c r="T710" s="3"/>
      <c r="U710" s="3"/>
      <c r="V710" s="3"/>
      <c r="W710" s="3"/>
      <c r="X710" s="3"/>
      <c r="Y710" s="3"/>
      <c r="Z710" s="3"/>
      <c r="AA710" s="3"/>
    </row>
    <row r="711" spans="16:27" x14ac:dyDescent="0.2">
      <c r="P711" s="4"/>
      <c r="Q711" s="4"/>
      <c r="R711" s="4"/>
      <c r="S711" s="4"/>
      <c r="T711" s="3"/>
      <c r="U711" s="3"/>
      <c r="V711" s="3"/>
      <c r="W711" s="3"/>
      <c r="X711" s="3"/>
      <c r="Y711" s="3"/>
      <c r="Z711" s="3"/>
      <c r="AA711" s="3"/>
    </row>
    <row r="712" spans="16:27" x14ac:dyDescent="0.2">
      <c r="P712" s="4"/>
      <c r="Q712" s="4"/>
      <c r="R712" s="4"/>
      <c r="S712" s="4"/>
      <c r="T712" s="3"/>
      <c r="U712" s="3"/>
      <c r="V712" s="3"/>
      <c r="W712" s="3"/>
      <c r="X712" s="3"/>
      <c r="Y712" s="3"/>
      <c r="Z712" s="3"/>
      <c r="AA712" s="3"/>
    </row>
    <row r="713" spans="16:27" x14ac:dyDescent="0.2">
      <c r="P713" s="4"/>
      <c r="Q713" s="4"/>
      <c r="R713" s="4"/>
      <c r="S713" s="4"/>
      <c r="T713" s="3"/>
      <c r="U713" s="3"/>
      <c r="V713" s="3"/>
      <c r="W713" s="3"/>
      <c r="X713" s="3"/>
      <c r="Y713" s="3"/>
      <c r="Z713" s="3"/>
      <c r="AA713" s="3"/>
    </row>
    <row r="714" spans="16:27" x14ac:dyDescent="0.2">
      <c r="P714" s="4"/>
      <c r="Q714" s="4"/>
      <c r="R714" s="4"/>
      <c r="S714" s="4"/>
      <c r="T714" s="3"/>
      <c r="U714" s="3"/>
      <c r="V714" s="3"/>
      <c r="W714" s="3"/>
      <c r="X714" s="3"/>
      <c r="Y714" s="3"/>
      <c r="Z714" s="3"/>
      <c r="AA714" s="3"/>
    </row>
    <row r="715" spans="16:27" x14ac:dyDescent="0.2">
      <c r="P715" s="4"/>
      <c r="Q715" s="4"/>
      <c r="R715" s="4"/>
      <c r="S715" s="4"/>
      <c r="T715" s="3"/>
      <c r="U715" s="3"/>
      <c r="V715" s="3"/>
      <c r="W715" s="3"/>
      <c r="X715" s="3"/>
      <c r="Y715" s="3"/>
      <c r="Z715" s="3"/>
      <c r="AA715" s="3"/>
    </row>
    <row r="716" spans="16:27" x14ac:dyDescent="0.2">
      <c r="P716" s="4"/>
      <c r="Q716" s="4"/>
      <c r="R716" s="4"/>
      <c r="S716" s="4"/>
      <c r="T716" s="3"/>
      <c r="U716" s="3"/>
      <c r="V716" s="3"/>
      <c r="W716" s="3"/>
      <c r="X716" s="3"/>
      <c r="Y716" s="3"/>
      <c r="Z716" s="3"/>
      <c r="AA716" s="3"/>
    </row>
    <row r="717" spans="16:27" x14ac:dyDescent="0.2">
      <c r="P717" s="4"/>
      <c r="Q717" s="4"/>
      <c r="R717" s="4"/>
      <c r="S717" s="4"/>
      <c r="T717" s="3"/>
      <c r="U717" s="3"/>
      <c r="V717" s="3"/>
      <c r="W717" s="3"/>
      <c r="X717" s="3"/>
      <c r="Y717" s="3"/>
      <c r="Z717" s="3"/>
      <c r="AA717" s="3"/>
    </row>
    <row r="718" spans="16:27" x14ac:dyDescent="0.2">
      <c r="P718" s="4"/>
      <c r="Q718" s="4"/>
      <c r="R718" s="4"/>
      <c r="S718" s="4"/>
      <c r="T718" s="3"/>
      <c r="U718" s="3"/>
      <c r="V718" s="3"/>
      <c r="W718" s="3"/>
      <c r="X718" s="3"/>
      <c r="Y718" s="3"/>
      <c r="Z718" s="3"/>
      <c r="AA718" s="3"/>
    </row>
    <row r="719" spans="16:27" x14ac:dyDescent="0.2">
      <c r="P719" s="4"/>
      <c r="Q719" s="4"/>
      <c r="R719" s="4"/>
      <c r="S719" s="4"/>
      <c r="T719" s="3"/>
      <c r="U719" s="3"/>
      <c r="V719" s="3"/>
      <c r="W719" s="3"/>
      <c r="X719" s="3"/>
      <c r="Y719" s="3"/>
      <c r="Z719" s="3"/>
      <c r="AA719" s="3"/>
    </row>
    <row r="720" spans="16:27" x14ac:dyDescent="0.2">
      <c r="P720" s="4"/>
      <c r="Q720" s="4"/>
      <c r="R720" s="4"/>
      <c r="S720" s="4"/>
      <c r="T720" s="3"/>
      <c r="U720" s="3"/>
      <c r="V720" s="3"/>
      <c r="W720" s="3"/>
      <c r="X720" s="3"/>
      <c r="Y720" s="3"/>
      <c r="Z720" s="3"/>
      <c r="AA720" s="3"/>
    </row>
    <row r="721" spans="16:27" x14ac:dyDescent="0.2">
      <c r="P721" s="4"/>
      <c r="Q721" s="4"/>
      <c r="R721" s="4"/>
      <c r="S721" s="4"/>
      <c r="T721" s="3"/>
      <c r="U721" s="3"/>
      <c r="V721" s="3"/>
      <c r="W721" s="3"/>
      <c r="X721" s="3"/>
      <c r="Y721" s="3"/>
      <c r="Z721" s="3"/>
      <c r="AA721" s="3"/>
    </row>
    <row r="722" spans="16:27" x14ac:dyDescent="0.2">
      <c r="P722" s="4"/>
      <c r="Q722" s="4"/>
      <c r="R722" s="4"/>
      <c r="S722" s="4"/>
      <c r="T722" s="3"/>
      <c r="U722" s="3"/>
      <c r="V722" s="3"/>
      <c r="W722" s="3"/>
      <c r="X722" s="3"/>
      <c r="Y722" s="3"/>
      <c r="Z722" s="3"/>
      <c r="AA722" s="3"/>
    </row>
    <row r="723" spans="16:27" x14ac:dyDescent="0.2">
      <c r="P723" s="4"/>
      <c r="Q723" s="4"/>
      <c r="R723" s="4"/>
      <c r="S723" s="4"/>
      <c r="T723" s="3"/>
      <c r="U723" s="3"/>
      <c r="V723" s="3"/>
      <c r="W723" s="3"/>
      <c r="X723" s="3"/>
      <c r="Y723" s="3"/>
      <c r="Z723" s="3"/>
      <c r="AA723" s="3"/>
    </row>
    <row r="724" spans="16:27" x14ac:dyDescent="0.2">
      <c r="P724" s="4"/>
      <c r="Q724" s="4"/>
      <c r="R724" s="4"/>
      <c r="S724" s="4"/>
      <c r="T724" s="3"/>
      <c r="U724" s="3"/>
      <c r="V724" s="3"/>
      <c r="W724" s="3"/>
      <c r="X724" s="3"/>
      <c r="Y724" s="3"/>
      <c r="Z724" s="3"/>
      <c r="AA724" s="3"/>
    </row>
    <row r="725" spans="16:27" x14ac:dyDescent="0.2">
      <c r="P725" s="4"/>
      <c r="Q725" s="4"/>
      <c r="R725" s="4"/>
      <c r="S725" s="4"/>
      <c r="T725" s="3"/>
      <c r="U725" s="3"/>
      <c r="V725" s="3"/>
      <c r="W725" s="3"/>
      <c r="X725" s="3"/>
      <c r="Y725" s="3"/>
      <c r="Z725" s="3"/>
      <c r="AA725" s="3"/>
    </row>
    <row r="726" spans="16:27" x14ac:dyDescent="0.2">
      <c r="P726" s="4"/>
      <c r="Q726" s="4"/>
      <c r="R726" s="4"/>
      <c r="S726" s="4"/>
      <c r="T726" s="3"/>
      <c r="U726" s="3"/>
      <c r="V726" s="3"/>
      <c r="W726" s="3"/>
      <c r="X726" s="3"/>
      <c r="Y726" s="3"/>
      <c r="Z726" s="3"/>
      <c r="AA726" s="3"/>
    </row>
    <row r="727" spans="16:27" x14ac:dyDescent="0.2">
      <c r="P727" s="4"/>
      <c r="Q727" s="4"/>
      <c r="R727" s="4"/>
      <c r="S727" s="4"/>
      <c r="T727" s="3"/>
      <c r="U727" s="3"/>
      <c r="V727" s="3"/>
      <c r="W727" s="3"/>
      <c r="X727" s="3"/>
      <c r="Y727" s="3"/>
      <c r="Z727" s="3"/>
      <c r="AA727" s="3"/>
    </row>
    <row r="728" spans="16:27" x14ac:dyDescent="0.2">
      <c r="P728" s="4"/>
      <c r="Q728" s="4"/>
      <c r="R728" s="4"/>
      <c r="S728" s="4"/>
      <c r="T728" s="3"/>
      <c r="U728" s="3"/>
      <c r="V728" s="3"/>
      <c r="W728" s="3"/>
      <c r="X728" s="3"/>
      <c r="Y728" s="3"/>
      <c r="Z728" s="3"/>
      <c r="AA728" s="3"/>
    </row>
    <row r="729" spans="16:27" x14ac:dyDescent="0.2">
      <c r="P729" s="4"/>
      <c r="Q729" s="4"/>
      <c r="R729" s="4"/>
      <c r="S729" s="4"/>
      <c r="T729" s="3"/>
      <c r="U729" s="3"/>
      <c r="V729" s="3"/>
      <c r="W729" s="3"/>
      <c r="X729" s="3"/>
      <c r="Y729" s="3"/>
      <c r="Z729" s="3"/>
      <c r="AA729" s="3"/>
    </row>
    <row r="730" spans="16:27" x14ac:dyDescent="0.2">
      <c r="P730" s="4"/>
      <c r="Q730" s="4"/>
      <c r="R730" s="4"/>
      <c r="S730" s="4"/>
      <c r="T730" s="3"/>
      <c r="U730" s="3"/>
      <c r="V730" s="3"/>
      <c r="W730" s="3"/>
      <c r="X730" s="3"/>
      <c r="Y730" s="3"/>
      <c r="Z730" s="3"/>
      <c r="AA730" s="3"/>
    </row>
    <row r="731" spans="16:27" x14ac:dyDescent="0.2">
      <c r="P731" s="4"/>
      <c r="Q731" s="4"/>
      <c r="R731" s="4"/>
      <c r="S731" s="4"/>
      <c r="T731" s="3"/>
      <c r="U731" s="3"/>
      <c r="V731" s="3"/>
      <c r="W731" s="3"/>
      <c r="X731" s="3"/>
      <c r="Y731" s="3"/>
      <c r="Z731" s="3"/>
      <c r="AA731" s="3"/>
    </row>
    <row r="732" spans="16:27" x14ac:dyDescent="0.2">
      <c r="P732" s="4"/>
      <c r="Q732" s="4"/>
      <c r="R732" s="4"/>
      <c r="S732" s="4"/>
      <c r="T732" s="3"/>
      <c r="U732" s="3"/>
      <c r="V732" s="3"/>
      <c r="W732" s="3"/>
      <c r="X732" s="3"/>
      <c r="Y732" s="3"/>
      <c r="Z732" s="3"/>
      <c r="AA732" s="3"/>
    </row>
    <row r="733" spans="16:27" x14ac:dyDescent="0.2">
      <c r="P733" s="4"/>
      <c r="Q733" s="4"/>
      <c r="R733" s="4"/>
      <c r="S733" s="4"/>
      <c r="T733" s="3"/>
      <c r="U733" s="3"/>
      <c r="V733" s="3"/>
      <c r="W733" s="3"/>
      <c r="X733" s="3"/>
      <c r="Y733" s="3"/>
      <c r="Z733" s="3"/>
      <c r="AA733" s="3"/>
    </row>
    <row r="734" spans="16:27" x14ac:dyDescent="0.2">
      <c r="P734" s="4"/>
      <c r="Q734" s="4"/>
      <c r="R734" s="4"/>
      <c r="S734" s="4"/>
      <c r="T734" s="3"/>
      <c r="U734" s="3"/>
      <c r="V734" s="3"/>
      <c r="W734" s="3"/>
      <c r="X734" s="3"/>
      <c r="Y734" s="3"/>
      <c r="Z734" s="3"/>
      <c r="AA734" s="3"/>
    </row>
    <row r="735" spans="16:27" x14ac:dyDescent="0.2">
      <c r="P735" s="4"/>
      <c r="Q735" s="4"/>
      <c r="R735" s="4"/>
      <c r="S735" s="4"/>
      <c r="T735" s="3"/>
      <c r="U735" s="3"/>
      <c r="V735" s="3"/>
      <c r="W735" s="3"/>
      <c r="X735" s="3"/>
      <c r="Y735" s="3"/>
      <c r="Z735" s="3"/>
      <c r="AA735" s="3"/>
    </row>
    <row r="736" spans="16:27" x14ac:dyDescent="0.2">
      <c r="P736" s="4"/>
      <c r="Q736" s="4"/>
      <c r="R736" s="4"/>
      <c r="S736" s="4"/>
      <c r="T736" s="3"/>
      <c r="U736" s="3"/>
      <c r="V736" s="3"/>
      <c r="W736" s="3"/>
      <c r="X736" s="3"/>
      <c r="Y736" s="3"/>
      <c r="Z736" s="3"/>
      <c r="AA736" s="3"/>
    </row>
    <row r="737" spans="16:27" x14ac:dyDescent="0.2">
      <c r="P737" s="4"/>
      <c r="Q737" s="4"/>
      <c r="R737" s="4"/>
      <c r="S737" s="4"/>
      <c r="T737" s="3"/>
      <c r="U737" s="3"/>
      <c r="V737" s="3"/>
      <c r="W737" s="3"/>
      <c r="X737" s="3"/>
      <c r="Y737" s="3"/>
      <c r="Z737" s="3"/>
      <c r="AA737" s="3"/>
    </row>
    <row r="738" spans="16:27" x14ac:dyDescent="0.2">
      <c r="P738" s="4"/>
      <c r="Q738" s="4"/>
      <c r="R738" s="4"/>
      <c r="S738" s="4"/>
      <c r="T738" s="3"/>
      <c r="U738" s="3"/>
      <c r="V738" s="3"/>
      <c r="W738" s="3"/>
      <c r="X738" s="3"/>
      <c r="Y738" s="3"/>
      <c r="Z738" s="3"/>
      <c r="AA738" s="3"/>
    </row>
    <row r="739" spans="16:27" x14ac:dyDescent="0.2">
      <c r="P739" s="4"/>
      <c r="Q739" s="4"/>
      <c r="R739" s="4"/>
      <c r="S739" s="4"/>
      <c r="T739" s="3"/>
      <c r="U739" s="3"/>
      <c r="V739" s="3"/>
      <c r="W739" s="3"/>
      <c r="X739" s="3"/>
      <c r="Y739" s="3"/>
      <c r="Z739" s="3"/>
      <c r="AA739" s="3"/>
    </row>
    <row r="740" spans="16:27" x14ac:dyDescent="0.2">
      <c r="P740" s="4"/>
      <c r="Q740" s="4"/>
      <c r="R740" s="4"/>
      <c r="S740" s="4"/>
      <c r="T740" s="3"/>
      <c r="U740" s="3"/>
      <c r="V740" s="3"/>
      <c r="W740" s="3"/>
      <c r="X740" s="3"/>
      <c r="Y740" s="3"/>
      <c r="Z740" s="3"/>
      <c r="AA740" s="3"/>
    </row>
    <row r="741" spans="16:27" x14ac:dyDescent="0.2">
      <c r="P741" s="4"/>
      <c r="Q741" s="4"/>
      <c r="R741" s="4"/>
      <c r="S741" s="4"/>
      <c r="T741" s="3"/>
      <c r="U741" s="3"/>
      <c r="V741" s="3"/>
      <c r="W741" s="3"/>
      <c r="X741" s="3"/>
      <c r="Y741" s="3"/>
      <c r="Z741" s="3"/>
      <c r="AA741" s="3"/>
    </row>
    <row r="742" spans="16:27" x14ac:dyDescent="0.2">
      <c r="P742" s="4"/>
      <c r="Q742" s="4"/>
      <c r="R742" s="4"/>
      <c r="S742" s="4"/>
      <c r="T742" s="3"/>
      <c r="U742" s="3"/>
      <c r="V742" s="3"/>
      <c r="W742" s="3"/>
      <c r="X742" s="3"/>
      <c r="Y742" s="3"/>
      <c r="Z742" s="3"/>
      <c r="AA742" s="3"/>
    </row>
    <row r="743" spans="16:27" x14ac:dyDescent="0.2">
      <c r="P743" s="4"/>
      <c r="Q743" s="4"/>
      <c r="R743" s="4"/>
      <c r="S743" s="4"/>
      <c r="T743" s="3"/>
      <c r="U743" s="3"/>
      <c r="V743" s="3"/>
      <c r="W743" s="3"/>
      <c r="X743" s="3"/>
      <c r="Y743" s="3"/>
      <c r="Z743" s="3"/>
      <c r="AA743" s="3"/>
    </row>
    <row r="744" spans="16:27" x14ac:dyDescent="0.2">
      <c r="P744" s="4"/>
      <c r="Q744" s="4"/>
      <c r="R744" s="4"/>
      <c r="S744" s="4"/>
      <c r="T744" s="3"/>
      <c r="U744" s="3"/>
      <c r="V744" s="3"/>
      <c r="W744" s="3"/>
      <c r="X744" s="3"/>
      <c r="Y744" s="3"/>
      <c r="Z744" s="3"/>
      <c r="AA744" s="3"/>
    </row>
    <row r="745" spans="16:27" x14ac:dyDescent="0.2">
      <c r="P745" s="4"/>
      <c r="Q745" s="4"/>
      <c r="R745" s="4"/>
      <c r="S745" s="4"/>
      <c r="T745" s="3"/>
      <c r="U745" s="3"/>
      <c r="V745" s="3"/>
      <c r="W745" s="3"/>
      <c r="X745" s="3"/>
      <c r="Y745" s="3"/>
      <c r="Z745" s="3"/>
      <c r="AA745" s="3"/>
    </row>
    <row r="746" spans="16:27" x14ac:dyDescent="0.2">
      <c r="P746" s="4"/>
      <c r="Q746" s="4"/>
      <c r="R746" s="4"/>
      <c r="S746" s="4"/>
      <c r="T746" s="3"/>
      <c r="U746" s="3"/>
      <c r="V746" s="3"/>
      <c r="W746" s="3"/>
      <c r="X746" s="3"/>
      <c r="Y746" s="3"/>
      <c r="Z746" s="3"/>
      <c r="AA746" s="3"/>
    </row>
    <row r="747" spans="16:27" x14ac:dyDescent="0.2">
      <c r="P747" s="4"/>
      <c r="Q747" s="4"/>
      <c r="R747" s="4"/>
      <c r="S747" s="4"/>
      <c r="T747" s="3"/>
      <c r="U747" s="3"/>
      <c r="V747" s="3"/>
      <c r="W747" s="3"/>
      <c r="X747" s="3"/>
      <c r="Y747" s="3"/>
      <c r="Z747" s="3"/>
      <c r="AA747" s="3"/>
    </row>
    <row r="748" spans="16:27" x14ac:dyDescent="0.2">
      <c r="P748" s="4"/>
      <c r="Q748" s="4"/>
      <c r="R748" s="4"/>
      <c r="S748" s="4"/>
      <c r="T748" s="3"/>
      <c r="U748" s="3"/>
      <c r="V748" s="3"/>
      <c r="W748" s="3"/>
      <c r="X748" s="3"/>
      <c r="Y748" s="3"/>
      <c r="Z748" s="3"/>
      <c r="AA748" s="3"/>
    </row>
    <row r="749" spans="16:27" x14ac:dyDescent="0.2">
      <c r="P749" s="4"/>
      <c r="Q749" s="4"/>
      <c r="R749" s="4"/>
      <c r="S749" s="4"/>
      <c r="T749" s="3"/>
      <c r="U749" s="3"/>
      <c r="V749" s="3"/>
      <c r="W749" s="3"/>
      <c r="X749" s="3"/>
      <c r="Y749" s="3"/>
      <c r="Z749" s="3"/>
      <c r="AA749" s="3"/>
    </row>
    <row r="750" spans="16:27" x14ac:dyDescent="0.2">
      <c r="P750" s="4"/>
      <c r="Q750" s="4"/>
      <c r="R750" s="4"/>
      <c r="S750" s="4"/>
      <c r="T750" s="3"/>
      <c r="U750" s="3"/>
      <c r="V750" s="3"/>
      <c r="W750" s="3"/>
      <c r="X750" s="3"/>
      <c r="Y750" s="3"/>
      <c r="Z750" s="3"/>
      <c r="AA750" s="3"/>
    </row>
    <row r="751" spans="16:27" x14ac:dyDescent="0.2">
      <c r="P751" s="4"/>
      <c r="Q751" s="4"/>
      <c r="R751" s="4"/>
      <c r="S751" s="4"/>
      <c r="T751" s="3"/>
      <c r="U751" s="3"/>
      <c r="V751" s="3"/>
      <c r="W751" s="3"/>
      <c r="X751" s="3"/>
      <c r="Y751" s="3"/>
      <c r="Z751" s="3"/>
      <c r="AA751" s="3"/>
    </row>
    <row r="752" spans="16:27" x14ac:dyDescent="0.2">
      <c r="P752" s="4"/>
      <c r="Q752" s="4"/>
      <c r="R752" s="4"/>
      <c r="S752" s="4"/>
      <c r="T752" s="3"/>
      <c r="U752" s="3"/>
      <c r="V752" s="3"/>
      <c r="W752" s="3"/>
      <c r="X752" s="3"/>
      <c r="Y752" s="3"/>
      <c r="Z752" s="3"/>
      <c r="AA752" s="3"/>
    </row>
    <row r="753" spans="16:27" x14ac:dyDescent="0.2">
      <c r="P753" s="4"/>
      <c r="Q753" s="4"/>
      <c r="R753" s="4"/>
      <c r="S753" s="4"/>
      <c r="T753" s="3"/>
      <c r="U753" s="3"/>
      <c r="V753" s="3"/>
      <c r="W753" s="3"/>
      <c r="X753" s="3"/>
      <c r="Y753" s="3"/>
      <c r="Z753" s="3"/>
      <c r="AA753" s="3"/>
    </row>
    <row r="754" spans="16:27" x14ac:dyDescent="0.2">
      <c r="P754" s="4"/>
      <c r="Q754" s="4"/>
      <c r="R754" s="4"/>
      <c r="S754" s="4"/>
      <c r="T754" s="3"/>
      <c r="U754" s="3"/>
      <c r="V754" s="3"/>
      <c r="W754" s="3"/>
      <c r="X754" s="3"/>
      <c r="Y754" s="3"/>
      <c r="Z754" s="3"/>
      <c r="AA754" s="3"/>
    </row>
    <row r="755" spans="16:27" x14ac:dyDescent="0.2">
      <c r="P755" s="4"/>
      <c r="Q755" s="4"/>
      <c r="R755" s="4"/>
      <c r="S755" s="4"/>
      <c r="T755" s="3"/>
      <c r="U755" s="3"/>
      <c r="V755" s="3"/>
      <c r="W755" s="3"/>
      <c r="X755" s="3"/>
      <c r="Y755" s="3"/>
      <c r="Z755" s="3"/>
      <c r="AA755" s="3"/>
    </row>
    <row r="756" spans="16:27" x14ac:dyDescent="0.2">
      <c r="P756" s="4"/>
      <c r="Q756" s="4"/>
      <c r="R756" s="4"/>
      <c r="S756" s="4"/>
      <c r="T756" s="3"/>
      <c r="U756" s="3"/>
      <c r="V756" s="3"/>
      <c r="W756" s="3"/>
      <c r="X756" s="3"/>
      <c r="Y756" s="3"/>
      <c r="Z756" s="3"/>
      <c r="AA756" s="3"/>
    </row>
    <row r="757" spans="16:27" x14ac:dyDescent="0.2">
      <c r="P757" s="4"/>
      <c r="Q757" s="4"/>
      <c r="R757" s="4"/>
      <c r="S757" s="4"/>
      <c r="T757" s="3"/>
      <c r="U757" s="3"/>
      <c r="V757" s="3"/>
      <c r="W757" s="3"/>
      <c r="X757" s="3"/>
      <c r="Y757" s="3"/>
      <c r="Z757" s="3"/>
      <c r="AA757" s="3"/>
    </row>
    <row r="758" spans="16:27" x14ac:dyDescent="0.2">
      <c r="P758" s="4"/>
      <c r="Q758" s="4"/>
      <c r="R758" s="4"/>
      <c r="S758" s="4"/>
      <c r="T758" s="3"/>
      <c r="U758" s="3"/>
      <c r="V758" s="3"/>
      <c r="W758" s="3"/>
      <c r="X758" s="3"/>
      <c r="Y758" s="3"/>
      <c r="Z758" s="3"/>
      <c r="AA758" s="3"/>
    </row>
    <row r="759" spans="16:27" x14ac:dyDescent="0.2">
      <c r="P759" s="4"/>
      <c r="Q759" s="4"/>
      <c r="R759" s="4"/>
      <c r="S759" s="4"/>
      <c r="T759" s="3"/>
      <c r="U759" s="3"/>
      <c r="V759" s="3"/>
      <c r="W759" s="3"/>
      <c r="X759" s="3"/>
      <c r="Y759" s="3"/>
      <c r="Z759" s="3"/>
      <c r="AA759" s="3"/>
    </row>
    <row r="760" spans="16:27" x14ac:dyDescent="0.2">
      <c r="P760" s="4"/>
      <c r="Q760" s="4"/>
      <c r="R760" s="4"/>
      <c r="S760" s="4"/>
      <c r="T760" s="3"/>
      <c r="U760" s="3"/>
      <c r="V760" s="3"/>
      <c r="W760" s="3"/>
      <c r="X760" s="3"/>
      <c r="Y760" s="3"/>
      <c r="Z760" s="3"/>
      <c r="AA760" s="3"/>
    </row>
    <row r="761" spans="16:27" x14ac:dyDescent="0.2">
      <c r="P761" s="4"/>
      <c r="Q761" s="4"/>
      <c r="R761" s="4"/>
      <c r="S761" s="4"/>
      <c r="T761" s="3"/>
      <c r="U761" s="3"/>
      <c r="V761" s="3"/>
      <c r="W761" s="3"/>
      <c r="X761" s="3"/>
      <c r="Y761" s="3"/>
      <c r="Z761" s="3"/>
      <c r="AA761" s="3"/>
    </row>
    <row r="762" spans="16:27" x14ac:dyDescent="0.2">
      <c r="P762" s="4"/>
      <c r="Q762" s="4"/>
      <c r="R762" s="4"/>
      <c r="S762" s="4"/>
      <c r="T762" s="3"/>
      <c r="U762" s="3"/>
      <c r="V762" s="3"/>
      <c r="W762" s="3"/>
      <c r="X762" s="3"/>
      <c r="Y762" s="3"/>
      <c r="Z762" s="3"/>
      <c r="AA762" s="3"/>
    </row>
    <row r="763" spans="16:27" x14ac:dyDescent="0.2">
      <c r="P763" s="4"/>
      <c r="Q763" s="4"/>
      <c r="R763" s="4"/>
      <c r="S763" s="4"/>
      <c r="T763" s="3"/>
      <c r="U763" s="3"/>
      <c r="V763" s="3"/>
      <c r="W763" s="3"/>
      <c r="X763" s="3"/>
      <c r="Y763" s="3"/>
      <c r="Z763" s="3"/>
      <c r="AA763" s="3"/>
    </row>
    <row r="764" spans="16:27" x14ac:dyDescent="0.2">
      <c r="P764" s="4"/>
      <c r="Q764" s="4"/>
      <c r="R764" s="4"/>
      <c r="S764" s="4"/>
      <c r="T764" s="3"/>
      <c r="U764" s="3"/>
      <c r="V764" s="3"/>
      <c r="W764" s="3"/>
      <c r="X764" s="3"/>
      <c r="Y764" s="3"/>
      <c r="Z764" s="3"/>
      <c r="AA764" s="3"/>
    </row>
    <row r="765" spans="16:27" x14ac:dyDescent="0.2">
      <c r="P765" s="4"/>
      <c r="Q765" s="4"/>
      <c r="R765" s="4"/>
      <c r="S765" s="4"/>
      <c r="T765" s="3"/>
      <c r="U765" s="3"/>
      <c r="V765" s="3"/>
      <c r="W765" s="3"/>
      <c r="X765" s="3"/>
      <c r="Y765" s="3"/>
      <c r="Z765" s="3"/>
      <c r="AA765" s="3"/>
    </row>
    <row r="766" spans="16:27" x14ac:dyDescent="0.2">
      <c r="P766" s="4"/>
      <c r="Q766" s="4"/>
      <c r="R766" s="4"/>
      <c r="S766" s="4"/>
      <c r="T766" s="3"/>
      <c r="U766" s="3"/>
      <c r="V766" s="3"/>
      <c r="W766" s="3"/>
      <c r="X766" s="3"/>
      <c r="Y766" s="3"/>
      <c r="Z766" s="3"/>
      <c r="AA766" s="3"/>
    </row>
    <row r="767" spans="16:27" x14ac:dyDescent="0.2">
      <c r="P767" s="4"/>
      <c r="Q767" s="4"/>
      <c r="R767" s="4"/>
      <c r="S767" s="4"/>
      <c r="T767" s="3"/>
      <c r="U767" s="3"/>
      <c r="V767" s="3"/>
      <c r="W767" s="3"/>
      <c r="X767" s="3"/>
      <c r="Y767" s="3"/>
      <c r="Z767" s="3"/>
      <c r="AA767" s="3"/>
    </row>
    <row r="768" spans="16:27" x14ac:dyDescent="0.2">
      <c r="P768" s="4"/>
      <c r="Q768" s="4"/>
      <c r="R768" s="4"/>
      <c r="S768" s="4"/>
      <c r="T768" s="3"/>
      <c r="U768" s="3"/>
      <c r="V768" s="3"/>
      <c r="W768" s="3"/>
      <c r="X768" s="3"/>
      <c r="Y768" s="3"/>
      <c r="Z768" s="3"/>
      <c r="AA768" s="3"/>
    </row>
    <row r="769" spans="16:27" x14ac:dyDescent="0.2">
      <c r="P769" s="4"/>
      <c r="Q769" s="4"/>
      <c r="R769" s="4"/>
      <c r="S769" s="4"/>
      <c r="T769" s="3"/>
      <c r="U769" s="3"/>
      <c r="V769" s="3"/>
      <c r="W769" s="3"/>
      <c r="X769" s="3"/>
      <c r="Y769" s="3"/>
      <c r="Z769" s="3"/>
      <c r="AA769" s="3"/>
    </row>
    <row r="770" spans="16:27" x14ac:dyDescent="0.2">
      <c r="P770" s="4"/>
      <c r="Q770" s="4"/>
      <c r="R770" s="4"/>
      <c r="S770" s="4"/>
      <c r="T770" s="3"/>
      <c r="U770" s="3"/>
      <c r="V770" s="3"/>
      <c r="W770" s="3"/>
      <c r="X770" s="3"/>
      <c r="Y770" s="3"/>
      <c r="Z770" s="3"/>
      <c r="AA770" s="3"/>
    </row>
    <row r="771" spans="16:27" x14ac:dyDescent="0.2">
      <c r="P771" s="4"/>
      <c r="Q771" s="4"/>
      <c r="R771" s="4"/>
      <c r="S771" s="4"/>
      <c r="T771" s="3"/>
      <c r="U771" s="3"/>
      <c r="V771" s="3"/>
      <c r="W771" s="3"/>
      <c r="X771" s="3"/>
      <c r="Y771" s="3"/>
      <c r="Z771" s="3"/>
      <c r="AA771" s="3"/>
    </row>
    <row r="772" spans="16:27" x14ac:dyDescent="0.2">
      <c r="P772" s="4"/>
      <c r="Q772" s="4"/>
      <c r="R772" s="4"/>
      <c r="S772" s="4"/>
      <c r="T772" s="3"/>
      <c r="U772" s="3"/>
      <c r="V772" s="3"/>
      <c r="W772" s="3"/>
      <c r="X772" s="3"/>
      <c r="Y772" s="3"/>
      <c r="Z772" s="3"/>
      <c r="AA772" s="3"/>
    </row>
    <row r="773" spans="16:27" x14ac:dyDescent="0.2">
      <c r="P773" s="4"/>
      <c r="Q773" s="4"/>
      <c r="R773" s="4"/>
      <c r="S773" s="4"/>
      <c r="T773" s="3"/>
      <c r="U773" s="3"/>
      <c r="V773" s="3"/>
      <c r="W773" s="3"/>
      <c r="X773" s="3"/>
      <c r="Y773" s="3"/>
      <c r="Z773" s="3"/>
      <c r="AA773" s="3"/>
    </row>
    <row r="774" spans="16:27" x14ac:dyDescent="0.2">
      <c r="P774" s="4"/>
      <c r="Q774" s="4"/>
      <c r="R774" s="4"/>
      <c r="S774" s="4"/>
      <c r="T774" s="3"/>
      <c r="U774" s="3"/>
      <c r="V774" s="3"/>
      <c r="W774" s="3"/>
      <c r="X774" s="3"/>
      <c r="Y774" s="3"/>
      <c r="Z774" s="3"/>
      <c r="AA774" s="3"/>
    </row>
    <row r="775" spans="16:27" x14ac:dyDescent="0.2">
      <c r="P775" s="4"/>
      <c r="Q775" s="4"/>
      <c r="R775" s="4"/>
      <c r="S775" s="4"/>
      <c r="T775" s="3"/>
      <c r="U775" s="3"/>
      <c r="V775" s="3"/>
      <c r="W775" s="3"/>
      <c r="X775" s="3"/>
      <c r="Y775" s="3"/>
      <c r="Z775" s="3"/>
      <c r="AA775" s="3"/>
    </row>
    <row r="776" spans="16:27" x14ac:dyDescent="0.2">
      <c r="P776" s="4"/>
      <c r="Q776" s="4"/>
      <c r="R776" s="4"/>
      <c r="S776" s="4"/>
      <c r="T776" s="3"/>
      <c r="U776" s="3"/>
      <c r="V776" s="3"/>
      <c r="W776" s="3"/>
      <c r="X776" s="3"/>
      <c r="Y776" s="3"/>
      <c r="Z776" s="3"/>
      <c r="AA776" s="3"/>
    </row>
    <row r="777" spans="16:27" x14ac:dyDescent="0.2">
      <c r="P777" s="4"/>
      <c r="Q777" s="4"/>
      <c r="R777" s="4"/>
      <c r="S777" s="4"/>
      <c r="T777" s="3"/>
      <c r="U777" s="3"/>
      <c r="V777" s="3"/>
      <c r="W777" s="3"/>
      <c r="X777" s="3"/>
      <c r="Y777" s="3"/>
      <c r="Z777" s="3"/>
      <c r="AA777" s="3"/>
    </row>
    <row r="778" spans="16:27" x14ac:dyDescent="0.2">
      <c r="P778" s="4"/>
      <c r="Q778" s="4"/>
      <c r="R778" s="4"/>
      <c r="S778" s="4"/>
      <c r="T778" s="3"/>
      <c r="U778" s="3"/>
      <c r="V778" s="3"/>
      <c r="W778" s="3"/>
      <c r="X778" s="3"/>
      <c r="Y778" s="3"/>
      <c r="Z778" s="3"/>
      <c r="AA778" s="3"/>
    </row>
    <row r="779" spans="16:27" x14ac:dyDescent="0.2">
      <c r="P779" s="4"/>
      <c r="Q779" s="4"/>
      <c r="R779" s="4"/>
      <c r="S779" s="4"/>
      <c r="T779" s="3"/>
      <c r="U779" s="3"/>
      <c r="V779" s="3"/>
      <c r="W779" s="3"/>
      <c r="X779" s="3"/>
      <c r="Y779" s="3"/>
      <c r="Z779" s="3"/>
      <c r="AA779" s="3"/>
    </row>
    <row r="780" spans="16:27" x14ac:dyDescent="0.2">
      <c r="P780" s="4"/>
      <c r="Q780" s="4"/>
      <c r="R780" s="4"/>
      <c r="S780" s="4"/>
      <c r="T780" s="3"/>
      <c r="U780" s="3"/>
      <c r="V780" s="3"/>
      <c r="W780" s="3"/>
      <c r="X780" s="3"/>
      <c r="Y780" s="3"/>
      <c r="Z780" s="3"/>
      <c r="AA780" s="3"/>
    </row>
    <row r="781" spans="16:27" x14ac:dyDescent="0.2">
      <c r="P781" s="4"/>
      <c r="Q781" s="4"/>
      <c r="R781" s="4"/>
      <c r="S781" s="4"/>
      <c r="T781" s="3"/>
      <c r="U781" s="3"/>
      <c r="V781" s="3"/>
      <c r="W781" s="3"/>
      <c r="X781" s="3"/>
      <c r="Y781" s="3"/>
      <c r="Z781" s="3"/>
      <c r="AA781" s="3"/>
    </row>
    <row r="782" spans="16:27" x14ac:dyDescent="0.2">
      <c r="P782" s="4"/>
      <c r="Q782" s="4"/>
      <c r="R782" s="4"/>
      <c r="S782" s="4"/>
      <c r="T782" s="3"/>
      <c r="U782" s="3"/>
      <c r="V782" s="3"/>
      <c r="W782" s="3"/>
      <c r="X782" s="3"/>
      <c r="Y782" s="3"/>
      <c r="Z782" s="3"/>
      <c r="AA782" s="3"/>
    </row>
    <row r="783" spans="16:27" x14ac:dyDescent="0.2">
      <c r="P783" s="4"/>
      <c r="Q783" s="4"/>
      <c r="R783" s="4"/>
      <c r="S783" s="4"/>
      <c r="T783" s="3"/>
      <c r="U783" s="3"/>
      <c r="V783" s="3"/>
      <c r="W783" s="3"/>
      <c r="X783" s="3"/>
      <c r="Y783" s="3"/>
      <c r="Z783" s="3"/>
      <c r="AA783" s="3"/>
    </row>
    <row r="784" spans="16:27" x14ac:dyDescent="0.2">
      <c r="P784" s="4"/>
      <c r="Q784" s="4"/>
      <c r="R784" s="4"/>
      <c r="S784" s="4"/>
      <c r="T784" s="3"/>
      <c r="U784" s="3"/>
      <c r="V784" s="3"/>
      <c r="W784" s="3"/>
      <c r="X784" s="3"/>
      <c r="Y784" s="3"/>
      <c r="Z784" s="3"/>
      <c r="AA784" s="3"/>
    </row>
    <row r="785" spans="16:27" x14ac:dyDescent="0.2">
      <c r="P785" s="4"/>
      <c r="Q785" s="4"/>
      <c r="R785" s="4"/>
      <c r="S785" s="4"/>
      <c r="T785" s="3"/>
      <c r="U785" s="3"/>
      <c r="V785" s="3"/>
      <c r="W785" s="3"/>
      <c r="X785" s="3"/>
      <c r="Y785" s="3"/>
      <c r="Z785" s="3"/>
      <c r="AA785" s="3"/>
    </row>
    <row r="786" spans="16:27" x14ac:dyDescent="0.2">
      <c r="P786" s="4"/>
      <c r="Q786" s="4"/>
      <c r="R786" s="4"/>
      <c r="S786" s="4"/>
      <c r="T786" s="3"/>
      <c r="U786" s="3"/>
      <c r="V786" s="3"/>
      <c r="W786" s="3"/>
      <c r="X786" s="3"/>
      <c r="Y786" s="3"/>
      <c r="Z786" s="3"/>
      <c r="AA786" s="3"/>
    </row>
    <row r="787" spans="16:27" x14ac:dyDescent="0.2">
      <c r="P787" s="4"/>
      <c r="Q787" s="4"/>
      <c r="R787" s="4"/>
      <c r="S787" s="4"/>
      <c r="T787" s="3"/>
      <c r="U787" s="3"/>
      <c r="V787" s="3"/>
      <c r="W787" s="3"/>
      <c r="X787" s="3"/>
      <c r="Y787" s="3"/>
      <c r="Z787" s="3"/>
      <c r="AA787" s="3"/>
    </row>
    <row r="788" spans="16:27" x14ac:dyDescent="0.2">
      <c r="P788" s="4"/>
      <c r="Q788" s="4"/>
      <c r="R788" s="4"/>
      <c r="S788" s="4"/>
      <c r="T788" s="3"/>
      <c r="U788" s="3"/>
      <c r="V788" s="3"/>
      <c r="W788" s="3"/>
      <c r="X788" s="3"/>
      <c r="Y788" s="3"/>
      <c r="Z788" s="3"/>
      <c r="AA788" s="3"/>
    </row>
    <row r="789" spans="16:27" x14ac:dyDescent="0.2">
      <c r="P789" s="4"/>
      <c r="Q789" s="4"/>
      <c r="R789" s="4"/>
      <c r="S789" s="4"/>
      <c r="T789" s="3"/>
      <c r="U789" s="3"/>
      <c r="V789" s="3"/>
      <c r="W789" s="3"/>
      <c r="X789" s="3"/>
      <c r="Y789" s="3"/>
      <c r="Z789" s="3"/>
      <c r="AA789" s="3"/>
    </row>
    <row r="790" spans="16:27" x14ac:dyDescent="0.2">
      <c r="P790" s="4"/>
      <c r="Q790" s="4"/>
      <c r="R790" s="4"/>
      <c r="S790" s="4"/>
      <c r="T790" s="3"/>
      <c r="U790" s="3"/>
      <c r="V790" s="3"/>
      <c r="W790" s="3"/>
      <c r="X790" s="3"/>
      <c r="Y790" s="3"/>
      <c r="Z790" s="3"/>
      <c r="AA790" s="3"/>
    </row>
    <row r="791" spans="16:27" x14ac:dyDescent="0.2">
      <c r="P791" s="4"/>
      <c r="Q791" s="4"/>
      <c r="R791" s="4"/>
      <c r="S791" s="4"/>
      <c r="T791" s="3"/>
      <c r="U791" s="3"/>
      <c r="V791" s="3"/>
      <c r="W791" s="3"/>
      <c r="X791" s="3"/>
      <c r="Y791" s="3"/>
      <c r="Z791" s="3"/>
      <c r="AA791" s="3"/>
    </row>
    <row r="792" spans="16:27" x14ac:dyDescent="0.2">
      <c r="P792" s="4"/>
      <c r="Q792" s="4"/>
      <c r="R792" s="4"/>
      <c r="S792" s="4"/>
      <c r="T792" s="3"/>
      <c r="U792" s="3"/>
      <c r="V792" s="3"/>
      <c r="W792" s="3"/>
      <c r="X792" s="3"/>
      <c r="Y792" s="3"/>
      <c r="Z792" s="3"/>
      <c r="AA792" s="3"/>
    </row>
    <row r="793" spans="16:27" x14ac:dyDescent="0.2">
      <c r="P793" s="4"/>
      <c r="Q793" s="4"/>
      <c r="R793" s="4"/>
      <c r="S793" s="4"/>
      <c r="T793" s="3"/>
      <c r="U793" s="3"/>
      <c r="V793" s="3"/>
      <c r="W793" s="3"/>
      <c r="X793" s="3"/>
      <c r="Y793" s="3"/>
      <c r="Z793" s="3"/>
      <c r="AA793" s="3"/>
    </row>
    <row r="794" spans="16:27" x14ac:dyDescent="0.2">
      <c r="P794" s="4"/>
      <c r="Q794" s="4"/>
      <c r="R794" s="4"/>
      <c r="S794" s="4"/>
      <c r="T794" s="3"/>
      <c r="U794" s="3"/>
      <c r="V794" s="3"/>
      <c r="W794" s="3"/>
      <c r="X794" s="3"/>
      <c r="Y794" s="3"/>
      <c r="Z794" s="3"/>
      <c r="AA794" s="3"/>
    </row>
    <row r="795" spans="16:27" x14ac:dyDescent="0.2">
      <c r="P795" s="4"/>
      <c r="Q795" s="4"/>
      <c r="R795" s="4"/>
      <c r="S795" s="4"/>
      <c r="T795" s="3"/>
      <c r="U795" s="3"/>
      <c r="V795" s="3"/>
      <c r="W795" s="3"/>
      <c r="X795" s="3"/>
      <c r="Y795" s="3"/>
      <c r="Z795" s="3"/>
      <c r="AA795" s="3"/>
    </row>
    <row r="796" spans="16:27" x14ac:dyDescent="0.2">
      <c r="P796" s="4"/>
      <c r="Q796" s="4"/>
      <c r="R796" s="4"/>
      <c r="S796" s="4"/>
      <c r="T796" s="3"/>
      <c r="U796" s="3"/>
      <c r="V796" s="3"/>
      <c r="W796" s="3"/>
      <c r="X796" s="3"/>
      <c r="Y796" s="3"/>
      <c r="Z796" s="3"/>
      <c r="AA796" s="3"/>
    </row>
    <row r="797" spans="16:27" x14ac:dyDescent="0.2">
      <c r="P797" s="4"/>
      <c r="Q797" s="4"/>
      <c r="R797" s="4"/>
      <c r="S797" s="4"/>
      <c r="T797" s="3"/>
      <c r="U797" s="3"/>
      <c r="V797" s="3"/>
      <c r="W797" s="3"/>
      <c r="X797" s="3"/>
      <c r="Y797" s="3"/>
      <c r="Z797" s="3"/>
      <c r="AA797" s="3"/>
    </row>
    <row r="798" spans="16:27" x14ac:dyDescent="0.2">
      <c r="P798" s="4"/>
      <c r="Q798" s="4"/>
      <c r="R798" s="4"/>
      <c r="S798" s="4"/>
      <c r="T798" s="3"/>
      <c r="U798" s="3"/>
      <c r="V798" s="3"/>
      <c r="W798" s="3"/>
      <c r="X798" s="3"/>
      <c r="Y798" s="3"/>
      <c r="Z798" s="3"/>
      <c r="AA798" s="3"/>
    </row>
    <row r="799" spans="16:27" x14ac:dyDescent="0.2">
      <c r="P799" s="4"/>
      <c r="Q799" s="4"/>
      <c r="R799" s="4"/>
      <c r="S799" s="4"/>
      <c r="T799" s="3"/>
      <c r="U799" s="3"/>
      <c r="V799" s="3"/>
      <c r="W799" s="3"/>
      <c r="X799" s="3"/>
      <c r="Y799" s="3"/>
      <c r="Z799" s="3"/>
      <c r="AA799" s="3"/>
    </row>
    <row r="800" spans="16:27" x14ac:dyDescent="0.2">
      <c r="P800" s="4"/>
      <c r="Q800" s="4"/>
      <c r="R800" s="4"/>
      <c r="S800" s="4"/>
      <c r="T800" s="3"/>
      <c r="U800" s="3"/>
      <c r="V800" s="3"/>
      <c r="W800" s="3"/>
      <c r="X800" s="3"/>
      <c r="Y800" s="3"/>
      <c r="Z800" s="3"/>
      <c r="AA800" s="3"/>
    </row>
    <row r="801" spans="16:27" x14ac:dyDescent="0.2">
      <c r="P801" s="4"/>
      <c r="Q801" s="4"/>
      <c r="R801" s="4"/>
      <c r="S801" s="4"/>
      <c r="T801" s="3"/>
      <c r="U801" s="3"/>
      <c r="V801" s="3"/>
      <c r="W801" s="3"/>
      <c r="X801" s="3"/>
      <c r="Y801" s="3"/>
      <c r="Z801" s="3"/>
      <c r="AA801" s="3"/>
    </row>
    <row r="802" spans="16:27" x14ac:dyDescent="0.2">
      <c r="P802" s="4"/>
      <c r="Q802" s="4"/>
      <c r="R802" s="4"/>
      <c r="S802" s="4"/>
      <c r="T802" s="3"/>
      <c r="U802" s="3"/>
      <c r="V802" s="3"/>
      <c r="W802" s="3"/>
      <c r="X802" s="3"/>
      <c r="Y802" s="3"/>
      <c r="Z802" s="3"/>
      <c r="AA802" s="3"/>
    </row>
    <row r="803" spans="16:27" x14ac:dyDescent="0.2">
      <c r="P803" s="4"/>
      <c r="Q803" s="4"/>
      <c r="R803" s="4"/>
      <c r="S803" s="4"/>
      <c r="T803" s="3"/>
      <c r="U803" s="3"/>
      <c r="V803" s="3"/>
      <c r="W803" s="3"/>
      <c r="X803" s="3"/>
      <c r="Y803" s="3"/>
      <c r="Z803" s="3"/>
      <c r="AA803" s="3"/>
    </row>
    <row r="804" spans="16:27" x14ac:dyDescent="0.2">
      <c r="P804" s="4"/>
      <c r="Q804" s="4"/>
      <c r="R804" s="4"/>
      <c r="S804" s="4"/>
      <c r="T804" s="3"/>
      <c r="U804" s="3"/>
      <c r="V804" s="3"/>
      <c r="W804" s="3"/>
      <c r="X804" s="3"/>
      <c r="Y804" s="3"/>
      <c r="Z804" s="3"/>
      <c r="AA804" s="3"/>
    </row>
    <row r="805" spans="16:27" x14ac:dyDescent="0.2">
      <c r="P805" s="4"/>
      <c r="Q805" s="4"/>
      <c r="R805" s="4"/>
      <c r="S805" s="4"/>
      <c r="T805" s="3"/>
      <c r="U805" s="3"/>
      <c r="V805" s="3"/>
      <c r="W805" s="3"/>
      <c r="X805" s="3"/>
      <c r="Y805" s="3"/>
      <c r="Z805" s="3"/>
      <c r="AA805" s="3"/>
    </row>
    <row r="806" spans="16:27" x14ac:dyDescent="0.2">
      <c r="P806" s="4"/>
      <c r="Q806" s="4"/>
      <c r="R806" s="4"/>
      <c r="S806" s="4"/>
      <c r="T806" s="3"/>
      <c r="U806" s="3"/>
      <c r="V806" s="3"/>
      <c r="W806" s="3"/>
      <c r="X806" s="3"/>
      <c r="Y806" s="3"/>
      <c r="Z806" s="3"/>
      <c r="AA806" s="3"/>
    </row>
    <row r="807" spans="16:27" x14ac:dyDescent="0.2">
      <c r="P807" s="4"/>
      <c r="Q807" s="4"/>
      <c r="R807" s="4"/>
      <c r="S807" s="4"/>
      <c r="T807" s="3"/>
      <c r="U807" s="3"/>
      <c r="V807" s="3"/>
      <c r="W807" s="3"/>
      <c r="X807" s="3"/>
      <c r="Y807" s="3"/>
      <c r="Z807" s="3"/>
      <c r="AA807" s="3"/>
    </row>
    <row r="808" spans="16:27" x14ac:dyDescent="0.2">
      <c r="P808" s="4"/>
      <c r="Q808" s="4"/>
      <c r="R808" s="4"/>
      <c r="S808" s="4"/>
      <c r="T808" s="3"/>
      <c r="U808" s="3"/>
      <c r="V808" s="3"/>
      <c r="W808" s="3"/>
      <c r="X808" s="3"/>
      <c r="Y808" s="3"/>
      <c r="Z808" s="3"/>
      <c r="AA808" s="3"/>
    </row>
    <row r="809" spans="16:27" x14ac:dyDescent="0.2">
      <c r="P809" s="4"/>
      <c r="Q809" s="4"/>
      <c r="R809" s="4"/>
      <c r="S809" s="4"/>
      <c r="T809" s="3"/>
      <c r="U809" s="3"/>
      <c r="V809" s="3"/>
      <c r="W809" s="3"/>
      <c r="X809" s="3"/>
      <c r="Y809" s="3"/>
      <c r="Z809" s="3"/>
      <c r="AA809" s="3"/>
    </row>
    <row r="810" spans="16:27" x14ac:dyDescent="0.2">
      <c r="P810" s="4"/>
      <c r="Q810" s="4"/>
      <c r="R810" s="4"/>
      <c r="S810" s="4"/>
      <c r="T810" s="3"/>
      <c r="U810" s="3"/>
      <c r="V810" s="3"/>
      <c r="W810" s="3"/>
      <c r="X810" s="3"/>
      <c r="Y810" s="3"/>
      <c r="Z810" s="3"/>
      <c r="AA810" s="3"/>
    </row>
    <row r="811" spans="16:27" x14ac:dyDescent="0.2">
      <c r="P811" s="4"/>
      <c r="Q811" s="4"/>
      <c r="R811" s="4"/>
      <c r="S811" s="4"/>
      <c r="T811" s="3"/>
      <c r="U811" s="3"/>
      <c r="V811" s="3"/>
      <c r="W811" s="3"/>
      <c r="X811" s="3"/>
      <c r="Y811" s="3"/>
      <c r="Z811" s="3"/>
      <c r="AA811" s="3"/>
    </row>
    <row r="812" spans="16:27" x14ac:dyDescent="0.2">
      <c r="P812" s="4"/>
      <c r="Q812" s="4"/>
      <c r="R812" s="4"/>
      <c r="S812" s="4"/>
      <c r="T812" s="3"/>
      <c r="U812" s="3"/>
      <c r="V812" s="3"/>
      <c r="W812" s="3"/>
      <c r="X812" s="3"/>
      <c r="Y812" s="3"/>
      <c r="Z812" s="3"/>
      <c r="AA812" s="3"/>
    </row>
    <row r="813" spans="16:27" x14ac:dyDescent="0.2">
      <c r="P813" s="4"/>
      <c r="Q813" s="4"/>
      <c r="R813" s="4"/>
      <c r="S813" s="4"/>
      <c r="T813" s="3"/>
      <c r="U813" s="3"/>
      <c r="V813" s="3"/>
      <c r="W813" s="3"/>
      <c r="X813" s="3"/>
      <c r="Y813" s="3"/>
      <c r="Z813" s="3"/>
      <c r="AA813" s="3"/>
    </row>
    <row r="814" spans="16:27" x14ac:dyDescent="0.2">
      <c r="P814" s="4"/>
      <c r="Q814" s="4"/>
      <c r="R814" s="4"/>
      <c r="S814" s="4"/>
      <c r="T814" s="3"/>
      <c r="U814" s="3"/>
      <c r="V814" s="3"/>
      <c r="W814" s="3"/>
      <c r="X814" s="3"/>
      <c r="Y814" s="3"/>
      <c r="Z814" s="3"/>
      <c r="AA814" s="3"/>
    </row>
    <row r="815" spans="16:27" x14ac:dyDescent="0.2">
      <c r="P815" s="4"/>
      <c r="Q815" s="4"/>
      <c r="R815" s="4"/>
      <c r="S815" s="4"/>
      <c r="T815" s="3"/>
      <c r="U815" s="3"/>
      <c r="V815" s="3"/>
      <c r="W815" s="3"/>
      <c r="X815" s="3"/>
      <c r="Y815" s="3"/>
      <c r="Z815" s="3"/>
      <c r="AA815" s="3"/>
    </row>
    <row r="816" spans="16:27" x14ac:dyDescent="0.2">
      <c r="P816" s="4"/>
      <c r="Q816" s="4"/>
      <c r="R816" s="4"/>
      <c r="S816" s="4"/>
      <c r="T816" s="3"/>
      <c r="U816" s="3"/>
      <c r="V816" s="3"/>
      <c r="W816" s="3"/>
      <c r="X816" s="3"/>
      <c r="Y816" s="3"/>
      <c r="Z816" s="3"/>
      <c r="AA816" s="3"/>
    </row>
    <row r="817" spans="16:27" x14ac:dyDescent="0.2">
      <c r="P817" s="4"/>
      <c r="Q817" s="4"/>
      <c r="R817" s="4"/>
      <c r="S817" s="4"/>
      <c r="T817" s="3"/>
      <c r="U817" s="3"/>
      <c r="V817" s="3"/>
      <c r="W817" s="3"/>
      <c r="X817" s="3"/>
      <c r="Y817" s="3"/>
      <c r="Z817" s="3"/>
      <c r="AA817" s="3"/>
    </row>
    <row r="818" spans="16:27" x14ac:dyDescent="0.2">
      <c r="P818" s="4"/>
      <c r="Q818" s="4"/>
      <c r="R818" s="4"/>
      <c r="S818" s="4"/>
      <c r="T818" s="3"/>
      <c r="U818" s="3"/>
      <c r="V818" s="3"/>
      <c r="W818" s="3"/>
      <c r="X818" s="3"/>
      <c r="Y818" s="3"/>
      <c r="Z818" s="3"/>
      <c r="AA818" s="3"/>
    </row>
    <row r="819" spans="16:27" x14ac:dyDescent="0.2">
      <c r="P819" s="4"/>
      <c r="Q819" s="4"/>
      <c r="R819" s="4"/>
      <c r="S819" s="4"/>
      <c r="T819" s="3"/>
      <c r="U819" s="3"/>
      <c r="V819" s="3"/>
      <c r="W819" s="3"/>
      <c r="X819" s="3"/>
      <c r="Y819" s="3"/>
      <c r="Z819" s="3"/>
      <c r="AA819" s="3"/>
    </row>
    <row r="820" spans="16:27" x14ac:dyDescent="0.2">
      <c r="P820" s="4"/>
      <c r="Q820" s="4"/>
      <c r="R820" s="4"/>
      <c r="S820" s="4"/>
      <c r="T820" s="3"/>
      <c r="U820" s="3"/>
      <c r="V820" s="3"/>
      <c r="W820" s="3"/>
      <c r="X820" s="3"/>
      <c r="Y820" s="3"/>
      <c r="Z820" s="3"/>
      <c r="AA820" s="3"/>
    </row>
    <row r="821" spans="16:27" x14ac:dyDescent="0.2">
      <c r="P821" s="4"/>
      <c r="Q821" s="4"/>
      <c r="R821" s="4"/>
      <c r="S821" s="4"/>
      <c r="T821" s="3"/>
      <c r="U821" s="3"/>
      <c r="V821" s="3"/>
      <c r="W821" s="3"/>
      <c r="X821" s="3"/>
      <c r="Y821" s="3"/>
      <c r="Z821" s="3"/>
      <c r="AA821" s="3"/>
    </row>
    <row r="822" spans="16:27" x14ac:dyDescent="0.2">
      <c r="P822" s="4"/>
      <c r="Q822" s="4"/>
      <c r="R822" s="4"/>
      <c r="S822" s="4"/>
      <c r="T822" s="3"/>
      <c r="U822" s="3"/>
      <c r="V822" s="3"/>
      <c r="W822" s="3"/>
      <c r="X822" s="3"/>
      <c r="Y822" s="3"/>
      <c r="Z822" s="3"/>
      <c r="AA822" s="3"/>
    </row>
    <row r="823" spans="16:27" x14ac:dyDescent="0.2">
      <c r="P823" s="4"/>
      <c r="Q823" s="4"/>
      <c r="R823" s="4"/>
      <c r="S823" s="4"/>
      <c r="T823" s="3"/>
      <c r="U823" s="3"/>
      <c r="V823" s="3"/>
      <c r="W823" s="3"/>
      <c r="X823" s="3"/>
      <c r="Y823" s="3"/>
      <c r="Z823" s="3"/>
      <c r="AA823" s="3"/>
    </row>
    <row r="824" spans="16:27" x14ac:dyDescent="0.2">
      <c r="P824" s="4"/>
      <c r="Q824" s="4"/>
      <c r="R824" s="4"/>
      <c r="S824" s="4"/>
      <c r="T824" s="3"/>
      <c r="U824" s="3"/>
      <c r="V824" s="3"/>
      <c r="W824" s="3"/>
      <c r="X824" s="3"/>
      <c r="Y824" s="3"/>
      <c r="Z824" s="3"/>
      <c r="AA824" s="3"/>
    </row>
    <row r="825" spans="16:27" x14ac:dyDescent="0.2">
      <c r="P825" s="4"/>
      <c r="Q825" s="4"/>
      <c r="R825" s="4"/>
      <c r="S825" s="4"/>
      <c r="T825" s="3"/>
      <c r="U825" s="3"/>
      <c r="V825" s="3"/>
      <c r="W825" s="3"/>
      <c r="X825" s="3"/>
      <c r="Y825" s="3"/>
      <c r="Z825" s="3"/>
      <c r="AA825" s="3"/>
    </row>
    <row r="826" spans="16:27" x14ac:dyDescent="0.2">
      <c r="P826" s="4"/>
      <c r="Q826" s="4"/>
      <c r="R826" s="4"/>
      <c r="S826" s="4"/>
      <c r="T826" s="3"/>
      <c r="U826" s="3"/>
      <c r="V826" s="3"/>
      <c r="W826" s="3"/>
      <c r="X826" s="3"/>
      <c r="Y826" s="3"/>
      <c r="Z826" s="3"/>
      <c r="AA826" s="3"/>
    </row>
    <row r="827" spans="16:27" x14ac:dyDescent="0.2">
      <c r="P827" s="4"/>
      <c r="Q827" s="4"/>
      <c r="R827" s="4"/>
      <c r="S827" s="4"/>
      <c r="T827" s="3"/>
      <c r="U827" s="3"/>
      <c r="V827" s="3"/>
      <c r="W827" s="3"/>
      <c r="X827" s="3"/>
      <c r="Y827" s="3"/>
      <c r="Z827" s="3"/>
      <c r="AA827" s="3"/>
    </row>
    <row r="828" spans="16:27" x14ac:dyDescent="0.2">
      <c r="P828" s="4"/>
      <c r="Q828" s="4"/>
      <c r="R828" s="4"/>
      <c r="S828" s="4"/>
      <c r="T828" s="3"/>
      <c r="U828" s="3"/>
      <c r="V828" s="3"/>
      <c r="W828" s="3"/>
      <c r="X828" s="3"/>
      <c r="Y828" s="3"/>
      <c r="Z828" s="3"/>
      <c r="AA828" s="3"/>
    </row>
    <row r="829" spans="16:27" x14ac:dyDescent="0.2">
      <c r="P829" s="4"/>
      <c r="Q829" s="4"/>
      <c r="R829" s="4"/>
      <c r="S829" s="4"/>
      <c r="T829" s="3"/>
      <c r="U829" s="3"/>
      <c r="V829" s="3"/>
      <c r="W829" s="3"/>
      <c r="X829" s="3"/>
      <c r="Y829" s="3"/>
      <c r="Z829" s="3"/>
      <c r="AA829" s="3"/>
    </row>
    <row r="830" spans="16:27" x14ac:dyDescent="0.2">
      <c r="P830" s="4"/>
      <c r="Q830" s="4"/>
      <c r="R830" s="4"/>
      <c r="S830" s="4"/>
      <c r="T830" s="3"/>
      <c r="U830" s="3"/>
      <c r="V830" s="3"/>
      <c r="W830" s="3"/>
      <c r="X830" s="3"/>
      <c r="Y830" s="3"/>
      <c r="Z830" s="3"/>
      <c r="AA830" s="3"/>
    </row>
    <row r="831" spans="16:27" x14ac:dyDescent="0.2">
      <c r="P831" s="4"/>
      <c r="Q831" s="4"/>
      <c r="R831" s="4"/>
      <c r="S831" s="4"/>
      <c r="T831" s="3"/>
      <c r="U831" s="3"/>
      <c r="V831" s="3"/>
      <c r="W831" s="3"/>
      <c r="X831" s="3"/>
      <c r="Y831" s="3"/>
      <c r="Z831" s="3"/>
      <c r="AA831" s="3"/>
    </row>
    <row r="832" spans="16:27" x14ac:dyDescent="0.2">
      <c r="P832" s="4"/>
      <c r="Q832" s="4"/>
      <c r="R832" s="4"/>
      <c r="S832" s="4"/>
      <c r="T832" s="3"/>
      <c r="U832" s="3"/>
      <c r="V832" s="3"/>
      <c r="W832" s="3"/>
      <c r="X832" s="3"/>
      <c r="Y832" s="3"/>
      <c r="Z832" s="3"/>
      <c r="AA832" s="3"/>
    </row>
    <row r="833" spans="16:27" x14ac:dyDescent="0.2">
      <c r="P833" s="4"/>
      <c r="Q833" s="4"/>
      <c r="R833" s="4"/>
      <c r="S833" s="4"/>
      <c r="T833" s="3"/>
      <c r="U833" s="3"/>
      <c r="V833" s="3"/>
      <c r="W833" s="3"/>
      <c r="X833" s="3"/>
      <c r="Y833" s="3"/>
      <c r="Z833" s="3"/>
      <c r="AA833" s="3"/>
    </row>
    <row r="834" spans="16:27" x14ac:dyDescent="0.2">
      <c r="P834" s="4"/>
      <c r="Q834" s="4"/>
      <c r="R834" s="4"/>
      <c r="S834" s="4"/>
      <c r="T834" s="3"/>
      <c r="U834" s="3"/>
      <c r="V834" s="3"/>
      <c r="W834" s="3"/>
      <c r="X834" s="3"/>
      <c r="Y834" s="3"/>
      <c r="Z834" s="3"/>
      <c r="AA834" s="3"/>
    </row>
    <row r="835" spans="16:27" x14ac:dyDescent="0.2">
      <c r="P835" s="4"/>
      <c r="Q835" s="4"/>
      <c r="R835" s="4"/>
      <c r="S835" s="4"/>
      <c r="T835" s="3"/>
      <c r="U835" s="3"/>
      <c r="V835" s="3"/>
      <c r="W835" s="3"/>
      <c r="X835" s="3"/>
      <c r="Y835" s="3"/>
      <c r="Z835" s="3"/>
      <c r="AA835" s="3"/>
    </row>
    <row r="836" spans="16:27" x14ac:dyDescent="0.2">
      <c r="P836" s="4"/>
      <c r="Q836" s="4"/>
      <c r="R836" s="4"/>
      <c r="S836" s="4"/>
      <c r="T836" s="3"/>
      <c r="U836" s="3"/>
      <c r="V836" s="3"/>
      <c r="W836" s="3"/>
      <c r="X836" s="3"/>
      <c r="Y836" s="3"/>
      <c r="Z836" s="3"/>
      <c r="AA836" s="3"/>
    </row>
    <row r="837" spans="16:27" x14ac:dyDescent="0.2">
      <c r="P837" s="4"/>
      <c r="Q837" s="4"/>
      <c r="R837" s="4"/>
      <c r="S837" s="4"/>
      <c r="T837" s="3"/>
      <c r="U837" s="3"/>
      <c r="V837" s="3"/>
      <c r="W837" s="3"/>
      <c r="X837" s="3"/>
      <c r="Y837" s="3"/>
      <c r="Z837" s="3"/>
      <c r="AA837" s="3"/>
    </row>
    <row r="838" spans="16:27" x14ac:dyDescent="0.2">
      <c r="P838" s="4"/>
      <c r="Q838" s="4"/>
      <c r="R838" s="4"/>
      <c r="S838" s="4"/>
      <c r="T838" s="3"/>
      <c r="U838" s="3"/>
      <c r="V838" s="3"/>
      <c r="W838" s="3"/>
      <c r="X838" s="3"/>
      <c r="Y838" s="3"/>
      <c r="Z838" s="3"/>
      <c r="AA838" s="3"/>
    </row>
    <row r="839" spans="16:27" x14ac:dyDescent="0.2">
      <c r="P839" s="4"/>
      <c r="Q839" s="4"/>
      <c r="R839" s="4"/>
      <c r="S839" s="4"/>
      <c r="T839" s="3"/>
      <c r="U839" s="3"/>
      <c r="V839" s="3"/>
      <c r="W839" s="3"/>
      <c r="X839" s="3"/>
      <c r="Y839" s="3"/>
      <c r="Z839" s="3"/>
      <c r="AA839" s="3"/>
    </row>
    <row r="840" spans="16:27" x14ac:dyDescent="0.2">
      <c r="P840" s="4"/>
      <c r="Q840" s="4"/>
      <c r="R840" s="4"/>
      <c r="S840" s="4"/>
      <c r="T840" s="3"/>
      <c r="U840" s="3"/>
      <c r="V840" s="3"/>
      <c r="W840" s="3"/>
      <c r="X840" s="3"/>
      <c r="Y840" s="3"/>
      <c r="Z840" s="3"/>
      <c r="AA840" s="3"/>
    </row>
    <row r="841" spans="16:27" x14ac:dyDescent="0.2">
      <c r="P841" s="4"/>
      <c r="Q841" s="4"/>
      <c r="R841" s="4"/>
      <c r="S841" s="4"/>
      <c r="T841" s="3"/>
      <c r="U841" s="3"/>
      <c r="V841" s="3"/>
      <c r="W841" s="3"/>
      <c r="X841" s="3"/>
      <c r="Y841" s="3"/>
      <c r="Z841" s="3"/>
      <c r="AA841" s="3"/>
    </row>
    <row r="842" spans="16:27" x14ac:dyDescent="0.2">
      <c r="P842" s="4"/>
      <c r="Q842" s="4"/>
      <c r="R842" s="4"/>
      <c r="S842" s="4"/>
      <c r="T842" s="3"/>
      <c r="U842" s="3"/>
      <c r="V842" s="3"/>
      <c r="W842" s="3"/>
      <c r="X842" s="3"/>
      <c r="Y842" s="3"/>
      <c r="Z842" s="3"/>
      <c r="AA842" s="3"/>
    </row>
    <row r="843" spans="16:27" x14ac:dyDescent="0.2">
      <c r="P843" s="4"/>
      <c r="Q843" s="4"/>
      <c r="R843" s="4"/>
      <c r="S843" s="4"/>
      <c r="T843" s="3"/>
      <c r="U843" s="3"/>
      <c r="V843" s="3"/>
      <c r="W843" s="3"/>
      <c r="X843" s="3"/>
      <c r="Y843" s="3"/>
      <c r="Z843" s="3"/>
      <c r="AA843" s="3"/>
    </row>
    <row r="844" spans="16:27" x14ac:dyDescent="0.2">
      <c r="P844" s="4"/>
      <c r="Q844" s="4"/>
      <c r="R844" s="4"/>
      <c r="S844" s="4"/>
      <c r="T844" s="3"/>
      <c r="U844" s="3"/>
      <c r="V844" s="3"/>
      <c r="W844" s="3"/>
      <c r="X844" s="3"/>
      <c r="Y844" s="3"/>
      <c r="Z844" s="3"/>
      <c r="AA844" s="3"/>
    </row>
    <row r="845" spans="16:27" x14ac:dyDescent="0.2">
      <c r="P845" s="4"/>
      <c r="Q845" s="4"/>
      <c r="R845" s="4"/>
      <c r="S845" s="4"/>
      <c r="T845" s="3"/>
      <c r="U845" s="3"/>
      <c r="V845" s="3"/>
      <c r="W845" s="3"/>
      <c r="X845" s="3"/>
      <c r="Y845" s="3"/>
      <c r="Z845" s="3"/>
      <c r="AA845" s="3"/>
    </row>
    <row r="846" spans="16:27" x14ac:dyDescent="0.2">
      <c r="P846" s="4"/>
      <c r="Q846" s="4"/>
      <c r="R846" s="4"/>
      <c r="S846" s="4"/>
      <c r="T846" s="3"/>
      <c r="U846" s="3"/>
      <c r="V846" s="3"/>
      <c r="W846" s="3"/>
      <c r="X846" s="3"/>
      <c r="Y846" s="3"/>
      <c r="Z846" s="3"/>
      <c r="AA846" s="3"/>
    </row>
    <row r="847" spans="16:27" x14ac:dyDescent="0.2">
      <c r="P847" s="4"/>
      <c r="Q847" s="4"/>
      <c r="R847" s="4"/>
      <c r="S847" s="4"/>
      <c r="T847" s="3"/>
      <c r="U847" s="3"/>
      <c r="V847" s="3"/>
      <c r="W847" s="3"/>
      <c r="X847" s="3"/>
      <c r="Y847" s="3"/>
      <c r="Z847" s="3"/>
      <c r="AA847" s="3"/>
    </row>
    <row r="848" spans="16:27" x14ac:dyDescent="0.2">
      <c r="P848" s="4"/>
      <c r="Q848" s="4"/>
      <c r="R848" s="4"/>
      <c r="S848" s="4"/>
      <c r="T848" s="3"/>
      <c r="U848" s="3"/>
      <c r="V848" s="3"/>
      <c r="W848" s="3"/>
      <c r="X848" s="3"/>
      <c r="Y848" s="3"/>
      <c r="Z848" s="3"/>
      <c r="AA848" s="3"/>
    </row>
    <row r="849" spans="16:27" x14ac:dyDescent="0.2">
      <c r="P849" s="4"/>
      <c r="Q849" s="4"/>
      <c r="R849" s="4"/>
      <c r="S849" s="4"/>
      <c r="T849" s="3"/>
      <c r="U849" s="3"/>
      <c r="V849" s="3"/>
      <c r="W849" s="3"/>
      <c r="X849" s="3"/>
      <c r="Y849" s="3"/>
      <c r="Z849" s="3"/>
      <c r="AA849" s="3"/>
    </row>
    <row r="850" spans="16:27" x14ac:dyDescent="0.2">
      <c r="P850" s="4"/>
      <c r="Q850" s="4"/>
      <c r="R850" s="4"/>
      <c r="S850" s="4"/>
      <c r="T850" s="3"/>
      <c r="U850" s="3"/>
      <c r="V850" s="3"/>
      <c r="W850" s="3"/>
      <c r="X850" s="3"/>
      <c r="Y850" s="3"/>
      <c r="Z850" s="3"/>
      <c r="AA850" s="3"/>
    </row>
    <row r="851" spans="16:27" x14ac:dyDescent="0.2">
      <c r="P851" s="4"/>
      <c r="Q851" s="4"/>
      <c r="R851" s="4"/>
      <c r="S851" s="4"/>
      <c r="T851" s="3"/>
      <c r="U851" s="3"/>
      <c r="V851" s="3"/>
      <c r="W851" s="3"/>
      <c r="X851" s="3"/>
      <c r="Y851" s="3"/>
      <c r="Z851" s="3"/>
      <c r="AA851" s="3"/>
    </row>
    <row r="852" spans="16:27" x14ac:dyDescent="0.2">
      <c r="P852" s="4"/>
      <c r="Q852" s="4"/>
      <c r="R852" s="4"/>
      <c r="S852" s="4"/>
      <c r="T852" s="3"/>
      <c r="U852" s="3"/>
      <c r="V852" s="3"/>
      <c r="W852" s="3"/>
      <c r="X852" s="3"/>
      <c r="Y852" s="3"/>
      <c r="Z852" s="3"/>
      <c r="AA852" s="3"/>
    </row>
    <row r="853" spans="16:27" x14ac:dyDescent="0.2">
      <c r="P853" s="4"/>
      <c r="Q853" s="4"/>
      <c r="R853" s="4"/>
      <c r="S853" s="4"/>
      <c r="T853" s="3"/>
      <c r="U853" s="3"/>
      <c r="V853" s="3"/>
      <c r="W853" s="3"/>
      <c r="X853" s="3"/>
      <c r="Y853" s="3"/>
      <c r="Z853" s="3"/>
      <c r="AA853" s="3"/>
    </row>
    <row r="854" spans="16:27" x14ac:dyDescent="0.2">
      <c r="P854" s="4"/>
      <c r="Q854" s="4"/>
      <c r="R854" s="4"/>
      <c r="S854" s="4"/>
      <c r="T854" s="3"/>
      <c r="U854" s="3"/>
      <c r="V854" s="3"/>
      <c r="W854" s="3"/>
      <c r="X854" s="3"/>
      <c r="Y854" s="3"/>
      <c r="Z854" s="3"/>
      <c r="AA854" s="3"/>
    </row>
    <row r="855" spans="16:27" x14ac:dyDescent="0.2">
      <c r="P855" s="4"/>
      <c r="Q855" s="4"/>
      <c r="R855" s="4"/>
      <c r="S855" s="4"/>
      <c r="T855" s="3"/>
      <c r="U855" s="3"/>
      <c r="V855" s="3"/>
      <c r="W855" s="3"/>
      <c r="X855" s="3"/>
      <c r="Y855" s="3"/>
      <c r="Z855" s="3"/>
      <c r="AA855" s="3"/>
    </row>
    <row r="856" spans="16:27" x14ac:dyDescent="0.2">
      <c r="P856" s="4"/>
      <c r="Q856" s="4"/>
      <c r="R856" s="4"/>
      <c r="S856" s="4"/>
      <c r="T856" s="3"/>
      <c r="U856" s="3"/>
      <c r="V856" s="3"/>
      <c r="W856" s="3"/>
      <c r="X856" s="3"/>
      <c r="Y856" s="3"/>
      <c r="Z856" s="3"/>
      <c r="AA856" s="3"/>
    </row>
    <row r="857" spans="16:27" x14ac:dyDescent="0.2">
      <c r="P857" s="4"/>
      <c r="Q857" s="4"/>
      <c r="R857" s="4"/>
      <c r="S857" s="4"/>
      <c r="T857" s="3"/>
      <c r="U857" s="3"/>
      <c r="V857" s="3"/>
      <c r="W857" s="3"/>
      <c r="X857" s="3"/>
      <c r="Y857" s="3"/>
      <c r="Z857" s="3"/>
      <c r="AA857" s="3"/>
    </row>
    <row r="858" spans="16:27" x14ac:dyDescent="0.2">
      <c r="P858" s="4"/>
      <c r="Q858" s="4"/>
      <c r="R858" s="4"/>
      <c r="S858" s="4"/>
      <c r="T858" s="3"/>
      <c r="U858" s="3"/>
      <c r="V858" s="3"/>
      <c r="W858" s="3"/>
      <c r="X858" s="3"/>
      <c r="Y858" s="3"/>
      <c r="Z858" s="3"/>
      <c r="AA858" s="3"/>
    </row>
    <row r="859" spans="16:27" x14ac:dyDescent="0.2">
      <c r="P859" s="4"/>
      <c r="Q859" s="4"/>
      <c r="R859" s="4"/>
      <c r="S859" s="4"/>
      <c r="T859" s="3"/>
      <c r="U859" s="3"/>
      <c r="V859" s="3"/>
      <c r="W859" s="3"/>
      <c r="X859" s="3"/>
      <c r="Y859" s="3"/>
      <c r="Z859" s="3"/>
      <c r="AA859" s="3"/>
    </row>
    <row r="860" spans="16:27" x14ac:dyDescent="0.2">
      <c r="P860" s="4"/>
      <c r="Q860" s="4"/>
      <c r="R860" s="4"/>
      <c r="S860" s="4"/>
      <c r="T860" s="3"/>
      <c r="U860" s="3"/>
      <c r="V860" s="3"/>
      <c r="W860" s="3"/>
      <c r="X860" s="3"/>
      <c r="Y860" s="3"/>
      <c r="Z860" s="3"/>
      <c r="AA860" s="3"/>
    </row>
    <row r="861" spans="16:27" x14ac:dyDescent="0.2">
      <c r="P861" s="4"/>
      <c r="Q861" s="4"/>
      <c r="R861" s="4"/>
      <c r="S861" s="4"/>
      <c r="T861" s="3"/>
      <c r="U861" s="3"/>
      <c r="V861" s="3"/>
      <c r="W861" s="3"/>
      <c r="X861" s="3"/>
      <c r="Y861" s="3"/>
      <c r="Z861" s="3"/>
      <c r="AA861" s="3"/>
    </row>
    <row r="862" spans="16:27" x14ac:dyDescent="0.2">
      <c r="P862" s="4"/>
      <c r="Q862" s="4"/>
      <c r="R862" s="4"/>
      <c r="S862" s="4"/>
      <c r="T862" s="3"/>
      <c r="U862" s="3"/>
      <c r="V862" s="3"/>
      <c r="W862" s="3"/>
      <c r="X862" s="3"/>
      <c r="Y862" s="3"/>
      <c r="Z862" s="3"/>
      <c r="AA862" s="3"/>
    </row>
    <row r="863" spans="16:27" x14ac:dyDescent="0.2">
      <c r="P863" s="4"/>
      <c r="Q863" s="4"/>
      <c r="R863" s="4"/>
      <c r="S863" s="4"/>
      <c r="T863" s="3"/>
      <c r="U863" s="3"/>
      <c r="V863" s="3"/>
      <c r="W863" s="3"/>
      <c r="X863" s="3"/>
      <c r="Y863" s="3"/>
      <c r="Z863" s="3"/>
      <c r="AA863" s="3"/>
    </row>
    <row r="864" spans="16:27" x14ac:dyDescent="0.2">
      <c r="P864" s="4"/>
      <c r="Q864" s="4"/>
      <c r="R864" s="4"/>
      <c r="S864" s="4"/>
      <c r="T864" s="3"/>
      <c r="U864" s="3"/>
      <c r="V864" s="3"/>
      <c r="W864" s="3"/>
      <c r="X864" s="3"/>
      <c r="Y864" s="3"/>
      <c r="Z864" s="3"/>
      <c r="AA864" s="3"/>
    </row>
    <row r="865" spans="16:27" x14ac:dyDescent="0.2">
      <c r="P865" s="4"/>
      <c r="Q865" s="4"/>
      <c r="R865" s="4"/>
      <c r="S865" s="4"/>
      <c r="T865" s="3"/>
      <c r="U865" s="3"/>
      <c r="V865" s="3"/>
      <c r="W865" s="3"/>
      <c r="X865" s="3"/>
      <c r="Y865" s="3"/>
      <c r="Z865" s="3"/>
      <c r="AA865" s="3"/>
    </row>
    <row r="866" spans="16:27" x14ac:dyDescent="0.2">
      <c r="P866" s="4"/>
      <c r="Q866" s="4"/>
      <c r="R866" s="4"/>
      <c r="S866" s="4"/>
      <c r="T866" s="3"/>
      <c r="U866" s="3"/>
      <c r="V866" s="3"/>
      <c r="W866" s="3"/>
      <c r="X866" s="3"/>
      <c r="Y866" s="3"/>
      <c r="Z866" s="3"/>
      <c r="AA866" s="3"/>
    </row>
    <row r="867" spans="16:27" x14ac:dyDescent="0.2">
      <c r="P867" s="4"/>
      <c r="Q867" s="4"/>
      <c r="R867" s="4"/>
      <c r="S867" s="4"/>
      <c r="T867" s="3"/>
      <c r="U867" s="3"/>
      <c r="V867" s="3"/>
      <c r="W867" s="3"/>
      <c r="X867" s="3"/>
      <c r="Y867" s="3"/>
      <c r="Z867" s="3"/>
      <c r="AA867" s="3"/>
    </row>
    <row r="868" spans="16:27" x14ac:dyDescent="0.2">
      <c r="P868" s="4"/>
      <c r="Q868" s="4"/>
      <c r="R868" s="4"/>
      <c r="S868" s="4"/>
      <c r="T868" s="3"/>
      <c r="U868" s="3"/>
      <c r="V868" s="3"/>
      <c r="W868" s="3"/>
      <c r="X868" s="3"/>
      <c r="Y868" s="3"/>
      <c r="Z868" s="3"/>
      <c r="AA868" s="3"/>
    </row>
    <row r="869" spans="16:27" x14ac:dyDescent="0.2">
      <c r="P869" s="4"/>
      <c r="Q869" s="4"/>
      <c r="R869" s="4"/>
      <c r="S869" s="4"/>
      <c r="T869" s="3"/>
      <c r="U869" s="3"/>
      <c r="V869" s="3"/>
      <c r="W869" s="3"/>
      <c r="X869" s="3"/>
      <c r="Y869" s="3"/>
      <c r="Z869" s="3"/>
      <c r="AA869" s="3"/>
    </row>
    <row r="870" spans="16:27" x14ac:dyDescent="0.2">
      <c r="P870" s="4"/>
      <c r="Q870" s="4"/>
      <c r="R870" s="4"/>
      <c r="S870" s="4"/>
      <c r="T870" s="3"/>
      <c r="U870" s="3"/>
      <c r="V870" s="3"/>
      <c r="W870" s="3"/>
      <c r="X870" s="3"/>
      <c r="Y870" s="3"/>
      <c r="Z870" s="3"/>
      <c r="AA870" s="3"/>
    </row>
    <row r="871" spans="16:27" x14ac:dyDescent="0.2">
      <c r="P871" s="4"/>
      <c r="Q871" s="4"/>
      <c r="R871" s="4"/>
      <c r="S871" s="4"/>
      <c r="T871" s="3"/>
      <c r="U871" s="3"/>
      <c r="V871" s="3"/>
      <c r="W871" s="3"/>
      <c r="X871" s="3"/>
      <c r="Y871" s="3"/>
      <c r="Z871" s="3"/>
      <c r="AA871" s="3"/>
    </row>
    <row r="872" spans="16:27" x14ac:dyDescent="0.2">
      <c r="P872" s="4"/>
      <c r="Q872" s="4"/>
      <c r="R872" s="4"/>
      <c r="S872" s="4"/>
      <c r="T872" s="3"/>
      <c r="U872" s="3"/>
      <c r="V872" s="3"/>
      <c r="W872" s="3"/>
      <c r="X872" s="3"/>
      <c r="Y872" s="3"/>
      <c r="Z872" s="3"/>
      <c r="AA872" s="3"/>
    </row>
    <row r="873" spans="16:27" x14ac:dyDescent="0.2">
      <c r="P873" s="4"/>
      <c r="Q873" s="4"/>
      <c r="R873" s="4"/>
      <c r="S873" s="4"/>
      <c r="T873" s="3"/>
      <c r="U873" s="3"/>
      <c r="V873" s="3"/>
      <c r="W873" s="3"/>
      <c r="X873" s="3"/>
      <c r="Y873" s="3"/>
      <c r="Z873" s="3"/>
      <c r="AA873" s="3"/>
    </row>
    <row r="874" spans="16:27" x14ac:dyDescent="0.2">
      <c r="P874" s="4"/>
      <c r="Q874" s="4"/>
      <c r="R874" s="4"/>
      <c r="S874" s="4"/>
      <c r="T874" s="3"/>
      <c r="U874" s="3"/>
      <c r="V874" s="3"/>
      <c r="W874" s="3"/>
      <c r="X874" s="3"/>
      <c r="Y874" s="3"/>
      <c r="Z874" s="3"/>
      <c r="AA874" s="3"/>
    </row>
    <row r="875" spans="16:27" x14ac:dyDescent="0.2">
      <c r="P875" s="4"/>
      <c r="Q875" s="4"/>
      <c r="R875" s="4"/>
      <c r="S875" s="4"/>
      <c r="T875" s="3"/>
      <c r="U875" s="3"/>
      <c r="V875" s="3"/>
      <c r="W875" s="3"/>
      <c r="X875" s="3"/>
      <c r="Y875" s="3"/>
      <c r="Z875" s="3"/>
      <c r="AA875" s="3"/>
    </row>
    <row r="876" spans="16:27" x14ac:dyDescent="0.2">
      <c r="P876" s="4"/>
      <c r="Q876" s="4"/>
      <c r="R876" s="4"/>
      <c r="S876" s="4"/>
      <c r="T876" s="3"/>
      <c r="U876" s="3"/>
      <c r="V876" s="3"/>
      <c r="W876" s="3"/>
      <c r="X876" s="3"/>
      <c r="Y876" s="3"/>
      <c r="Z876" s="3"/>
      <c r="AA876" s="3"/>
    </row>
    <row r="877" spans="16:27" x14ac:dyDescent="0.2">
      <c r="P877" s="4"/>
      <c r="Q877" s="4"/>
      <c r="R877" s="4"/>
      <c r="S877" s="4"/>
      <c r="T877" s="3"/>
      <c r="U877" s="3"/>
      <c r="V877" s="3"/>
      <c r="W877" s="3"/>
      <c r="X877" s="3"/>
      <c r="Y877" s="3"/>
      <c r="Z877" s="3"/>
      <c r="AA877" s="3"/>
    </row>
    <row r="878" spans="16:27" x14ac:dyDescent="0.2">
      <c r="P878" s="4"/>
      <c r="Q878" s="4"/>
      <c r="R878" s="4"/>
      <c r="S878" s="4"/>
      <c r="T878" s="3"/>
      <c r="U878" s="3"/>
      <c r="V878" s="3"/>
      <c r="W878" s="3"/>
      <c r="X878" s="3"/>
      <c r="Y878" s="3"/>
      <c r="Z878" s="3"/>
      <c r="AA878" s="3"/>
    </row>
    <row r="879" spans="16:27" x14ac:dyDescent="0.2">
      <c r="P879" s="4"/>
      <c r="Q879" s="4"/>
      <c r="R879" s="4"/>
      <c r="S879" s="4"/>
      <c r="T879" s="3"/>
      <c r="U879" s="3"/>
      <c r="V879" s="3"/>
      <c r="W879" s="3"/>
      <c r="X879" s="3"/>
      <c r="Y879" s="3"/>
      <c r="Z879" s="3"/>
      <c r="AA879" s="3"/>
    </row>
    <row r="880" spans="16:27" x14ac:dyDescent="0.2">
      <c r="P880" s="4"/>
      <c r="Q880" s="4"/>
      <c r="R880" s="4"/>
      <c r="S880" s="4"/>
      <c r="T880" s="3"/>
      <c r="U880" s="3"/>
      <c r="V880" s="3"/>
      <c r="W880" s="3"/>
      <c r="X880" s="3"/>
      <c r="Y880" s="3"/>
      <c r="Z880" s="3"/>
      <c r="AA880" s="3"/>
    </row>
    <row r="881" spans="16:27" x14ac:dyDescent="0.2">
      <c r="P881" s="4"/>
      <c r="Q881" s="4"/>
      <c r="R881" s="4"/>
      <c r="S881" s="4"/>
      <c r="T881" s="3"/>
      <c r="U881" s="3"/>
      <c r="V881" s="3"/>
      <c r="W881" s="3"/>
      <c r="X881" s="3"/>
      <c r="Y881" s="3"/>
      <c r="Z881" s="3"/>
      <c r="AA881" s="3"/>
    </row>
    <row r="882" spans="16:27" x14ac:dyDescent="0.2">
      <c r="P882" s="4"/>
      <c r="Q882" s="4"/>
      <c r="R882" s="4"/>
      <c r="S882" s="4"/>
      <c r="T882" s="3"/>
      <c r="U882" s="3"/>
      <c r="V882" s="3"/>
      <c r="W882" s="3"/>
      <c r="X882" s="3"/>
      <c r="Y882" s="3"/>
      <c r="Z882" s="3"/>
      <c r="AA882" s="3"/>
    </row>
    <row r="883" spans="16:27" x14ac:dyDescent="0.2">
      <c r="P883" s="4"/>
      <c r="Q883" s="4"/>
      <c r="R883" s="4"/>
      <c r="S883" s="4"/>
      <c r="T883" s="3"/>
      <c r="U883" s="3"/>
      <c r="V883" s="3"/>
      <c r="W883" s="3"/>
      <c r="X883" s="3"/>
      <c r="Y883" s="3"/>
      <c r="Z883" s="3"/>
      <c r="AA883" s="3"/>
    </row>
    <row r="884" spans="16:27" x14ac:dyDescent="0.2">
      <c r="P884" s="4"/>
      <c r="Q884" s="4"/>
      <c r="R884" s="4"/>
      <c r="S884" s="4"/>
      <c r="T884" s="3"/>
      <c r="U884" s="3"/>
      <c r="V884" s="3"/>
      <c r="W884" s="3"/>
      <c r="X884" s="3"/>
      <c r="Y884" s="3"/>
      <c r="Z884" s="3"/>
      <c r="AA884" s="3"/>
    </row>
    <row r="885" spans="16:27" x14ac:dyDescent="0.2">
      <c r="P885" s="4"/>
      <c r="Q885" s="4"/>
      <c r="R885" s="4"/>
      <c r="S885" s="4"/>
      <c r="T885" s="3"/>
      <c r="U885" s="3"/>
      <c r="V885" s="3"/>
      <c r="W885" s="3"/>
      <c r="X885" s="3"/>
      <c r="Y885" s="3"/>
      <c r="Z885" s="3"/>
      <c r="AA885" s="3"/>
    </row>
    <row r="886" spans="16:27" x14ac:dyDescent="0.2">
      <c r="P886" s="4"/>
      <c r="Q886" s="4"/>
      <c r="R886" s="4"/>
      <c r="S886" s="4"/>
      <c r="T886" s="3"/>
      <c r="U886" s="3"/>
      <c r="V886" s="3"/>
      <c r="W886" s="3"/>
      <c r="X886" s="3"/>
      <c r="Y886" s="3"/>
      <c r="Z886" s="3"/>
      <c r="AA886" s="3"/>
    </row>
    <row r="887" spans="16:27" x14ac:dyDescent="0.2">
      <c r="P887" s="4"/>
      <c r="Q887" s="4"/>
      <c r="R887" s="4"/>
      <c r="S887" s="4"/>
      <c r="T887" s="3"/>
      <c r="U887" s="3"/>
      <c r="V887" s="3"/>
      <c r="W887" s="3"/>
      <c r="X887" s="3"/>
      <c r="Y887" s="3"/>
      <c r="Z887" s="3"/>
      <c r="AA887" s="3"/>
    </row>
    <row r="888" spans="16:27" x14ac:dyDescent="0.2">
      <c r="P888" s="4"/>
      <c r="Q888" s="4"/>
      <c r="R888" s="4"/>
      <c r="S888" s="4"/>
      <c r="T888" s="3"/>
      <c r="U888" s="3"/>
      <c r="V888" s="3"/>
      <c r="W888" s="3"/>
      <c r="X888" s="3"/>
      <c r="Y888" s="3"/>
      <c r="Z888" s="3"/>
      <c r="AA888" s="3"/>
    </row>
    <row r="889" spans="16:27" x14ac:dyDescent="0.2">
      <c r="P889" s="4"/>
      <c r="Q889" s="4"/>
      <c r="R889" s="4"/>
      <c r="S889" s="4"/>
      <c r="T889" s="3"/>
      <c r="U889" s="3"/>
      <c r="V889" s="3"/>
      <c r="W889" s="3"/>
      <c r="X889" s="3"/>
      <c r="Y889" s="3"/>
      <c r="Z889" s="3"/>
      <c r="AA889" s="3"/>
    </row>
    <row r="890" spans="16:27" x14ac:dyDescent="0.2">
      <c r="P890" s="4"/>
      <c r="Q890" s="4"/>
      <c r="R890" s="4"/>
      <c r="S890" s="4"/>
      <c r="T890" s="3"/>
      <c r="U890" s="3"/>
      <c r="V890" s="3"/>
      <c r="W890" s="3"/>
      <c r="X890" s="3"/>
      <c r="Y890" s="3"/>
      <c r="Z890" s="3"/>
      <c r="AA890" s="3"/>
    </row>
    <row r="891" spans="16:27" x14ac:dyDescent="0.2">
      <c r="P891" s="4"/>
      <c r="Q891" s="4"/>
      <c r="R891" s="4"/>
      <c r="S891" s="4"/>
      <c r="T891" s="3"/>
      <c r="U891" s="3"/>
      <c r="V891" s="3"/>
      <c r="W891" s="3"/>
      <c r="X891" s="3"/>
      <c r="Y891" s="3"/>
      <c r="Z891" s="3"/>
      <c r="AA891" s="3"/>
    </row>
    <row r="892" spans="16:27" x14ac:dyDescent="0.2">
      <c r="P892" s="4"/>
      <c r="Q892" s="4"/>
      <c r="R892" s="4"/>
      <c r="S892" s="4"/>
      <c r="T892" s="3"/>
      <c r="U892" s="3"/>
      <c r="V892" s="3"/>
      <c r="W892" s="3"/>
      <c r="X892" s="3"/>
      <c r="Y892" s="3"/>
      <c r="Z892" s="3"/>
      <c r="AA892" s="3"/>
    </row>
    <row r="893" spans="16:27" x14ac:dyDescent="0.2">
      <c r="P893" s="4"/>
      <c r="Q893" s="4"/>
      <c r="R893" s="4"/>
      <c r="S893" s="4"/>
      <c r="T893" s="3"/>
      <c r="U893" s="3"/>
      <c r="V893" s="3"/>
      <c r="W893" s="3"/>
      <c r="X893" s="3"/>
      <c r="Y893" s="3"/>
      <c r="Z893" s="3"/>
      <c r="AA893" s="3"/>
    </row>
    <row r="894" spans="16:27" x14ac:dyDescent="0.2">
      <c r="P894" s="4"/>
      <c r="Q894" s="4"/>
      <c r="R894" s="4"/>
      <c r="S894" s="4"/>
      <c r="T894" s="3"/>
      <c r="U894" s="3"/>
      <c r="V894" s="3"/>
      <c r="W894" s="3"/>
      <c r="X894" s="3"/>
      <c r="Y894" s="3"/>
      <c r="Z894" s="3"/>
      <c r="AA894" s="3"/>
    </row>
    <row r="895" spans="16:27" x14ac:dyDescent="0.2">
      <c r="P895" s="4"/>
      <c r="Q895" s="4"/>
      <c r="R895" s="4"/>
      <c r="S895" s="4"/>
      <c r="T895" s="3"/>
      <c r="U895" s="3"/>
      <c r="V895" s="3"/>
      <c r="W895" s="3"/>
      <c r="X895" s="3"/>
      <c r="Y895" s="3"/>
      <c r="Z895" s="3"/>
      <c r="AA895" s="3"/>
    </row>
    <row r="896" spans="16:27" x14ac:dyDescent="0.2">
      <c r="P896" s="4"/>
      <c r="Q896" s="4"/>
      <c r="R896" s="4"/>
      <c r="S896" s="4"/>
      <c r="T896" s="3"/>
      <c r="U896" s="3"/>
      <c r="V896" s="3"/>
      <c r="W896" s="3"/>
      <c r="X896" s="3"/>
      <c r="Y896" s="3"/>
      <c r="Z896" s="3"/>
      <c r="AA896" s="3"/>
    </row>
    <row r="897" spans="16:27" x14ac:dyDescent="0.2">
      <c r="P897" s="4"/>
      <c r="Q897" s="4"/>
      <c r="R897" s="4"/>
      <c r="S897" s="4"/>
      <c r="T897" s="3"/>
      <c r="U897" s="3"/>
      <c r="V897" s="3"/>
      <c r="W897" s="3"/>
      <c r="X897" s="3"/>
      <c r="Y897" s="3"/>
      <c r="Z897" s="3"/>
      <c r="AA897" s="3"/>
    </row>
    <row r="898" spans="16:27" x14ac:dyDescent="0.2">
      <c r="P898" s="4"/>
      <c r="Q898" s="4"/>
      <c r="R898" s="4"/>
      <c r="S898" s="4"/>
      <c r="T898" s="3"/>
      <c r="U898" s="3"/>
      <c r="V898" s="3"/>
      <c r="W898" s="3"/>
      <c r="X898" s="3"/>
      <c r="Y898" s="3"/>
      <c r="Z898" s="3"/>
      <c r="AA898" s="3"/>
    </row>
    <row r="899" spans="16:27" x14ac:dyDescent="0.2">
      <c r="P899" s="4"/>
      <c r="Q899" s="4"/>
      <c r="R899" s="4"/>
      <c r="S899" s="4"/>
      <c r="T899" s="3"/>
      <c r="U899" s="3"/>
      <c r="V899" s="3"/>
      <c r="W899" s="3"/>
      <c r="X899" s="3"/>
      <c r="Y899" s="3"/>
      <c r="Z899" s="3"/>
      <c r="AA899" s="3"/>
    </row>
    <row r="900" spans="16:27" x14ac:dyDescent="0.2">
      <c r="P900" s="4"/>
      <c r="Q900" s="4"/>
      <c r="R900" s="4"/>
      <c r="S900" s="4"/>
      <c r="T900" s="3"/>
      <c r="U900" s="3"/>
      <c r="V900" s="3"/>
      <c r="W900" s="3"/>
      <c r="X900" s="3"/>
      <c r="Y900" s="3"/>
      <c r="Z900" s="3"/>
      <c r="AA900" s="3"/>
    </row>
    <row r="901" spans="16:27" x14ac:dyDescent="0.2">
      <c r="P901" s="4"/>
      <c r="Q901" s="4"/>
      <c r="R901" s="4"/>
      <c r="S901" s="4"/>
      <c r="T901" s="3"/>
      <c r="U901" s="3"/>
      <c r="V901" s="3"/>
      <c r="W901" s="3"/>
      <c r="X901" s="3"/>
      <c r="Y901" s="3"/>
      <c r="Z901" s="3"/>
      <c r="AA901" s="3"/>
    </row>
    <row r="902" spans="16:27" x14ac:dyDescent="0.2">
      <c r="P902" s="4"/>
      <c r="Q902" s="4"/>
      <c r="R902" s="4"/>
      <c r="S902" s="4"/>
      <c r="T902" s="3"/>
      <c r="U902" s="3"/>
      <c r="V902" s="3"/>
      <c r="W902" s="3"/>
      <c r="X902" s="3"/>
      <c r="Y902" s="3"/>
      <c r="Z902" s="3"/>
      <c r="AA902" s="3"/>
    </row>
    <row r="903" spans="16:27" x14ac:dyDescent="0.2">
      <c r="P903" s="4"/>
      <c r="Q903" s="4"/>
      <c r="R903" s="4"/>
      <c r="S903" s="4"/>
      <c r="T903" s="3"/>
      <c r="U903" s="3"/>
      <c r="V903" s="3"/>
      <c r="W903" s="3"/>
      <c r="X903" s="3"/>
      <c r="Y903" s="3"/>
      <c r="Z903" s="3"/>
      <c r="AA903" s="3"/>
    </row>
    <row r="904" spans="16:27" x14ac:dyDescent="0.2">
      <c r="P904" s="4"/>
      <c r="Q904" s="4"/>
      <c r="R904" s="4"/>
      <c r="S904" s="4"/>
      <c r="T904" s="3"/>
      <c r="U904" s="3"/>
      <c r="V904" s="3"/>
      <c r="W904" s="3"/>
      <c r="X904" s="3"/>
      <c r="Y904" s="3"/>
      <c r="Z904" s="3"/>
      <c r="AA904" s="3"/>
    </row>
    <row r="905" spans="16:27" x14ac:dyDescent="0.2">
      <c r="P905" s="4"/>
      <c r="Q905" s="4"/>
      <c r="R905" s="4"/>
      <c r="S905" s="4"/>
      <c r="T905" s="3"/>
      <c r="U905" s="3"/>
      <c r="V905" s="3"/>
      <c r="W905" s="3"/>
      <c r="X905" s="3"/>
      <c r="Y905" s="3"/>
      <c r="Z905" s="3"/>
      <c r="AA905" s="3"/>
    </row>
    <row r="906" spans="16:27" x14ac:dyDescent="0.2">
      <c r="P906" s="4"/>
      <c r="Q906" s="4"/>
      <c r="R906" s="4"/>
      <c r="S906" s="4"/>
      <c r="T906" s="3"/>
      <c r="U906" s="3"/>
      <c r="V906" s="3"/>
      <c r="W906" s="3"/>
      <c r="X906" s="3"/>
      <c r="Y906" s="3"/>
      <c r="Z906" s="3"/>
      <c r="AA906" s="3"/>
    </row>
    <row r="907" spans="16:27" x14ac:dyDescent="0.2">
      <c r="P907" s="4"/>
      <c r="Q907" s="4"/>
      <c r="R907" s="4"/>
      <c r="S907" s="4"/>
      <c r="T907" s="3"/>
      <c r="U907" s="3"/>
      <c r="V907" s="3"/>
      <c r="W907" s="3"/>
      <c r="X907" s="3"/>
      <c r="Y907" s="3"/>
      <c r="Z907" s="3"/>
      <c r="AA907" s="3"/>
    </row>
    <row r="908" spans="16:27" x14ac:dyDescent="0.2">
      <c r="P908" s="4"/>
      <c r="Q908" s="4"/>
      <c r="R908" s="4"/>
      <c r="S908" s="4"/>
      <c r="T908" s="3"/>
      <c r="U908" s="3"/>
      <c r="V908" s="3"/>
      <c r="W908" s="3"/>
      <c r="X908" s="3"/>
      <c r="Y908" s="3"/>
      <c r="Z908" s="3"/>
      <c r="AA908" s="3"/>
    </row>
    <row r="909" spans="16:27" x14ac:dyDescent="0.2">
      <c r="P909" s="4"/>
      <c r="Q909" s="4"/>
      <c r="R909" s="4"/>
      <c r="S909" s="4"/>
      <c r="T909" s="3"/>
      <c r="U909" s="3"/>
      <c r="V909" s="3"/>
      <c r="W909" s="3"/>
      <c r="X909" s="3"/>
      <c r="Y909" s="3"/>
      <c r="Z909" s="3"/>
      <c r="AA909" s="3"/>
    </row>
    <row r="910" spans="16:27" x14ac:dyDescent="0.2">
      <c r="P910" s="4"/>
      <c r="Q910" s="4"/>
      <c r="R910" s="4"/>
      <c r="S910" s="4"/>
      <c r="T910" s="3"/>
      <c r="U910" s="3"/>
      <c r="V910" s="3"/>
      <c r="W910" s="3"/>
      <c r="X910" s="3"/>
      <c r="Y910" s="3"/>
      <c r="Z910" s="3"/>
      <c r="AA910" s="3"/>
    </row>
    <row r="911" spans="16:27" x14ac:dyDescent="0.2">
      <c r="P911" s="4"/>
      <c r="Q911" s="4"/>
      <c r="R911" s="4"/>
      <c r="S911" s="4"/>
      <c r="T911" s="3"/>
      <c r="U911" s="3"/>
      <c r="V911" s="3"/>
      <c r="W911" s="3"/>
      <c r="X911" s="3"/>
      <c r="Y911" s="3"/>
      <c r="Z911" s="3"/>
      <c r="AA911" s="3"/>
    </row>
    <row r="912" spans="16:27" x14ac:dyDescent="0.2">
      <c r="P912" s="4"/>
      <c r="Q912" s="4"/>
      <c r="R912" s="4"/>
      <c r="S912" s="4"/>
      <c r="T912" s="3"/>
      <c r="U912" s="3"/>
      <c r="V912" s="3"/>
      <c r="W912" s="3"/>
      <c r="X912" s="3"/>
      <c r="Y912" s="3"/>
      <c r="Z912" s="3"/>
      <c r="AA912" s="3"/>
    </row>
    <row r="913" spans="16:27" x14ac:dyDescent="0.2">
      <c r="P913" s="4"/>
      <c r="Q913" s="4"/>
      <c r="R913" s="4"/>
      <c r="S913" s="4"/>
      <c r="T913" s="3"/>
      <c r="U913" s="3"/>
      <c r="V913" s="3"/>
      <c r="W913" s="3"/>
      <c r="X913" s="3"/>
      <c r="Y913" s="3"/>
      <c r="Z913" s="3"/>
      <c r="AA913" s="3"/>
    </row>
    <row r="914" spans="16:27" x14ac:dyDescent="0.2">
      <c r="P914" s="4"/>
      <c r="Q914" s="4"/>
      <c r="R914" s="4"/>
      <c r="S914" s="4"/>
      <c r="T914" s="3"/>
      <c r="U914" s="3"/>
      <c r="V914" s="3"/>
      <c r="W914" s="3"/>
      <c r="X914" s="3"/>
      <c r="Y914" s="3"/>
      <c r="Z914" s="3"/>
      <c r="AA914" s="3"/>
    </row>
    <row r="915" spans="16:27" x14ac:dyDescent="0.2">
      <c r="P915" s="4"/>
      <c r="Q915" s="4"/>
      <c r="R915" s="4"/>
      <c r="S915" s="4"/>
      <c r="T915" s="3"/>
      <c r="U915" s="3"/>
      <c r="V915" s="3"/>
      <c r="W915" s="3"/>
      <c r="X915" s="3"/>
      <c r="Y915" s="3"/>
      <c r="Z915" s="3"/>
      <c r="AA915" s="3"/>
    </row>
    <row r="916" spans="16:27" x14ac:dyDescent="0.2">
      <c r="P916" s="4"/>
      <c r="Q916" s="4"/>
      <c r="R916" s="4"/>
      <c r="S916" s="4"/>
      <c r="T916" s="3"/>
      <c r="U916" s="3"/>
      <c r="V916" s="3"/>
      <c r="W916" s="3"/>
      <c r="X916" s="3"/>
      <c r="Y916" s="3"/>
      <c r="Z916" s="3"/>
      <c r="AA916" s="3"/>
    </row>
    <row r="917" spans="16:27" x14ac:dyDescent="0.2">
      <c r="P917" s="4"/>
      <c r="Q917" s="4"/>
      <c r="R917" s="4"/>
      <c r="S917" s="4"/>
      <c r="T917" s="3"/>
      <c r="U917" s="3"/>
      <c r="V917" s="3"/>
      <c r="W917" s="3"/>
      <c r="X917" s="3"/>
      <c r="Y917" s="3"/>
      <c r="Z917" s="3"/>
      <c r="AA917" s="3"/>
    </row>
    <row r="918" spans="16:27" x14ac:dyDescent="0.2">
      <c r="P918" s="4"/>
      <c r="Q918" s="4"/>
      <c r="R918" s="4"/>
      <c r="S918" s="4"/>
      <c r="T918" s="3"/>
      <c r="U918" s="3"/>
      <c r="V918" s="3"/>
      <c r="W918" s="3"/>
      <c r="X918" s="3"/>
      <c r="Y918" s="3"/>
      <c r="Z918" s="3"/>
      <c r="AA918" s="3"/>
    </row>
    <row r="919" spans="16:27" x14ac:dyDescent="0.2">
      <c r="P919" s="4"/>
      <c r="Q919" s="4"/>
      <c r="R919" s="4"/>
      <c r="S919" s="4"/>
      <c r="T919" s="3"/>
      <c r="U919" s="3"/>
      <c r="V919" s="3"/>
      <c r="W919" s="3"/>
      <c r="X919" s="3"/>
      <c r="Y919" s="3"/>
      <c r="Z919" s="3"/>
      <c r="AA919" s="3"/>
    </row>
    <row r="920" spans="16:27" x14ac:dyDescent="0.2">
      <c r="P920" s="4"/>
      <c r="Q920" s="4"/>
      <c r="R920" s="4"/>
      <c r="S920" s="4"/>
      <c r="T920" s="3"/>
      <c r="U920" s="3"/>
      <c r="V920" s="3"/>
      <c r="W920" s="3"/>
      <c r="X920" s="3"/>
      <c r="Y920" s="3"/>
      <c r="Z920" s="3"/>
      <c r="AA920" s="3"/>
    </row>
    <row r="921" spans="16:27" x14ac:dyDescent="0.2">
      <c r="P921" s="4"/>
      <c r="Q921" s="4"/>
      <c r="R921" s="4"/>
      <c r="S921" s="4"/>
      <c r="T921" s="3"/>
      <c r="U921" s="3"/>
      <c r="V921" s="3"/>
      <c r="W921" s="3"/>
      <c r="X921" s="3"/>
      <c r="Y921" s="3"/>
      <c r="Z921" s="3"/>
      <c r="AA921" s="3"/>
    </row>
    <row r="922" spans="16:27" x14ac:dyDescent="0.2">
      <c r="P922" s="4"/>
      <c r="Q922" s="4"/>
      <c r="R922" s="4"/>
      <c r="S922" s="4"/>
      <c r="T922" s="3"/>
      <c r="U922" s="3"/>
      <c r="V922" s="3"/>
      <c r="W922" s="3"/>
      <c r="X922" s="3"/>
      <c r="Y922" s="3"/>
      <c r="Z922" s="3"/>
      <c r="AA922" s="3"/>
    </row>
    <row r="923" spans="16:27" x14ac:dyDescent="0.2">
      <c r="P923" s="4"/>
      <c r="Q923" s="4"/>
      <c r="R923" s="4"/>
      <c r="S923" s="4"/>
      <c r="T923" s="3"/>
      <c r="U923" s="3"/>
      <c r="V923" s="3"/>
      <c r="W923" s="3"/>
      <c r="X923" s="3"/>
      <c r="Y923" s="3"/>
      <c r="Z923" s="3"/>
      <c r="AA923" s="3"/>
    </row>
    <row r="924" spans="16:27" x14ac:dyDescent="0.2">
      <c r="P924" s="4"/>
      <c r="Q924" s="4"/>
      <c r="R924" s="4"/>
      <c r="S924" s="4"/>
      <c r="T924" s="3"/>
      <c r="U924" s="3"/>
      <c r="V924" s="3"/>
      <c r="W924" s="3"/>
      <c r="X924" s="3"/>
      <c r="Y924" s="3"/>
      <c r="Z924" s="3"/>
      <c r="AA924" s="3"/>
    </row>
    <row r="925" spans="16:27" x14ac:dyDescent="0.2">
      <c r="P925" s="4"/>
      <c r="Q925" s="4"/>
      <c r="R925" s="4"/>
      <c r="S925" s="4"/>
      <c r="T925" s="3"/>
      <c r="U925" s="3"/>
      <c r="V925" s="3"/>
      <c r="W925" s="3"/>
      <c r="X925" s="3"/>
      <c r="Y925" s="3"/>
      <c r="Z925" s="3"/>
      <c r="AA925" s="3"/>
    </row>
    <row r="926" spans="16:27" x14ac:dyDescent="0.2">
      <c r="P926" s="4"/>
      <c r="Q926" s="4"/>
      <c r="R926" s="4"/>
      <c r="S926" s="4"/>
      <c r="T926" s="3"/>
      <c r="U926" s="3"/>
      <c r="V926" s="3"/>
      <c r="W926" s="3"/>
      <c r="X926" s="3"/>
      <c r="Y926" s="3"/>
      <c r="Z926" s="3"/>
      <c r="AA926" s="3"/>
    </row>
    <row r="927" spans="16:27" x14ac:dyDescent="0.2">
      <c r="P927" s="4"/>
      <c r="Q927" s="4"/>
      <c r="R927" s="4"/>
      <c r="S927" s="4"/>
      <c r="T927" s="3"/>
      <c r="U927" s="3"/>
      <c r="V927" s="3"/>
      <c r="W927" s="3"/>
      <c r="X927" s="3"/>
      <c r="Y927" s="3"/>
      <c r="Z927" s="3"/>
      <c r="AA927" s="3"/>
    </row>
    <row r="928" spans="16:27" x14ac:dyDescent="0.2">
      <c r="P928" s="4"/>
      <c r="Q928" s="4"/>
      <c r="R928" s="4"/>
      <c r="S928" s="4"/>
      <c r="T928" s="3"/>
      <c r="U928" s="3"/>
      <c r="V928" s="3"/>
      <c r="W928" s="3"/>
      <c r="X928" s="3"/>
      <c r="Y928" s="3"/>
      <c r="Z928" s="3"/>
      <c r="AA928" s="3"/>
    </row>
    <row r="929" spans="16:27" x14ac:dyDescent="0.2">
      <c r="P929" s="4"/>
      <c r="Q929" s="4"/>
      <c r="R929" s="4"/>
      <c r="S929" s="4"/>
      <c r="T929" s="3"/>
      <c r="U929" s="3"/>
      <c r="V929" s="3"/>
      <c r="W929" s="3"/>
      <c r="X929" s="3"/>
      <c r="Y929" s="3"/>
      <c r="Z929" s="3"/>
      <c r="AA929" s="3"/>
    </row>
    <row r="930" spans="16:27" x14ac:dyDescent="0.2">
      <c r="P930" s="4"/>
      <c r="Q930" s="4"/>
      <c r="R930" s="4"/>
      <c r="S930" s="4"/>
      <c r="T930" s="3"/>
      <c r="U930" s="3"/>
      <c r="V930" s="3"/>
      <c r="W930" s="3"/>
      <c r="X930" s="3"/>
      <c r="Y930" s="3"/>
      <c r="Z930" s="3"/>
      <c r="AA930" s="3"/>
    </row>
    <row r="931" spans="16:27" x14ac:dyDescent="0.2">
      <c r="P931" s="4"/>
      <c r="Q931" s="4"/>
      <c r="R931" s="4"/>
      <c r="S931" s="4"/>
      <c r="T931" s="3"/>
      <c r="U931" s="3"/>
      <c r="V931" s="3"/>
      <c r="W931" s="3"/>
      <c r="X931" s="3"/>
      <c r="Y931" s="3"/>
      <c r="Z931" s="3"/>
      <c r="AA931" s="3"/>
    </row>
    <row r="932" spans="16:27" x14ac:dyDescent="0.2">
      <c r="P932" s="4"/>
      <c r="Q932" s="4"/>
      <c r="R932" s="4"/>
      <c r="S932" s="4"/>
      <c r="T932" s="3"/>
      <c r="U932" s="3"/>
      <c r="V932" s="3"/>
      <c r="W932" s="3"/>
      <c r="X932" s="3"/>
      <c r="Y932" s="3"/>
      <c r="Z932" s="3"/>
      <c r="AA932" s="3"/>
    </row>
    <row r="933" spans="16:27" x14ac:dyDescent="0.2">
      <c r="P933" s="4"/>
      <c r="Q933" s="4"/>
      <c r="R933" s="4"/>
      <c r="S933" s="4"/>
      <c r="T933" s="3"/>
      <c r="U933" s="3"/>
      <c r="V933" s="3"/>
      <c r="W933" s="3"/>
      <c r="X933" s="3"/>
      <c r="Y933" s="3"/>
      <c r="Z933" s="3"/>
      <c r="AA933" s="3"/>
    </row>
    <row r="934" spans="16:27" x14ac:dyDescent="0.2">
      <c r="P934" s="4"/>
      <c r="Q934" s="4"/>
      <c r="R934" s="4"/>
      <c r="S934" s="4"/>
      <c r="T934" s="3"/>
      <c r="U934" s="3"/>
      <c r="V934" s="3"/>
      <c r="W934" s="3"/>
      <c r="X934" s="3"/>
      <c r="Y934" s="3"/>
      <c r="Z934" s="3"/>
      <c r="AA934" s="3"/>
    </row>
    <row r="935" spans="16:27" x14ac:dyDescent="0.2">
      <c r="P935" s="4"/>
      <c r="Q935" s="4"/>
      <c r="R935" s="4"/>
      <c r="S935" s="4"/>
      <c r="T935" s="3"/>
      <c r="U935" s="3"/>
      <c r="V935" s="3"/>
      <c r="W935" s="3"/>
      <c r="X935" s="3"/>
      <c r="Y935" s="3"/>
      <c r="Z935" s="3"/>
      <c r="AA935" s="3"/>
    </row>
    <row r="936" spans="16:27" x14ac:dyDescent="0.2">
      <c r="P936" s="4"/>
      <c r="Q936" s="4"/>
      <c r="R936" s="4"/>
      <c r="S936" s="4"/>
      <c r="T936" s="3"/>
      <c r="U936" s="3"/>
      <c r="V936" s="3"/>
      <c r="W936" s="3"/>
      <c r="X936" s="3"/>
      <c r="Y936" s="3"/>
      <c r="Z936" s="3"/>
      <c r="AA936" s="3"/>
    </row>
    <row r="937" spans="16:27" x14ac:dyDescent="0.2">
      <c r="P937" s="4"/>
      <c r="Q937" s="4"/>
      <c r="R937" s="4"/>
      <c r="S937" s="4"/>
      <c r="T937" s="3"/>
      <c r="U937" s="3"/>
      <c r="V937" s="3"/>
      <c r="W937" s="3"/>
      <c r="X937" s="3"/>
      <c r="Y937" s="3"/>
      <c r="Z937" s="3"/>
      <c r="AA937" s="3"/>
    </row>
    <row r="938" spans="16:27" x14ac:dyDescent="0.2">
      <c r="P938" s="4"/>
      <c r="Q938" s="4"/>
      <c r="R938" s="4"/>
      <c r="S938" s="4"/>
      <c r="T938" s="3"/>
      <c r="U938" s="3"/>
      <c r="V938" s="3"/>
      <c r="W938" s="3"/>
      <c r="X938" s="3"/>
      <c r="Y938" s="3"/>
      <c r="Z938" s="3"/>
      <c r="AA938" s="3"/>
    </row>
    <row r="939" spans="16:27" x14ac:dyDescent="0.2">
      <c r="P939" s="4"/>
      <c r="Q939" s="4"/>
      <c r="R939" s="4"/>
      <c r="S939" s="4"/>
      <c r="T939" s="3"/>
      <c r="U939" s="3"/>
      <c r="V939" s="3"/>
      <c r="W939" s="3"/>
      <c r="X939" s="3"/>
      <c r="Y939" s="3"/>
      <c r="Z939" s="3"/>
      <c r="AA939" s="3"/>
    </row>
    <row r="940" spans="16:27" x14ac:dyDescent="0.2">
      <c r="P940" s="4"/>
      <c r="Q940" s="4"/>
      <c r="R940" s="4"/>
      <c r="S940" s="4"/>
      <c r="T940" s="3"/>
      <c r="U940" s="3"/>
      <c r="V940" s="3"/>
      <c r="W940" s="3"/>
      <c r="X940" s="3"/>
      <c r="Y940" s="3"/>
      <c r="Z940" s="3"/>
      <c r="AA940" s="3"/>
    </row>
    <row r="941" spans="16:27" x14ac:dyDescent="0.2">
      <c r="P941" s="4"/>
      <c r="Q941" s="4"/>
      <c r="R941" s="4"/>
      <c r="S941" s="4"/>
      <c r="T941" s="3"/>
      <c r="U941" s="3"/>
      <c r="V941" s="3"/>
      <c r="W941" s="3"/>
      <c r="X941" s="3"/>
      <c r="Y941" s="3"/>
      <c r="Z941" s="3"/>
      <c r="AA941" s="3"/>
    </row>
    <row r="942" spans="16:27" x14ac:dyDescent="0.2">
      <c r="P942" s="4"/>
      <c r="Q942" s="4"/>
      <c r="R942" s="4"/>
      <c r="S942" s="4"/>
      <c r="T942" s="3"/>
      <c r="U942" s="3"/>
      <c r="V942" s="3"/>
      <c r="W942" s="3"/>
      <c r="X942" s="3"/>
      <c r="Y942" s="3"/>
      <c r="Z942" s="3"/>
      <c r="AA942" s="3"/>
    </row>
    <row r="943" spans="16:27" x14ac:dyDescent="0.2">
      <c r="P943" s="4"/>
      <c r="Q943" s="4"/>
      <c r="R943" s="4"/>
      <c r="S943" s="4"/>
      <c r="T943" s="3"/>
      <c r="U943" s="3"/>
      <c r="V943" s="3"/>
      <c r="W943" s="3"/>
      <c r="X943" s="3"/>
      <c r="Y943" s="3"/>
      <c r="Z943" s="3"/>
      <c r="AA943" s="3"/>
    </row>
    <row r="944" spans="16:27" x14ac:dyDescent="0.2">
      <c r="P944" s="4"/>
      <c r="Q944" s="4"/>
      <c r="R944" s="4"/>
      <c r="S944" s="4"/>
      <c r="T944" s="3"/>
      <c r="U944" s="3"/>
      <c r="V944" s="3"/>
      <c r="W944" s="3"/>
      <c r="X944" s="3"/>
      <c r="Y944" s="3"/>
      <c r="Z944" s="3"/>
      <c r="AA944" s="3"/>
    </row>
    <row r="945" spans="16:27" x14ac:dyDescent="0.2">
      <c r="P945" s="4"/>
      <c r="Q945" s="4"/>
      <c r="R945" s="4"/>
      <c r="S945" s="4"/>
      <c r="T945" s="3"/>
      <c r="U945" s="3"/>
      <c r="V945" s="3"/>
      <c r="W945" s="3"/>
      <c r="X945" s="3"/>
      <c r="Y945" s="3"/>
      <c r="Z945" s="3"/>
      <c r="AA945" s="3"/>
    </row>
    <row r="946" spans="16:27" x14ac:dyDescent="0.2">
      <c r="P946" s="4"/>
      <c r="Q946" s="4"/>
      <c r="R946" s="4"/>
      <c r="S946" s="4"/>
      <c r="T946" s="3"/>
      <c r="U946" s="3"/>
      <c r="V946" s="3"/>
      <c r="W946" s="3"/>
      <c r="X946" s="3"/>
      <c r="Y946" s="3"/>
      <c r="Z946" s="3"/>
      <c r="AA946" s="3"/>
    </row>
    <row r="947" spans="16:27" x14ac:dyDescent="0.2">
      <c r="P947" s="4"/>
      <c r="Q947" s="4"/>
      <c r="R947" s="4"/>
      <c r="S947" s="4"/>
      <c r="T947" s="3"/>
      <c r="U947" s="3"/>
      <c r="V947" s="3"/>
      <c r="W947" s="3"/>
      <c r="X947" s="3"/>
      <c r="Y947" s="3"/>
      <c r="Z947" s="3"/>
      <c r="AA947" s="3"/>
    </row>
    <row r="948" spans="16:27" x14ac:dyDescent="0.2">
      <c r="P948" s="4"/>
      <c r="Q948" s="4"/>
      <c r="R948" s="4"/>
      <c r="S948" s="4"/>
      <c r="T948" s="3"/>
      <c r="U948" s="3"/>
      <c r="V948" s="3"/>
      <c r="W948" s="3"/>
      <c r="X948" s="3"/>
      <c r="Y948" s="3"/>
      <c r="Z948" s="3"/>
      <c r="AA948" s="3"/>
    </row>
    <row r="949" spans="16:27" x14ac:dyDescent="0.2">
      <c r="P949" s="4"/>
      <c r="Q949" s="4"/>
      <c r="R949" s="4"/>
      <c r="S949" s="4"/>
      <c r="T949" s="3"/>
      <c r="U949" s="3"/>
      <c r="V949" s="3"/>
      <c r="W949" s="3"/>
      <c r="X949" s="3"/>
      <c r="Y949" s="3"/>
      <c r="Z949" s="3"/>
      <c r="AA949" s="3"/>
    </row>
    <row r="950" spans="16:27" x14ac:dyDescent="0.2">
      <c r="P950" s="4"/>
      <c r="Q950" s="4"/>
      <c r="R950" s="4"/>
      <c r="S950" s="4"/>
      <c r="T950" s="3"/>
      <c r="U950" s="3"/>
      <c r="V950" s="3"/>
      <c r="W950" s="3"/>
      <c r="X950" s="3"/>
      <c r="Y950" s="3"/>
      <c r="Z950" s="3"/>
      <c r="AA950" s="3"/>
    </row>
    <row r="951" spans="16:27" x14ac:dyDescent="0.2">
      <c r="P951" s="4"/>
      <c r="Q951" s="4"/>
      <c r="R951" s="4"/>
      <c r="S951" s="4"/>
      <c r="T951" s="3"/>
      <c r="U951" s="3"/>
      <c r="V951" s="3"/>
      <c r="W951" s="3"/>
      <c r="X951" s="3"/>
      <c r="Y951" s="3"/>
      <c r="Z951" s="3"/>
      <c r="AA951" s="3"/>
    </row>
    <row r="952" spans="16:27" x14ac:dyDescent="0.2">
      <c r="P952" s="4"/>
      <c r="Q952" s="4"/>
      <c r="R952" s="4"/>
      <c r="S952" s="4"/>
      <c r="T952" s="3"/>
      <c r="U952" s="3"/>
      <c r="V952" s="3"/>
      <c r="W952" s="3"/>
      <c r="X952" s="3"/>
      <c r="Y952" s="3"/>
      <c r="Z952" s="3"/>
      <c r="AA952" s="3"/>
    </row>
    <row r="953" spans="16:27" x14ac:dyDescent="0.2">
      <c r="P953" s="4"/>
      <c r="Q953" s="4"/>
      <c r="R953" s="4"/>
      <c r="S953" s="4"/>
      <c r="T953" s="3"/>
      <c r="U953" s="3"/>
      <c r="V953" s="3"/>
      <c r="W953" s="3"/>
      <c r="X953" s="3"/>
      <c r="Y953" s="3"/>
      <c r="Z953" s="3"/>
      <c r="AA953" s="3"/>
    </row>
    <row r="954" spans="16:27" x14ac:dyDescent="0.2">
      <c r="P954" s="4"/>
      <c r="Q954" s="4"/>
      <c r="R954" s="4"/>
      <c r="S954" s="4"/>
      <c r="T954" s="3"/>
      <c r="U954" s="3"/>
      <c r="V954" s="3"/>
      <c r="W954" s="3"/>
      <c r="X954" s="3"/>
      <c r="Y954" s="3"/>
      <c r="Z954" s="3"/>
      <c r="AA954" s="3"/>
    </row>
    <row r="955" spans="16:27" x14ac:dyDescent="0.2">
      <c r="P955" s="4"/>
      <c r="Q955" s="4"/>
      <c r="R955" s="4"/>
      <c r="S955" s="4"/>
      <c r="T955" s="3"/>
      <c r="U955" s="3"/>
      <c r="V955" s="3"/>
      <c r="W955" s="3"/>
      <c r="X955" s="3"/>
      <c r="Y955" s="3"/>
      <c r="Z955" s="3"/>
      <c r="AA955" s="3"/>
    </row>
    <row r="956" spans="16:27" x14ac:dyDescent="0.2">
      <c r="P956" s="4"/>
      <c r="Q956" s="4"/>
      <c r="R956" s="4"/>
      <c r="S956" s="4"/>
      <c r="T956" s="3"/>
      <c r="U956" s="3"/>
      <c r="V956" s="3"/>
      <c r="W956" s="3"/>
      <c r="X956" s="3"/>
      <c r="Y956" s="3"/>
      <c r="Z956" s="3"/>
      <c r="AA956" s="3"/>
    </row>
    <row r="957" spans="16:27" x14ac:dyDescent="0.2">
      <c r="P957" s="4"/>
      <c r="Q957" s="4"/>
      <c r="R957" s="4"/>
      <c r="S957" s="4"/>
      <c r="T957" s="3"/>
      <c r="U957" s="3"/>
      <c r="V957" s="3"/>
      <c r="W957" s="3"/>
      <c r="X957" s="3"/>
      <c r="Y957" s="3"/>
      <c r="Z957" s="3"/>
      <c r="AA957" s="3"/>
    </row>
    <row r="958" spans="16:27" x14ac:dyDescent="0.2">
      <c r="P958" s="4"/>
      <c r="Q958" s="4"/>
      <c r="R958" s="4"/>
      <c r="S958" s="4"/>
      <c r="T958" s="3"/>
      <c r="U958" s="3"/>
      <c r="V958" s="3"/>
      <c r="W958" s="3"/>
      <c r="X958" s="3"/>
      <c r="Y958" s="3"/>
      <c r="Z958" s="3"/>
      <c r="AA958" s="3"/>
    </row>
    <row r="959" spans="16:27" x14ac:dyDescent="0.2">
      <c r="P959" s="4"/>
      <c r="Q959" s="4"/>
      <c r="R959" s="4"/>
      <c r="S959" s="4"/>
      <c r="T959" s="3"/>
      <c r="U959" s="3"/>
      <c r="V959" s="3"/>
      <c r="W959" s="3"/>
      <c r="X959" s="3"/>
      <c r="Y959" s="3"/>
      <c r="Z959" s="3"/>
      <c r="AA959" s="3"/>
    </row>
    <row r="960" spans="16:27" x14ac:dyDescent="0.2">
      <c r="P960" s="4"/>
      <c r="Q960" s="4"/>
      <c r="R960" s="4"/>
      <c r="S960" s="4"/>
      <c r="T960" s="3"/>
      <c r="U960" s="3"/>
      <c r="V960" s="3"/>
      <c r="W960" s="3"/>
      <c r="X960" s="3"/>
      <c r="Y960" s="3"/>
      <c r="Z960" s="3"/>
      <c r="AA960" s="3"/>
    </row>
    <row r="961" spans="16:27" x14ac:dyDescent="0.2">
      <c r="P961" s="4"/>
      <c r="Q961" s="4"/>
      <c r="R961" s="4"/>
      <c r="S961" s="4"/>
      <c r="T961" s="3"/>
      <c r="U961" s="3"/>
      <c r="V961" s="3"/>
      <c r="W961" s="3"/>
      <c r="X961" s="3"/>
      <c r="Y961" s="3"/>
      <c r="Z961" s="3"/>
      <c r="AA961" s="3"/>
    </row>
    <row r="962" spans="16:27" x14ac:dyDescent="0.2">
      <c r="P962" s="4"/>
      <c r="Q962" s="4"/>
      <c r="R962" s="4"/>
      <c r="S962" s="4"/>
      <c r="T962" s="3"/>
      <c r="U962" s="3"/>
      <c r="V962" s="3"/>
      <c r="W962" s="3"/>
      <c r="X962" s="3"/>
      <c r="Y962" s="3"/>
      <c r="Z962" s="3"/>
      <c r="AA962" s="3"/>
    </row>
    <row r="963" spans="16:27" x14ac:dyDescent="0.2">
      <c r="P963" s="4"/>
      <c r="Q963" s="4"/>
      <c r="R963" s="4"/>
      <c r="S963" s="4"/>
      <c r="T963" s="3"/>
      <c r="U963" s="3"/>
      <c r="V963" s="3"/>
      <c r="W963" s="3"/>
      <c r="X963" s="3"/>
      <c r="Y963" s="3"/>
      <c r="Z963" s="3"/>
      <c r="AA963" s="3"/>
    </row>
    <row r="964" spans="16:27" x14ac:dyDescent="0.2">
      <c r="P964" s="4"/>
      <c r="Q964" s="4"/>
      <c r="R964" s="4"/>
      <c r="S964" s="4"/>
      <c r="T964" s="3"/>
      <c r="U964" s="3"/>
      <c r="V964" s="3"/>
      <c r="W964" s="3"/>
      <c r="X964" s="3"/>
      <c r="Y964" s="3"/>
      <c r="Z964" s="3"/>
      <c r="AA964" s="3"/>
    </row>
    <row r="965" spans="16:27" x14ac:dyDescent="0.2">
      <c r="P965" s="4"/>
      <c r="Q965" s="4"/>
      <c r="R965" s="4"/>
      <c r="S965" s="4"/>
      <c r="T965" s="3"/>
      <c r="U965" s="3"/>
      <c r="V965" s="3"/>
      <c r="W965" s="3"/>
      <c r="X965" s="3"/>
      <c r="Y965" s="3"/>
      <c r="Z965" s="3"/>
      <c r="AA965" s="3"/>
    </row>
    <row r="966" spans="16:27" x14ac:dyDescent="0.2">
      <c r="P966" s="4"/>
      <c r="Q966" s="4"/>
      <c r="R966" s="4"/>
      <c r="S966" s="4"/>
      <c r="T966" s="3"/>
      <c r="U966" s="3"/>
      <c r="V966" s="3"/>
      <c r="W966" s="3"/>
      <c r="X966" s="3"/>
      <c r="Y966" s="3"/>
      <c r="Z966" s="3"/>
      <c r="AA966" s="3"/>
    </row>
    <row r="967" spans="16:27" x14ac:dyDescent="0.2">
      <c r="P967" s="4"/>
      <c r="Q967" s="4"/>
      <c r="R967" s="4"/>
      <c r="S967" s="4"/>
      <c r="T967" s="3"/>
      <c r="U967" s="3"/>
      <c r="V967" s="3"/>
      <c r="W967" s="3"/>
      <c r="X967" s="3"/>
      <c r="Y967" s="3"/>
      <c r="Z967" s="3"/>
      <c r="AA967" s="3"/>
    </row>
    <row r="968" spans="16:27" x14ac:dyDescent="0.2">
      <c r="P968" s="4"/>
      <c r="Q968" s="4"/>
      <c r="R968" s="4"/>
      <c r="S968" s="4"/>
      <c r="T968" s="3"/>
      <c r="U968" s="3"/>
      <c r="V968" s="3"/>
      <c r="W968" s="3"/>
      <c r="X968" s="3"/>
      <c r="Y968" s="3"/>
      <c r="Z968" s="3"/>
      <c r="AA968" s="3"/>
    </row>
    <row r="969" spans="16:27" x14ac:dyDescent="0.2">
      <c r="P969" s="4"/>
      <c r="Q969" s="4"/>
      <c r="R969" s="4"/>
      <c r="S969" s="4"/>
      <c r="T969" s="3"/>
      <c r="U969" s="3"/>
      <c r="V969" s="3"/>
      <c r="W969" s="3"/>
      <c r="X969" s="3"/>
      <c r="Y969" s="3"/>
      <c r="Z969" s="3"/>
      <c r="AA969" s="3"/>
    </row>
    <row r="970" spans="16:27" x14ac:dyDescent="0.2">
      <c r="P970" s="4"/>
      <c r="Q970" s="4"/>
      <c r="R970" s="4"/>
      <c r="S970" s="4"/>
      <c r="T970" s="3"/>
      <c r="U970" s="3"/>
      <c r="V970" s="3"/>
      <c r="W970" s="3"/>
      <c r="X970" s="3"/>
      <c r="Y970" s="3"/>
      <c r="Z970" s="3"/>
      <c r="AA970" s="3"/>
    </row>
    <row r="971" spans="16:27" x14ac:dyDescent="0.2">
      <c r="P971" s="4"/>
      <c r="Q971" s="4"/>
      <c r="R971" s="4"/>
      <c r="S971" s="4"/>
      <c r="T971" s="3"/>
      <c r="U971" s="3"/>
      <c r="V971" s="3"/>
      <c r="W971" s="3"/>
      <c r="X971" s="3"/>
      <c r="Y971" s="3"/>
      <c r="Z971" s="3"/>
      <c r="AA971" s="3"/>
    </row>
    <row r="972" spans="16:27" x14ac:dyDescent="0.2">
      <c r="P972" s="4"/>
      <c r="Q972" s="4"/>
      <c r="R972" s="4"/>
      <c r="S972" s="4"/>
      <c r="T972" s="3"/>
      <c r="U972" s="3"/>
      <c r="V972" s="3"/>
      <c r="W972" s="3"/>
      <c r="X972" s="3"/>
      <c r="Y972" s="3"/>
      <c r="Z972" s="3"/>
      <c r="AA972" s="3"/>
    </row>
    <row r="973" spans="16:27" x14ac:dyDescent="0.2">
      <c r="P973" s="4"/>
      <c r="Q973" s="4"/>
      <c r="R973" s="4"/>
      <c r="S973" s="4"/>
      <c r="T973" s="3"/>
      <c r="U973" s="3"/>
      <c r="V973" s="3"/>
      <c r="W973" s="3"/>
      <c r="X973" s="3"/>
      <c r="Y973" s="3"/>
      <c r="Z973" s="3"/>
      <c r="AA973" s="3"/>
    </row>
    <row r="974" spans="16:27" x14ac:dyDescent="0.2">
      <c r="P974" s="4"/>
      <c r="Q974" s="4"/>
      <c r="R974" s="4"/>
      <c r="S974" s="4"/>
      <c r="T974" s="3"/>
      <c r="U974" s="3"/>
      <c r="V974" s="3"/>
      <c r="W974" s="3"/>
      <c r="X974" s="3"/>
      <c r="Y974" s="3"/>
      <c r="Z974" s="3"/>
      <c r="AA974" s="3"/>
    </row>
    <row r="975" spans="16:27" x14ac:dyDescent="0.2">
      <c r="P975" s="4"/>
      <c r="Q975" s="4"/>
      <c r="R975" s="4"/>
      <c r="S975" s="4"/>
      <c r="T975" s="3"/>
      <c r="U975" s="3"/>
      <c r="V975" s="3"/>
      <c r="W975" s="3"/>
      <c r="X975" s="3"/>
      <c r="Y975" s="3"/>
      <c r="Z975" s="3"/>
      <c r="AA975" s="3"/>
    </row>
    <row r="976" spans="16:27" x14ac:dyDescent="0.2">
      <c r="P976" s="4"/>
      <c r="Q976" s="4"/>
      <c r="R976" s="4"/>
      <c r="S976" s="4"/>
      <c r="T976" s="3"/>
      <c r="U976" s="3"/>
      <c r="V976" s="3"/>
      <c r="W976" s="3"/>
      <c r="X976" s="3"/>
      <c r="Y976" s="3"/>
      <c r="Z976" s="3"/>
      <c r="AA976" s="3"/>
    </row>
    <row r="977" spans="16:27" x14ac:dyDescent="0.2">
      <c r="P977" s="4"/>
      <c r="Q977" s="4"/>
      <c r="R977" s="4"/>
      <c r="S977" s="4"/>
      <c r="T977" s="3"/>
      <c r="U977" s="3"/>
      <c r="V977" s="3"/>
      <c r="W977" s="3"/>
      <c r="X977" s="3"/>
      <c r="Y977" s="3"/>
      <c r="Z977" s="3"/>
      <c r="AA977" s="3"/>
    </row>
    <row r="978" spans="16:27" x14ac:dyDescent="0.2">
      <c r="P978" s="4"/>
      <c r="Q978" s="4"/>
      <c r="R978" s="4"/>
      <c r="S978" s="4"/>
      <c r="T978" s="3"/>
      <c r="U978" s="3"/>
      <c r="V978" s="3"/>
      <c r="W978" s="3"/>
      <c r="X978" s="3"/>
      <c r="Y978" s="3"/>
      <c r="Z978" s="3"/>
      <c r="AA978" s="3"/>
    </row>
    <row r="979" spans="16:27" x14ac:dyDescent="0.2">
      <c r="P979" s="4"/>
      <c r="Q979" s="4"/>
      <c r="R979" s="4"/>
      <c r="S979" s="4"/>
      <c r="T979" s="3"/>
      <c r="U979" s="3"/>
      <c r="V979" s="3"/>
      <c r="W979" s="3"/>
      <c r="X979" s="3"/>
      <c r="Y979" s="3"/>
      <c r="Z979" s="3"/>
      <c r="AA979" s="3"/>
    </row>
    <row r="980" spans="16:27" x14ac:dyDescent="0.2">
      <c r="P980" s="4"/>
      <c r="Q980" s="4"/>
      <c r="R980" s="4"/>
      <c r="S980" s="4"/>
      <c r="T980" s="3"/>
      <c r="U980" s="3"/>
      <c r="V980" s="3"/>
      <c r="W980" s="3"/>
      <c r="X980" s="3"/>
      <c r="Y980" s="3"/>
      <c r="Z980" s="3"/>
      <c r="AA980" s="3"/>
    </row>
    <row r="981" spans="16:27" x14ac:dyDescent="0.2">
      <c r="P981" s="4"/>
      <c r="Q981" s="4"/>
      <c r="R981" s="4"/>
      <c r="S981" s="4"/>
      <c r="T981" s="3"/>
      <c r="U981" s="3"/>
      <c r="V981" s="3"/>
      <c r="W981" s="3"/>
      <c r="X981" s="3"/>
      <c r="Y981" s="3"/>
      <c r="Z981" s="3"/>
      <c r="AA981" s="3"/>
    </row>
    <row r="982" spans="16:27" x14ac:dyDescent="0.2">
      <c r="P982" s="4"/>
      <c r="Q982" s="4"/>
      <c r="R982" s="4"/>
      <c r="S982" s="4"/>
      <c r="T982" s="3"/>
      <c r="U982" s="3"/>
      <c r="V982" s="3"/>
      <c r="W982" s="3"/>
      <c r="X982" s="3"/>
      <c r="Y982" s="3"/>
      <c r="Z982" s="3"/>
      <c r="AA982" s="3"/>
    </row>
    <row r="983" spans="16:27" x14ac:dyDescent="0.2">
      <c r="P983" s="4"/>
      <c r="Q983" s="4"/>
      <c r="R983" s="4"/>
      <c r="S983" s="4"/>
      <c r="T983" s="3"/>
      <c r="U983" s="3"/>
      <c r="V983" s="3"/>
      <c r="W983" s="3"/>
      <c r="X983" s="3"/>
      <c r="Y983" s="3"/>
      <c r="Z983" s="3"/>
      <c r="AA983" s="3"/>
    </row>
    <row r="984" spans="16:27" x14ac:dyDescent="0.2">
      <c r="P984" s="4"/>
      <c r="Q984" s="4"/>
      <c r="R984" s="4"/>
      <c r="S984" s="4"/>
      <c r="T984" s="3"/>
      <c r="U984" s="3"/>
      <c r="V984" s="3"/>
      <c r="W984" s="3"/>
      <c r="X984" s="3"/>
      <c r="Y984" s="3"/>
      <c r="Z984" s="3"/>
      <c r="AA984" s="3"/>
    </row>
    <row r="985" spans="16:27" x14ac:dyDescent="0.2">
      <c r="P985" s="4"/>
      <c r="Q985" s="4"/>
      <c r="R985" s="4"/>
      <c r="S985" s="4"/>
      <c r="T985" s="3"/>
      <c r="U985" s="3"/>
      <c r="V985" s="3"/>
      <c r="W985" s="3"/>
      <c r="X985" s="3"/>
      <c r="Y985" s="3"/>
      <c r="Z985" s="3"/>
      <c r="AA985" s="3"/>
    </row>
    <row r="986" spans="16:27" x14ac:dyDescent="0.2">
      <c r="P986" s="4"/>
      <c r="Q986" s="4"/>
      <c r="R986" s="4"/>
      <c r="S986" s="4"/>
      <c r="T986" s="3"/>
      <c r="U986" s="3"/>
      <c r="V986" s="3"/>
      <c r="W986" s="3"/>
      <c r="X986" s="3"/>
      <c r="Y986" s="3"/>
      <c r="Z986" s="3"/>
      <c r="AA986" s="3"/>
    </row>
    <row r="987" spans="16:27" x14ac:dyDescent="0.2">
      <c r="P987" s="4"/>
      <c r="Q987" s="4"/>
      <c r="R987" s="4"/>
      <c r="S987" s="4"/>
      <c r="T987" s="3"/>
      <c r="U987" s="3"/>
      <c r="V987" s="3"/>
      <c r="W987" s="3"/>
      <c r="X987" s="3"/>
      <c r="Y987" s="3"/>
      <c r="Z987" s="3"/>
      <c r="AA987" s="3"/>
    </row>
    <row r="988" spans="16:27" x14ac:dyDescent="0.2">
      <c r="P988" s="4"/>
      <c r="Q988" s="4"/>
      <c r="R988" s="4"/>
      <c r="S988" s="4"/>
      <c r="T988" s="3"/>
      <c r="U988" s="3"/>
      <c r="V988" s="3"/>
      <c r="W988" s="3"/>
      <c r="X988" s="3"/>
      <c r="Y988" s="3"/>
      <c r="Z988" s="3"/>
      <c r="AA988" s="3"/>
    </row>
    <row r="989" spans="16:27" x14ac:dyDescent="0.2">
      <c r="P989" s="4"/>
      <c r="Q989" s="4"/>
      <c r="R989" s="4"/>
      <c r="S989" s="4"/>
      <c r="T989" s="3"/>
      <c r="U989" s="3"/>
      <c r="V989" s="3"/>
      <c r="W989" s="3"/>
      <c r="X989" s="3"/>
      <c r="Y989" s="3"/>
      <c r="Z989" s="3"/>
      <c r="AA989" s="3"/>
    </row>
    <row r="990" spans="16:27" x14ac:dyDescent="0.2">
      <c r="P990" s="4"/>
      <c r="Q990" s="4"/>
      <c r="R990" s="4"/>
      <c r="S990" s="4"/>
      <c r="T990" s="3"/>
      <c r="U990" s="3"/>
      <c r="V990" s="3"/>
      <c r="W990" s="3"/>
      <c r="X990" s="3"/>
      <c r="Y990" s="3"/>
      <c r="Z990" s="3"/>
      <c r="AA990" s="3"/>
    </row>
    <row r="991" spans="16:27" x14ac:dyDescent="0.2">
      <c r="P991" s="4"/>
      <c r="Q991" s="4"/>
      <c r="R991" s="4"/>
      <c r="S991" s="4"/>
      <c r="T991" s="3"/>
      <c r="U991" s="3"/>
      <c r="V991" s="3"/>
      <c r="W991" s="3"/>
      <c r="X991" s="3"/>
      <c r="Y991" s="3"/>
      <c r="Z991" s="3"/>
      <c r="AA991" s="3"/>
    </row>
    <row r="992" spans="16:27" x14ac:dyDescent="0.2">
      <c r="P992" s="4"/>
      <c r="Q992" s="4"/>
      <c r="R992" s="4"/>
      <c r="S992" s="4"/>
      <c r="T992" s="3"/>
      <c r="U992" s="3"/>
      <c r="V992" s="3"/>
      <c r="W992" s="3"/>
      <c r="X992" s="3"/>
      <c r="Y992" s="3"/>
      <c r="Z992" s="3"/>
      <c r="AA992" s="3"/>
    </row>
    <row r="993" spans="16:27" x14ac:dyDescent="0.2">
      <c r="P993" s="4"/>
      <c r="Q993" s="4"/>
      <c r="R993" s="4"/>
      <c r="S993" s="4"/>
      <c r="T993" s="3"/>
      <c r="U993" s="3"/>
      <c r="V993" s="3"/>
      <c r="W993" s="3"/>
      <c r="X993" s="3"/>
      <c r="Y993" s="3"/>
      <c r="Z993" s="3"/>
      <c r="AA993" s="3"/>
    </row>
    <row r="994" spans="16:27" x14ac:dyDescent="0.2">
      <c r="P994" s="4"/>
      <c r="Q994" s="4"/>
      <c r="R994" s="4"/>
      <c r="S994" s="4"/>
      <c r="T994" s="3"/>
      <c r="U994" s="3"/>
      <c r="V994" s="3"/>
      <c r="W994" s="3"/>
      <c r="X994" s="3"/>
      <c r="Y994" s="3"/>
      <c r="Z994" s="3"/>
      <c r="AA994" s="3"/>
    </row>
    <row r="995" spans="16:27" x14ac:dyDescent="0.2">
      <c r="P995" s="4"/>
      <c r="Q995" s="4"/>
      <c r="R995" s="4"/>
      <c r="S995" s="4"/>
      <c r="T995" s="3"/>
      <c r="U995" s="3"/>
      <c r="V995" s="3"/>
      <c r="W995" s="3"/>
      <c r="X995" s="3"/>
      <c r="Y995" s="3"/>
      <c r="Z995" s="3"/>
      <c r="AA995" s="3"/>
    </row>
    <row r="996" spans="16:27" x14ac:dyDescent="0.2">
      <c r="P996" s="4"/>
      <c r="Q996" s="4"/>
      <c r="R996" s="4"/>
      <c r="S996" s="4"/>
      <c r="T996" s="3"/>
      <c r="U996" s="3"/>
      <c r="V996" s="3"/>
      <c r="W996" s="3"/>
      <c r="X996" s="3"/>
      <c r="Y996" s="3"/>
      <c r="Z996" s="3"/>
      <c r="AA996" s="3"/>
    </row>
    <row r="997" spans="16:27" x14ac:dyDescent="0.2">
      <c r="P997" s="4"/>
      <c r="Q997" s="4"/>
      <c r="R997" s="4"/>
      <c r="S997" s="4"/>
      <c r="T997" s="3"/>
      <c r="U997" s="3"/>
      <c r="V997" s="3"/>
      <c r="W997" s="3"/>
      <c r="X997" s="3"/>
      <c r="Y997" s="3"/>
      <c r="Z997" s="3"/>
      <c r="AA997" s="3"/>
    </row>
    <row r="998" spans="16:27" x14ac:dyDescent="0.2">
      <c r="P998" s="4"/>
      <c r="Q998" s="4"/>
      <c r="R998" s="4"/>
      <c r="S998" s="4"/>
      <c r="T998" s="3"/>
      <c r="U998" s="3"/>
      <c r="V998" s="3"/>
      <c r="W998" s="3"/>
      <c r="X998" s="3"/>
      <c r="Y998" s="3"/>
      <c r="Z998" s="3"/>
      <c r="AA998" s="3"/>
    </row>
    <row r="999" spans="16:27" x14ac:dyDescent="0.2">
      <c r="P999" s="4"/>
      <c r="Q999" s="4"/>
      <c r="R999" s="4"/>
      <c r="S999" s="4"/>
      <c r="T999" s="3"/>
      <c r="U999" s="3"/>
      <c r="V999" s="3"/>
      <c r="W999" s="3"/>
      <c r="X999" s="3"/>
      <c r="Y999" s="3"/>
      <c r="Z999" s="3"/>
      <c r="AA999" s="3"/>
    </row>
    <row r="1000" spans="16:27" x14ac:dyDescent="0.2">
      <c r="P1000" s="4"/>
      <c r="Q1000" s="4"/>
      <c r="R1000" s="4"/>
      <c r="S1000" s="4"/>
      <c r="T1000" s="3"/>
      <c r="U1000" s="3"/>
      <c r="V1000" s="3"/>
      <c r="W1000" s="3"/>
      <c r="X1000" s="3"/>
      <c r="Y1000" s="3"/>
      <c r="Z1000" s="3"/>
      <c r="AA1000" s="3"/>
    </row>
    <row r="1001" spans="16:27" x14ac:dyDescent="0.2">
      <c r="P1001" s="4"/>
      <c r="Q1001" s="4"/>
      <c r="R1001" s="4"/>
      <c r="S1001" s="4"/>
      <c r="T1001" s="3"/>
      <c r="U1001" s="3"/>
      <c r="V1001" s="3"/>
      <c r="W1001" s="3"/>
      <c r="X1001" s="3"/>
      <c r="Y1001" s="3"/>
      <c r="Z1001" s="3"/>
      <c r="AA1001" s="3"/>
    </row>
    <row r="1002" spans="16:27" x14ac:dyDescent="0.2">
      <c r="P1002" s="4"/>
      <c r="Q1002" s="4"/>
      <c r="R1002" s="4"/>
      <c r="S1002" s="4"/>
      <c r="T1002" s="3"/>
      <c r="U1002" s="3"/>
      <c r="V1002" s="3"/>
      <c r="W1002" s="3"/>
      <c r="X1002" s="3"/>
      <c r="Y1002" s="3"/>
      <c r="Z1002" s="3"/>
      <c r="AA1002" s="3"/>
    </row>
    <row r="1003" spans="16:27" x14ac:dyDescent="0.2">
      <c r="P1003" s="4"/>
      <c r="Q1003" s="4"/>
      <c r="R1003" s="4"/>
      <c r="S1003" s="4"/>
      <c r="T1003" s="3"/>
      <c r="U1003" s="3"/>
      <c r="V1003" s="3"/>
      <c r="W1003" s="3"/>
      <c r="X1003" s="3"/>
      <c r="Y1003" s="3"/>
      <c r="Z1003" s="3"/>
      <c r="AA1003" s="3"/>
    </row>
    <row r="1004" spans="16:27" x14ac:dyDescent="0.2">
      <c r="P1004" s="4"/>
      <c r="Q1004" s="4"/>
      <c r="R1004" s="4"/>
      <c r="S1004" s="4"/>
      <c r="T1004" s="3"/>
      <c r="U1004" s="3"/>
      <c r="V1004" s="3"/>
      <c r="W1004" s="3"/>
      <c r="X1004" s="3"/>
      <c r="Y1004" s="3"/>
      <c r="Z1004" s="3"/>
      <c r="AA1004" s="3"/>
    </row>
    <row r="1005" spans="16:27" x14ac:dyDescent="0.2">
      <c r="P1005" s="4"/>
      <c r="Q1005" s="4"/>
      <c r="R1005" s="4"/>
      <c r="S1005" s="4"/>
      <c r="T1005" s="3"/>
      <c r="U1005" s="3"/>
      <c r="V1005" s="3"/>
      <c r="W1005" s="3"/>
      <c r="X1005" s="3"/>
      <c r="Y1005" s="3"/>
      <c r="Z1005" s="3"/>
      <c r="AA1005" s="3"/>
    </row>
    <row r="1006" spans="16:27" x14ac:dyDescent="0.2">
      <c r="P1006" s="4"/>
      <c r="Q1006" s="4"/>
      <c r="R1006" s="4"/>
      <c r="S1006" s="4"/>
      <c r="T1006" s="3"/>
      <c r="U1006" s="3"/>
      <c r="V1006" s="3"/>
      <c r="W1006" s="3"/>
      <c r="X1006" s="3"/>
      <c r="Y1006" s="3"/>
      <c r="Z1006" s="3"/>
      <c r="AA1006" s="3"/>
    </row>
    <row r="1007" spans="16:27" x14ac:dyDescent="0.2">
      <c r="P1007" s="4"/>
      <c r="Q1007" s="4"/>
      <c r="R1007" s="4"/>
      <c r="S1007" s="4"/>
      <c r="T1007" s="3"/>
      <c r="U1007" s="3"/>
      <c r="V1007" s="3"/>
      <c r="W1007" s="3"/>
      <c r="X1007" s="3"/>
      <c r="Y1007" s="3"/>
      <c r="Z1007" s="3"/>
      <c r="AA1007" s="3"/>
    </row>
    <row r="1008" spans="16:27" x14ac:dyDescent="0.2">
      <c r="P1008" s="4"/>
      <c r="Q1008" s="4"/>
      <c r="R1008" s="4"/>
      <c r="S1008" s="4"/>
      <c r="T1008" s="3"/>
      <c r="U1008" s="3"/>
      <c r="V1008" s="3"/>
      <c r="W1008" s="3"/>
      <c r="X1008" s="3"/>
      <c r="Y1008" s="3"/>
      <c r="Z1008" s="3"/>
      <c r="AA1008" s="3"/>
    </row>
    <row r="1009" spans="16:27" x14ac:dyDescent="0.2">
      <c r="P1009" s="4"/>
      <c r="Q1009" s="4"/>
      <c r="R1009" s="4"/>
      <c r="S1009" s="4"/>
      <c r="T1009" s="3"/>
      <c r="U1009" s="3"/>
      <c r="V1009" s="3"/>
      <c r="W1009" s="3"/>
      <c r="X1009" s="3"/>
      <c r="Y1009" s="3"/>
      <c r="Z1009" s="3"/>
      <c r="AA1009" s="3"/>
    </row>
    <row r="1010" spans="16:27" x14ac:dyDescent="0.2">
      <c r="P1010" s="4"/>
      <c r="Q1010" s="4"/>
      <c r="R1010" s="4"/>
      <c r="S1010" s="4"/>
      <c r="T1010" s="3"/>
      <c r="U1010" s="3"/>
      <c r="V1010" s="3"/>
      <c r="W1010" s="3"/>
      <c r="X1010" s="3"/>
      <c r="Y1010" s="3"/>
      <c r="Z1010" s="3"/>
      <c r="AA1010" s="3"/>
    </row>
    <row r="1011" spans="16:27" x14ac:dyDescent="0.2">
      <c r="P1011" s="4"/>
      <c r="Q1011" s="4"/>
      <c r="R1011" s="4"/>
      <c r="S1011" s="4"/>
      <c r="T1011" s="3"/>
      <c r="U1011" s="3"/>
      <c r="V1011" s="3"/>
      <c r="W1011" s="3"/>
      <c r="X1011" s="3"/>
      <c r="Y1011" s="3"/>
      <c r="Z1011" s="3"/>
      <c r="AA1011" s="3"/>
    </row>
    <row r="1012" spans="16:27" x14ac:dyDescent="0.2">
      <c r="P1012" s="4"/>
      <c r="Q1012" s="4"/>
      <c r="R1012" s="4"/>
      <c r="S1012" s="4"/>
      <c r="T1012" s="3"/>
      <c r="U1012" s="3"/>
      <c r="V1012" s="3"/>
      <c r="W1012" s="3"/>
      <c r="X1012" s="3"/>
      <c r="Y1012" s="3"/>
      <c r="Z1012" s="3"/>
      <c r="AA1012" s="3"/>
    </row>
    <row r="1013" spans="16:27" x14ac:dyDescent="0.2">
      <c r="P1013" s="4"/>
      <c r="Q1013" s="4"/>
      <c r="R1013" s="4"/>
      <c r="S1013" s="4"/>
      <c r="T1013" s="3"/>
      <c r="U1013" s="3"/>
      <c r="V1013" s="3"/>
      <c r="W1013" s="3"/>
      <c r="X1013" s="3"/>
      <c r="Y1013" s="3"/>
      <c r="Z1013" s="3"/>
      <c r="AA1013" s="3"/>
    </row>
    <row r="1014" spans="16:27" x14ac:dyDescent="0.2">
      <c r="P1014" s="4"/>
      <c r="Q1014" s="4"/>
      <c r="R1014" s="4"/>
      <c r="S1014" s="4"/>
      <c r="T1014" s="3"/>
      <c r="U1014" s="3"/>
      <c r="V1014" s="3"/>
      <c r="W1014" s="3"/>
      <c r="X1014" s="3"/>
      <c r="Y1014" s="3"/>
      <c r="Z1014" s="3"/>
      <c r="AA1014" s="3"/>
    </row>
    <row r="1015" spans="16:27" x14ac:dyDescent="0.2">
      <c r="P1015" s="4"/>
      <c r="Q1015" s="4"/>
      <c r="R1015" s="4"/>
      <c r="S1015" s="4"/>
      <c r="T1015" s="3"/>
      <c r="U1015" s="3"/>
      <c r="V1015" s="3"/>
      <c r="W1015" s="3"/>
      <c r="X1015" s="3"/>
      <c r="Y1015" s="3"/>
      <c r="Z1015" s="3"/>
      <c r="AA1015" s="3"/>
    </row>
    <row r="1016" spans="16:27" x14ac:dyDescent="0.2">
      <c r="P1016" s="4"/>
      <c r="Q1016" s="4"/>
      <c r="R1016" s="4"/>
      <c r="S1016" s="4"/>
      <c r="T1016" s="3"/>
      <c r="U1016" s="3"/>
      <c r="V1016" s="3"/>
      <c r="W1016" s="3"/>
      <c r="X1016" s="3"/>
      <c r="Y1016" s="3"/>
      <c r="Z1016" s="3"/>
      <c r="AA1016" s="3"/>
    </row>
    <row r="1017" spans="16:27" x14ac:dyDescent="0.2">
      <c r="P1017" s="4"/>
      <c r="Q1017" s="4"/>
      <c r="R1017" s="4"/>
      <c r="S1017" s="4"/>
      <c r="T1017" s="3"/>
      <c r="U1017" s="3"/>
      <c r="V1017" s="3"/>
      <c r="W1017" s="3"/>
      <c r="X1017" s="3"/>
      <c r="Y1017" s="3"/>
      <c r="Z1017" s="3"/>
      <c r="AA1017" s="3"/>
    </row>
    <row r="1018" spans="16:27" x14ac:dyDescent="0.2">
      <c r="P1018" s="4"/>
      <c r="Q1018" s="4"/>
      <c r="R1018" s="4"/>
      <c r="S1018" s="4"/>
      <c r="T1018" s="3"/>
      <c r="U1018" s="3"/>
      <c r="V1018" s="3"/>
      <c r="W1018" s="3"/>
      <c r="X1018" s="3"/>
      <c r="Y1018" s="3"/>
      <c r="Z1018" s="3"/>
      <c r="AA1018" s="3"/>
    </row>
    <row r="1019" spans="16:27" x14ac:dyDescent="0.2">
      <c r="P1019" s="4"/>
      <c r="Q1019" s="4"/>
      <c r="R1019" s="4"/>
      <c r="S1019" s="4"/>
      <c r="T1019" s="3"/>
      <c r="U1019" s="3"/>
      <c r="V1019" s="3"/>
      <c r="W1019" s="3"/>
      <c r="X1019" s="3"/>
      <c r="Y1019" s="3"/>
      <c r="Z1019" s="3"/>
      <c r="AA1019" s="3"/>
    </row>
    <row r="1020" spans="16:27" x14ac:dyDescent="0.2">
      <c r="P1020" s="4"/>
      <c r="Q1020" s="4"/>
      <c r="R1020" s="4"/>
      <c r="S1020" s="4"/>
      <c r="T1020" s="3"/>
      <c r="U1020" s="3"/>
      <c r="V1020" s="3"/>
      <c r="W1020" s="3"/>
      <c r="X1020" s="3"/>
      <c r="Y1020" s="3"/>
      <c r="Z1020" s="3"/>
      <c r="AA1020" s="3"/>
    </row>
    <row r="1021" spans="16:27" x14ac:dyDescent="0.2">
      <c r="P1021" s="4"/>
      <c r="Q1021" s="4"/>
      <c r="R1021" s="4"/>
      <c r="S1021" s="4"/>
      <c r="T1021" s="3"/>
      <c r="U1021" s="3"/>
      <c r="V1021" s="3"/>
      <c r="W1021" s="3"/>
      <c r="X1021" s="3"/>
      <c r="Y1021" s="3"/>
      <c r="Z1021" s="3"/>
      <c r="AA1021" s="3"/>
    </row>
    <row r="1022" spans="16:27" x14ac:dyDescent="0.2">
      <c r="P1022" s="4"/>
      <c r="Q1022" s="4"/>
      <c r="R1022" s="4"/>
      <c r="S1022" s="4"/>
      <c r="T1022" s="3"/>
      <c r="U1022" s="3"/>
      <c r="V1022" s="3"/>
      <c r="W1022" s="3"/>
      <c r="X1022" s="3"/>
      <c r="Y1022" s="3"/>
      <c r="Z1022" s="3"/>
      <c r="AA1022" s="3"/>
    </row>
    <row r="1023" spans="16:27" x14ac:dyDescent="0.2">
      <c r="P1023" s="4"/>
      <c r="Q1023" s="4"/>
      <c r="R1023" s="4"/>
      <c r="S1023" s="4"/>
      <c r="T1023" s="3"/>
      <c r="U1023" s="3"/>
      <c r="V1023" s="3"/>
      <c r="W1023" s="3"/>
      <c r="X1023" s="3"/>
      <c r="Y1023" s="3"/>
      <c r="Z1023" s="3"/>
      <c r="AA1023" s="3"/>
    </row>
    <row r="1024" spans="16:27" x14ac:dyDescent="0.2">
      <c r="P1024" s="4"/>
      <c r="Q1024" s="4"/>
      <c r="R1024" s="4"/>
      <c r="S1024" s="4"/>
      <c r="T1024" s="3"/>
      <c r="U1024" s="3"/>
      <c r="V1024" s="3"/>
      <c r="W1024" s="3"/>
      <c r="X1024" s="3"/>
      <c r="Y1024" s="3"/>
      <c r="Z1024" s="3"/>
      <c r="AA1024" s="3"/>
    </row>
    <row r="1025" spans="16:27" x14ac:dyDescent="0.2">
      <c r="P1025" s="4"/>
      <c r="Q1025" s="4"/>
      <c r="R1025" s="4"/>
      <c r="S1025" s="4"/>
      <c r="T1025" s="3"/>
      <c r="U1025" s="3"/>
      <c r="V1025" s="3"/>
      <c r="W1025" s="3"/>
      <c r="X1025" s="3"/>
      <c r="Y1025" s="3"/>
      <c r="Z1025" s="3"/>
      <c r="AA1025" s="3"/>
    </row>
    <row r="1026" spans="16:27" x14ac:dyDescent="0.2">
      <c r="P1026" s="4"/>
      <c r="Q1026" s="4"/>
      <c r="R1026" s="4"/>
      <c r="S1026" s="4"/>
      <c r="T1026" s="3"/>
      <c r="U1026" s="3"/>
      <c r="V1026" s="3"/>
      <c r="W1026" s="3"/>
      <c r="X1026" s="3"/>
      <c r="Y1026" s="3"/>
      <c r="Z1026" s="3"/>
      <c r="AA1026" s="3"/>
    </row>
    <row r="1027" spans="16:27" x14ac:dyDescent="0.2">
      <c r="P1027" s="4"/>
      <c r="Q1027" s="4"/>
      <c r="R1027" s="4"/>
      <c r="S1027" s="4"/>
      <c r="T1027" s="3"/>
      <c r="U1027" s="3"/>
      <c r="V1027" s="3"/>
      <c r="W1027" s="3"/>
      <c r="X1027" s="3"/>
      <c r="Y1027" s="3"/>
      <c r="Z1027" s="3"/>
      <c r="AA1027" s="3"/>
    </row>
    <row r="1028" spans="16:27" x14ac:dyDescent="0.2">
      <c r="P1028" s="4"/>
      <c r="Q1028" s="4"/>
      <c r="R1028" s="4"/>
      <c r="S1028" s="4"/>
      <c r="T1028" s="3"/>
      <c r="U1028" s="3"/>
      <c r="V1028" s="3"/>
      <c r="W1028" s="3"/>
      <c r="X1028" s="3"/>
      <c r="Y1028" s="3"/>
      <c r="Z1028" s="3"/>
      <c r="AA1028" s="3"/>
    </row>
    <row r="1029" spans="16:27" x14ac:dyDescent="0.2">
      <c r="P1029" s="4"/>
      <c r="Q1029" s="4"/>
      <c r="R1029" s="4"/>
      <c r="S1029" s="4"/>
      <c r="T1029" s="3"/>
      <c r="U1029" s="3"/>
      <c r="V1029" s="3"/>
      <c r="W1029" s="3"/>
      <c r="X1029" s="3"/>
      <c r="Y1029" s="3"/>
      <c r="Z1029" s="3"/>
      <c r="AA1029" s="3"/>
    </row>
    <row r="1030" spans="16:27" x14ac:dyDescent="0.2">
      <c r="P1030" s="4"/>
      <c r="Q1030" s="4"/>
      <c r="R1030" s="4"/>
      <c r="S1030" s="4"/>
      <c r="T1030" s="3"/>
      <c r="U1030" s="3"/>
      <c r="V1030" s="3"/>
      <c r="W1030" s="3"/>
      <c r="X1030" s="3"/>
      <c r="Y1030" s="3"/>
      <c r="Z1030" s="3"/>
      <c r="AA1030" s="3"/>
    </row>
    <row r="1031" spans="16:27" x14ac:dyDescent="0.2">
      <c r="P1031" s="4"/>
      <c r="Q1031" s="4"/>
      <c r="R1031" s="4"/>
      <c r="S1031" s="4"/>
      <c r="T1031" s="3"/>
      <c r="U1031" s="3"/>
      <c r="V1031" s="3"/>
      <c r="W1031" s="3"/>
      <c r="X1031" s="3"/>
      <c r="Y1031" s="3"/>
      <c r="Z1031" s="3"/>
      <c r="AA1031" s="3"/>
    </row>
    <row r="1032" spans="16:27" x14ac:dyDescent="0.2">
      <c r="P1032" s="4"/>
      <c r="Q1032" s="4"/>
      <c r="R1032" s="4"/>
      <c r="S1032" s="4"/>
      <c r="T1032" s="3"/>
      <c r="U1032" s="3"/>
      <c r="V1032" s="3"/>
      <c r="W1032" s="3"/>
      <c r="X1032" s="3"/>
      <c r="Y1032" s="3"/>
      <c r="Z1032" s="3"/>
      <c r="AA1032" s="3"/>
    </row>
    <row r="1033" spans="16:27" x14ac:dyDescent="0.2">
      <c r="P1033" s="4"/>
      <c r="Q1033" s="4"/>
      <c r="R1033" s="4"/>
      <c r="S1033" s="4"/>
      <c r="T1033" s="3"/>
      <c r="U1033" s="3"/>
      <c r="V1033" s="3"/>
      <c r="W1033" s="3"/>
      <c r="X1033" s="3"/>
      <c r="Y1033" s="3"/>
      <c r="Z1033" s="3"/>
      <c r="AA1033" s="3"/>
    </row>
    <row r="1034" spans="16:27" x14ac:dyDescent="0.2">
      <c r="P1034" s="4"/>
      <c r="Q1034" s="4"/>
      <c r="R1034" s="4"/>
      <c r="S1034" s="4"/>
      <c r="T1034" s="3"/>
      <c r="U1034" s="3"/>
      <c r="V1034" s="3"/>
      <c r="W1034" s="3"/>
      <c r="X1034" s="3"/>
      <c r="Y1034" s="3"/>
      <c r="Z1034" s="3"/>
      <c r="AA1034" s="3"/>
    </row>
    <row r="1035" spans="16:27" x14ac:dyDescent="0.2">
      <c r="P1035" s="4"/>
      <c r="Q1035" s="4"/>
      <c r="R1035" s="4"/>
      <c r="S1035" s="4"/>
      <c r="T1035" s="3"/>
      <c r="U1035" s="3"/>
      <c r="V1035" s="3"/>
      <c r="W1035" s="3"/>
      <c r="X1035" s="3"/>
      <c r="Y1035" s="3"/>
      <c r="Z1035" s="3"/>
      <c r="AA1035" s="3"/>
    </row>
    <row r="1036" spans="16:27" x14ac:dyDescent="0.2">
      <c r="P1036" s="4"/>
      <c r="Q1036" s="4"/>
      <c r="R1036" s="4"/>
      <c r="S1036" s="4"/>
      <c r="T1036" s="3"/>
      <c r="U1036" s="3"/>
      <c r="V1036" s="3"/>
      <c r="W1036" s="3"/>
      <c r="X1036" s="3"/>
      <c r="Y1036" s="3"/>
      <c r="Z1036" s="3"/>
      <c r="AA1036" s="3"/>
    </row>
    <row r="1037" spans="16:27" x14ac:dyDescent="0.2">
      <c r="P1037" s="4"/>
      <c r="Q1037" s="4"/>
      <c r="R1037" s="4"/>
      <c r="S1037" s="4"/>
      <c r="T1037" s="3"/>
      <c r="U1037" s="3"/>
      <c r="V1037" s="3"/>
      <c r="W1037" s="3"/>
      <c r="X1037" s="3"/>
      <c r="Y1037" s="3"/>
      <c r="Z1037" s="3"/>
      <c r="AA1037" s="3"/>
    </row>
    <row r="1038" spans="16:27" x14ac:dyDescent="0.2">
      <c r="P1038" s="4"/>
      <c r="Q1038" s="4"/>
      <c r="R1038" s="4"/>
      <c r="S1038" s="4"/>
      <c r="T1038" s="3"/>
      <c r="U1038" s="3"/>
      <c r="V1038" s="3"/>
      <c r="W1038" s="3"/>
      <c r="X1038" s="3"/>
      <c r="Y1038" s="3"/>
      <c r="Z1038" s="3"/>
      <c r="AA1038" s="3"/>
    </row>
    <row r="1039" spans="16:27" x14ac:dyDescent="0.2">
      <c r="P1039" s="4"/>
      <c r="Q1039" s="4"/>
      <c r="R1039" s="4"/>
      <c r="S1039" s="4"/>
      <c r="T1039" s="3"/>
      <c r="U1039" s="3"/>
      <c r="V1039" s="3"/>
      <c r="W1039" s="3"/>
      <c r="X1039" s="3"/>
      <c r="Y1039" s="3"/>
      <c r="Z1039" s="3"/>
      <c r="AA1039" s="3"/>
    </row>
    <row r="1040" spans="16:27" x14ac:dyDescent="0.2">
      <c r="P1040" s="4"/>
      <c r="Q1040" s="4"/>
      <c r="R1040" s="4"/>
      <c r="S1040" s="4"/>
      <c r="T1040" s="3"/>
      <c r="U1040" s="3"/>
      <c r="V1040" s="3"/>
      <c r="W1040" s="3"/>
      <c r="X1040" s="3"/>
      <c r="Y1040" s="3"/>
      <c r="Z1040" s="3"/>
      <c r="AA1040" s="3"/>
    </row>
    <row r="1041" spans="16:27" x14ac:dyDescent="0.2">
      <c r="P1041" s="4"/>
      <c r="Q1041" s="4"/>
      <c r="R1041" s="4"/>
      <c r="S1041" s="4"/>
      <c r="T1041" s="3"/>
      <c r="U1041" s="3"/>
      <c r="V1041" s="3"/>
      <c r="W1041" s="3"/>
      <c r="X1041" s="3"/>
      <c r="Y1041" s="3"/>
      <c r="Z1041" s="3"/>
      <c r="AA1041" s="3"/>
    </row>
    <row r="1042" spans="16:27" x14ac:dyDescent="0.2">
      <c r="P1042" s="4"/>
      <c r="Q1042" s="4"/>
      <c r="R1042" s="4"/>
      <c r="S1042" s="4"/>
      <c r="T1042" s="3"/>
      <c r="U1042" s="3"/>
      <c r="V1042" s="3"/>
      <c r="W1042" s="3"/>
      <c r="X1042" s="3"/>
      <c r="Y1042" s="3"/>
      <c r="Z1042" s="3"/>
      <c r="AA1042" s="3"/>
    </row>
    <row r="1043" spans="16:27" x14ac:dyDescent="0.2">
      <c r="P1043" s="4"/>
      <c r="Q1043" s="4"/>
      <c r="R1043" s="4"/>
      <c r="S1043" s="4"/>
      <c r="T1043" s="3"/>
      <c r="U1043" s="3"/>
      <c r="V1043" s="3"/>
      <c r="W1043" s="3"/>
      <c r="X1043" s="3"/>
      <c r="Y1043" s="3"/>
      <c r="Z1043" s="3"/>
      <c r="AA1043" s="3"/>
    </row>
    <row r="1044" spans="16:27" x14ac:dyDescent="0.2">
      <c r="P1044" s="4"/>
      <c r="Q1044" s="4"/>
      <c r="R1044" s="4"/>
      <c r="S1044" s="4"/>
      <c r="T1044" s="3"/>
      <c r="U1044" s="3"/>
      <c r="V1044" s="3"/>
      <c r="W1044" s="3"/>
      <c r="X1044" s="3"/>
      <c r="Y1044" s="3"/>
      <c r="Z1044" s="3"/>
      <c r="AA1044" s="3"/>
    </row>
    <row r="1045" spans="16:27" x14ac:dyDescent="0.2">
      <c r="P1045" s="4"/>
      <c r="Q1045" s="4"/>
      <c r="R1045" s="4"/>
      <c r="S1045" s="4"/>
      <c r="T1045" s="3"/>
      <c r="U1045" s="3"/>
      <c r="V1045" s="3"/>
      <c r="W1045" s="3"/>
      <c r="X1045" s="3"/>
      <c r="Y1045" s="3"/>
      <c r="Z1045" s="3"/>
      <c r="AA1045" s="3"/>
    </row>
    <row r="1046" spans="16:27" x14ac:dyDescent="0.2">
      <c r="P1046" s="4"/>
      <c r="Q1046" s="4"/>
      <c r="R1046" s="4"/>
      <c r="S1046" s="4"/>
      <c r="T1046" s="3"/>
      <c r="U1046" s="3"/>
      <c r="V1046" s="3"/>
      <c r="W1046" s="3"/>
      <c r="X1046" s="3"/>
      <c r="Y1046" s="3"/>
      <c r="Z1046" s="3"/>
      <c r="AA1046" s="3"/>
    </row>
    <row r="1047" spans="16:27" x14ac:dyDescent="0.2">
      <c r="P1047" s="4"/>
      <c r="Q1047" s="4"/>
      <c r="R1047" s="4"/>
      <c r="S1047" s="4"/>
      <c r="T1047" s="3"/>
      <c r="U1047" s="3"/>
      <c r="V1047" s="3"/>
      <c r="W1047" s="3"/>
      <c r="X1047" s="3"/>
      <c r="Y1047" s="3"/>
      <c r="Z1047" s="3"/>
      <c r="AA1047" s="3"/>
    </row>
    <row r="1048" spans="16:27" x14ac:dyDescent="0.2">
      <c r="P1048" s="4"/>
      <c r="Q1048" s="4"/>
      <c r="R1048" s="4"/>
      <c r="S1048" s="4"/>
      <c r="T1048" s="3"/>
      <c r="U1048" s="3"/>
      <c r="V1048" s="3"/>
      <c r="W1048" s="3"/>
      <c r="X1048" s="3"/>
      <c r="Y1048" s="3"/>
      <c r="Z1048" s="3"/>
      <c r="AA1048" s="3"/>
    </row>
    <row r="1049" spans="16:27" x14ac:dyDescent="0.2">
      <c r="P1049" s="4"/>
      <c r="Q1049" s="4"/>
      <c r="R1049" s="4"/>
      <c r="S1049" s="4"/>
      <c r="T1049" s="3"/>
      <c r="U1049" s="3"/>
      <c r="V1049" s="3"/>
      <c r="W1049" s="3"/>
      <c r="X1049" s="3"/>
      <c r="Y1049" s="3"/>
      <c r="Z1049" s="3"/>
      <c r="AA1049" s="3"/>
    </row>
    <row r="1050" spans="16:27" x14ac:dyDescent="0.2">
      <c r="P1050" s="4"/>
      <c r="Q1050" s="4"/>
      <c r="R1050" s="4"/>
      <c r="S1050" s="4"/>
      <c r="T1050" s="3"/>
      <c r="U1050" s="3"/>
      <c r="V1050" s="3"/>
      <c r="W1050" s="3"/>
      <c r="X1050" s="3"/>
      <c r="Y1050" s="3"/>
      <c r="Z1050" s="3"/>
      <c r="AA1050" s="3"/>
    </row>
    <row r="1051" spans="16:27" x14ac:dyDescent="0.2">
      <c r="P1051" s="4"/>
      <c r="Q1051" s="4"/>
      <c r="R1051" s="4"/>
      <c r="S1051" s="4"/>
      <c r="T1051" s="3"/>
      <c r="U1051" s="3"/>
      <c r="V1051" s="3"/>
      <c r="W1051" s="3"/>
      <c r="X1051" s="3"/>
      <c r="Y1051" s="3"/>
      <c r="Z1051" s="3"/>
      <c r="AA1051" s="3"/>
    </row>
    <row r="1052" spans="16:27" x14ac:dyDescent="0.2">
      <c r="P1052" s="4"/>
      <c r="Q1052" s="4"/>
      <c r="R1052" s="4"/>
      <c r="S1052" s="4"/>
      <c r="T1052" s="3"/>
      <c r="U1052" s="3"/>
      <c r="V1052" s="3"/>
      <c r="W1052" s="3"/>
      <c r="X1052" s="3"/>
      <c r="Y1052" s="3"/>
      <c r="Z1052" s="3"/>
      <c r="AA1052" s="3"/>
    </row>
    <row r="1053" spans="16:27" x14ac:dyDescent="0.2">
      <c r="P1053" s="4"/>
      <c r="Q1053" s="4"/>
      <c r="R1053" s="4"/>
      <c r="S1053" s="4"/>
      <c r="T1053" s="3"/>
      <c r="U1053" s="3"/>
      <c r="V1053" s="3"/>
      <c r="W1053" s="3"/>
      <c r="X1053" s="3"/>
      <c r="Y1053" s="3"/>
      <c r="Z1053" s="3"/>
      <c r="AA1053" s="3"/>
    </row>
    <row r="1054" spans="16:27" x14ac:dyDescent="0.2">
      <c r="P1054" s="4"/>
      <c r="Q1054" s="4"/>
      <c r="R1054" s="4"/>
      <c r="S1054" s="4"/>
      <c r="T1054" s="3"/>
      <c r="U1054" s="3"/>
      <c r="V1054" s="3"/>
      <c r="W1054" s="3"/>
      <c r="X1054" s="3"/>
      <c r="Y1054" s="3"/>
      <c r="Z1054" s="3"/>
      <c r="AA1054" s="3"/>
    </row>
    <row r="1055" spans="16:27" x14ac:dyDescent="0.2">
      <c r="P1055" s="4"/>
      <c r="Q1055" s="4"/>
      <c r="R1055" s="4"/>
      <c r="S1055" s="4"/>
      <c r="T1055" s="3"/>
      <c r="U1055" s="3"/>
      <c r="V1055" s="3"/>
      <c r="W1055" s="3"/>
      <c r="X1055" s="3"/>
      <c r="Y1055" s="3"/>
      <c r="Z1055" s="3"/>
      <c r="AA1055" s="3"/>
    </row>
    <row r="1056" spans="16:27" x14ac:dyDescent="0.2">
      <c r="P1056" s="4"/>
      <c r="Q1056" s="4"/>
      <c r="R1056" s="4"/>
      <c r="S1056" s="4"/>
      <c r="T1056" s="3"/>
      <c r="U1056" s="3"/>
      <c r="V1056" s="3"/>
      <c r="W1056" s="3"/>
      <c r="X1056" s="3"/>
      <c r="Y1056" s="3"/>
      <c r="Z1056" s="3"/>
      <c r="AA1056" s="3"/>
    </row>
    <row r="1057" spans="16:27" x14ac:dyDescent="0.2">
      <c r="P1057" s="4"/>
      <c r="Q1057" s="4"/>
      <c r="R1057" s="4"/>
      <c r="S1057" s="4"/>
      <c r="T1057" s="3"/>
      <c r="U1057" s="3"/>
      <c r="V1057" s="3"/>
      <c r="W1057" s="3"/>
      <c r="X1057" s="3"/>
      <c r="Y1057" s="3"/>
      <c r="Z1057" s="3"/>
      <c r="AA1057" s="3"/>
    </row>
    <row r="1058" spans="16:27" x14ac:dyDescent="0.2">
      <c r="P1058" s="4"/>
      <c r="Q1058" s="4"/>
      <c r="R1058" s="4"/>
      <c r="S1058" s="4"/>
      <c r="T1058" s="3"/>
      <c r="U1058" s="3"/>
      <c r="V1058" s="3"/>
      <c r="W1058" s="3"/>
      <c r="X1058" s="3"/>
      <c r="Y1058" s="3"/>
      <c r="Z1058" s="3"/>
      <c r="AA1058" s="3"/>
    </row>
    <row r="1059" spans="16:27" x14ac:dyDescent="0.2">
      <c r="P1059" s="4"/>
      <c r="Q1059" s="4"/>
      <c r="R1059" s="4"/>
      <c r="S1059" s="4"/>
      <c r="T1059" s="3"/>
      <c r="U1059" s="3"/>
      <c r="V1059" s="3"/>
      <c r="W1059" s="3"/>
      <c r="X1059" s="3"/>
      <c r="Y1059" s="3"/>
      <c r="Z1059" s="3"/>
      <c r="AA1059" s="3"/>
    </row>
    <row r="1060" spans="16:27" x14ac:dyDescent="0.2">
      <c r="P1060" s="4"/>
      <c r="Q1060" s="4"/>
      <c r="R1060" s="4"/>
      <c r="S1060" s="4"/>
      <c r="T1060" s="3"/>
      <c r="U1060" s="3"/>
      <c r="V1060" s="3"/>
      <c r="W1060" s="3"/>
      <c r="X1060" s="3"/>
      <c r="Y1060" s="3"/>
      <c r="Z1060" s="3"/>
      <c r="AA1060" s="3"/>
    </row>
    <row r="1061" spans="16:27" x14ac:dyDescent="0.2">
      <c r="P1061" s="4"/>
      <c r="Q1061" s="4"/>
      <c r="R1061" s="4"/>
      <c r="S1061" s="4"/>
      <c r="T1061" s="3"/>
      <c r="U1061" s="3"/>
      <c r="V1061" s="3"/>
      <c r="W1061" s="3"/>
      <c r="X1061" s="3"/>
      <c r="Y1061" s="3"/>
      <c r="Z1061" s="3"/>
      <c r="AA1061" s="3"/>
    </row>
    <row r="1062" spans="16:27" x14ac:dyDescent="0.2">
      <c r="P1062" s="4"/>
      <c r="Q1062" s="4"/>
      <c r="R1062" s="4"/>
      <c r="S1062" s="4"/>
      <c r="T1062" s="3"/>
      <c r="U1062" s="3"/>
      <c r="V1062" s="3"/>
      <c r="W1062" s="3"/>
      <c r="X1062" s="3"/>
      <c r="Y1062" s="3"/>
      <c r="Z1062" s="3"/>
      <c r="AA1062" s="3"/>
    </row>
    <row r="1063" spans="16:27" x14ac:dyDescent="0.2">
      <c r="P1063" s="4"/>
      <c r="Q1063" s="4"/>
      <c r="R1063" s="4"/>
      <c r="S1063" s="4"/>
      <c r="T1063" s="3"/>
      <c r="U1063" s="3"/>
      <c r="V1063" s="3"/>
      <c r="W1063" s="3"/>
      <c r="X1063" s="3"/>
      <c r="Y1063" s="3"/>
      <c r="Z1063" s="3"/>
      <c r="AA1063" s="3"/>
    </row>
    <row r="1064" spans="16:27" x14ac:dyDescent="0.2">
      <c r="P1064" s="4"/>
      <c r="Q1064" s="4"/>
      <c r="R1064" s="4"/>
      <c r="S1064" s="4"/>
      <c r="T1064" s="3"/>
      <c r="U1064" s="3"/>
      <c r="V1064" s="3"/>
      <c r="W1064" s="3"/>
      <c r="X1064" s="3"/>
      <c r="Y1064" s="3"/>
      <c r="Z1064" s="3"/>
      <c r="AA1064" s="3"/>
    </row>
    <row r="1065" spans="16:27" x14ac:dyDescent="0.2">
      <c r="P1065" s="4"/>
      <c r="Q1065" s="4"/>
      <c r="R1065" s="4"/>
      <c r="S1065" s="4"/>
      <c r="T1065" s="3"/>
      <c r="U1065" s="3"/>
      <c r="V1065" s="3"/>
      <c r="W1065" s="3"/>
      <c r="X1065" s="3"/>
      <c r="Y1065" s="3"/>
      <c r="Z1065" s="3"/>
      <c r="AA1065" s="3"/>
    </row>
    <row r="1066" spans="16:27" x14ac:dyDescent="0.2">
      <c r="P1066" s="4"/>
      <c r="Q1066" s="4"/>
      <c r="R1066" s="4"/>
      <c r="S1066" s="4"/>
      <c r="T1066" s="3"/>
      <c r="U1066" s="3"/>
      <c r="V1066" s="3"/>
      <c r="W1066" s="3"/>
      <c r="X1066" s="3"/>
      <c r="Y1066" s="3"/>
      <c r="Z1066" s="3"/>
      <c r="AA1066" s="3"/>
    </row>
    <row r="1067" spans="16:27" x14ac:dyDescent="0.2">
      <c r="P1067" s="4"/>
      <c r="Q1067" s="4"/>
      <c r="R1067" s="4"/>
      <c r="S1067" s="4"/>
      <c r="T1067" s="3"/>
      <c r="U1067" s="3"/>
      <c r="V1067" s="3"/>
      <c r="W1067" s="3"/>
      <c r="X1067" s="3"/>
      <c r="Y1067" s="3"/>
      <c r="Z1067" s="3"/>
      <c r="AA1067" s="3"/>
    </row>
    <row r="1068" spans="16:27" x14ac:dyDescent="0.2">
      <c r="P1068" s="4"/>
      <c r="Q1068" s="4"/>
      <c r="R1068" s="4"/>
      <c r="S1068" s="4"/>
      <c r="T1068" s="3"/>
      <c r="U1068" s="3"/>
      <c r="V1068" s="3"/>
      <c r="W1068" s="3"/>
      <c r="X1068" s="3"/>
      <c r="Y1068" s="3"/>
      <c r="Z1068" s="3"/>
      <c r="AA1068" s="3"/>
    </row>
    <row r="1069" spans="16:27" x14ac:dyDescent="0.2">
      <c r="P1069" s="4"/>
      <c r="Q1069" s="4"/>
      <c r="R1069" s="4"/>
      <c r="S1069" s="4"/>
      <c r="T1069" s="3"/>
      <c r="U1069" s="3"/>
      <c r="V1069" s="3"/>
      <c r="W1069" s="3"/>
      <c r="X1069" s="3"/>
      <c r="Y1069" s="3"/>
      <c r="Z1069" s="3"/>
      <c r="AA1069" s="3"/>
    </row>
    <row r="1070" spans="16:27" x14ac:dyDescent="0.2">
      <c r="P1070" s="4"/>
      <c r="Q1070" s="4"/>
      <c r="R1070" s="4"/>
      <c r="S1070" s="4"/>
      <c r="T1070" s="3"/>
      <c r="U1070" s="3"/>
      <c r="V1070" s="3"/>
      <c r="W1070" s="3"/>
      <c r="X1070" s="3"/>
      <c r="Y1070" s="3"/>
      <c r="Z1070" s="3"/>
      <c r="AA1070" s="3"/>
    </row>
    <row r="1071" spans="16:27" x14ac:dyDescent="0.2">
      <c r="P1071" s="4"/>
      <c r="Q1071" s="4"/>
      <c r="R1071" s="4"/>
      <c r="S1071" s="4"/>
      <c r="T1071" s="3"/>
      <c r="U1071" s="3"/>
      <c r="V1071" s="3"/>
      <c r="W1071" s="3"/>
      <c r="X1071" s="3"/>
      <c r="Y1071" s="3"/>
      <c r="Z1071" s="3"/>
      <c r="AA1071" s="3"/>
    </row>
    <row r="1072" spans="16:27" x14ac:dyDescent="0.2">
      <c r="P1072" s="4"/>
      <c r="Q1072" s="4"/>
      <c r="R1072" s="4"/>
      <c r="S1072" s="4"/>
      <c r="T1072" s="3"/>
      <c r="U1072" s="3"/>
      <c r="V1072" s="3"/>
      <c r="W1072" s="3"/>
      <c r="X1072" s="3"/>
      <c r="Y1072" s="3"/>
      <c r="Z1072" s="3"/>
      <c r="AA1072" s="3"/>
    </row>
    <row r="1073" spans="16:27" x14ac:dyDescent="0.2">
      <c r="P1073" s="4"/>
      <c r="Q1073" s="4"/>
      <c r="R1073" s="4"/>
      <c r="S1073" s="4"/>
      <c r="T1073" s="3"/>
      <c r="U1073" s="3"/>
      <c r="V1073" s="3"/>
      <c r="W1073" s="3"/>
      <c r="X1073" s="3"/>
      <c r="Y1073" s="3"/>
      <c r="Z1073" s="3"/>
      <c r="AA1073" s="3"/>
    </row>
    <row r="1074" spans="16:27" x14ac:dyDescent="0.2">
      <c r="P1074" s="4"/>
      <c r="Q1074" s="4"/>
      <c r="R1074" s="4"/>
      <c r="S1074" s="4"/>
      <c r="T1074" s="3"/>
      <c r="U1074" s="3"/>
      <c r="V1074" s="3"/>
      <c r="W1074" s="3"/>
      <c r="X1074" s="3"/>
      <c r="Y1074" s="3"/>
      <c r="Z1074" s="3"/>
      <c r="AA1074" s="3"/>
    </row>
    <row r="1075" spans="16:27" x14ac:dyDescent="0.2">
      <c r="P1075" s="4"/>
      <c r="Q1075" s="4"/>
      <c r="R1075" s="4"/>
      <c r="S1075" s="4"/>
      <c r="T1075" s="3"/>
      <c r="U1075" s="3"/>
      <c r="V1075" s="3"/>
      <c r="W1075" s="3"/>
      <c r="X1075" s="3"/>
      <c r="Y1075" s="3"/>
      <c r="Z1075" s="3"/>
      <c r="AA1075" s="3"/>
    </row>
    <row r="1076" spans="16:27" x14ac:dyDescent="0.2">
      <c r="P1076" s="4"/>
      <c r="Q1076" s="4"/>
      <c r="R1076" s="4"/>
      <c r="S1076" s="4"/>
      <c r="T1076" s="3"/>
      <c r="U1076" s="3"/>
      <c r="V1076" s="3"/>
      <c r="W1076" s="3"/>
      <c r="X1076" s="3"/>
      <c r="Y1076" s="3"/>
      <c r="Z1076" s="3"/>
      <c r="AA1076" s="3"/>
    </row>
    <row r="1077" spans="16:27" x14ac:dyDescent="0.2">
      <c r="P1077" s="4"/>
      <c r="Q1077" s="4"/>
      <c r="R1077" s="4"/>
      <c r="S1077" s="4"/>
      <c r="T1077" s="3"/>
      <c r="U1077" s="3"/>
      <c r="V1077" s="3"/>
      <c r="W1077" s="3"/>
      <c r="X1077" s="3"/>
      <c r="Y1077" s="3"/>
      <c r="Z1077" s="3"/>
      <c r="AA1077" s="3"/>
    </row>
    <row r="1078" spans="16:27" x14ac:dyDescent="0.2">
      <c r="P1078" s="4"/>
      <c r="Q1078" s="4"/>
      <c r="R1078" s="4"/>
      <c r="S1078" s="4"/>
      <c r="T1078" s="3"/>
      <c r="U1078" s="3"/>
      <c r="V1078" s="3"/>
      <c r="W1078" s="3"/>
      <c r="X1078" s="3"/>
      <c r="Y1078" s="3"/>
      <c r="Z1078" s="3"/>
      <c r="AA1078" s="3"/>
    </row>
    <row r="1079" spans="16:27" x14ac:dyDescent="0.2">
      <c r="P1079" s="4"/>
      <c r="Q1079" s="4"/>
      <c r="R1079" s="4"/>
      <c r="S1079" s="4"/>
      <c r="T1079" s="3"/>
      <c r="U1079" s="3"/>
      <c r="V1079" s="3"/>
      <c r="W1079" s="3"/>
      <c r="X1079" s="3"/>
      <c r="Y1079" s="3"/>
      <c r="Z1079" s="3"/>
      <c r="AA1079" s="3"/>
    </row>
    <row r="1080" spans="16:27" x14ac:dyDescent="0.2">
      <c r="P1080" s="4"/>
      <c r="Q1080" s="4"/>
      <c r="R1080" s="4"/>
      <c r="S1080" s="4"/>
      <c r="T1080" s="3"/>
      <c r="U1080" s="3"/>
      <c r="V1080" s="3"/>
      <c r="W1080" s="3"/>
      <c r="X1080" s="3"/>
      <c r="Y1080" s="3"/>
      <c r="Z1080" s="3"/>
      <c r="AA1080" s="3"/>
    </row>
    <row r="1081" spans="16:27" x14ac:dyDescent="0.2">
      <c r="P1081" s="4"/>
      <c r="Q1081" s="4"/>
      <c r="R1081" s="4"/>
      <c r="S1081" s="4"/>
      <c r="T1081" s="3"/>
      <c r="U1081" s="3"/>
      <c r="V1081" s="3"/>
      <c r="W1081" s="3"/>
      <c r="X1081" s="3"/>
      <c r="Y1081" s="3"/>
      <c r="Z1081" s="3"/>
      <c r="AA1081" s="3"/>
    </row>
    <row r="1082" spans="16:27" x14ac:dyDescent="0.2">
      <c r="P1082" s="4"/>
      <c r="Q1082" s="4"/>
      <c r="R1082" s="4"/>
      <c r="S1082" s="4"/>
      <c r="T1082" s="3"/>
      <c r="U1082" s="3"/>
      <c r="V1082" s="3"/>
      <c r="W1082" s="3"/>
      <c r="X1082" s="3"/>
      <c r="Y1082" s="3"/>
      <c r="Z1082" s="3"/>
      <c r="AA1082" s="3"/>
    </row>
    <row r="1083" spans="16:27" x14ac:dyDescent="0.2">
      <c r="P1083" s="4"/>
      <c r="Q1083" s="4"/>
      <c r="R1083" s="4"/>
      <c r="S1083" s="4"/>
      <c r="T1083" s="3"/>
      <c r="U1083" s="3"/>
      <c r="V1083" s="3"/>
      <c r="W1083" s="3"/>
      <c r="X1083" s="3"/>
      <c r="Y1083" s="3"/>
      <c r="Z1083" s="3"/>
      <c r="AA1083" s="3"/>
    </row>
    <row r="1084" spans="16:27" x14ac:dyDescent="0.2">
      <c r="P1084" s="4"/>
      <c r="Q1084" s="4"/>
      <c r="R1084" s="4"/>
      <c r="S1084" s="4"/>
      <c r="T1084" s="3"/>
      <c r="U1084" s="3"/>
      <c r="V1084" s="3"/>
      <c r="W1084" s="3"/>
      <c r="X1084" s="3"/>
      <c r="Y1084" s="3"/>
      <c r="Z1084" s="3"/>
      <c r="AA1084" s="3"/>
    </row>
    <row r="1085" spans="16:27" x14ac:dyDescent="0.2">
      <c r="P1085" s="4"/>
      <c r="Q1085" s="4"/>
      <c r="R1085" s="4"/>
      <c r="S1085" s="4"/>
      <c r="T1085" s="3"/>
      <c r="U1085" s="3"/>
      <c r="V1085" s="3"/>
      <c r="W1085" s="3"/>
      <c r="X1085" s="3"/>
      <c r="Y1085" s="3"/>
      <c r="Z1085" s="3"/>
      <c r="AA1085" s="3"/>
    </row>
    <row r="1086" spans="16:27" x14ac:dyDescent="0.2">
      <c r="P1086" s="4"/>
      <c r="Q1086" s="4"/>
      <c r="R1086" s="4"/>
      <c r="S1086" s="4"/>
      <c r="T1086" s="3"/>
      <c r="U1086" s="3"/>
      <c r="V1086" s="3"/>
      <c r="W1086" s="3"/>
      <c r="X1086" s="3"/>
      <c r="Y1086" s="3"/>
      <c r="Z1086" s="3"/>
      <c r="AA1086" s="3"/>
    </row>
    <row r="1087" spans="16:27" x14ac:dyDescent="0.2">
      <c r="P1087" s="4"/>
      <c r="Q1087" s="4"/>
      <c r="R1087" s="4"/>
      <c r="S1087" s="4"/>
      <c r="T1087" s="3"/>
      <c r="U1087" s="3"/>
      <c r="V1087" s="3"/>
      <c r="W1087" s="3"/>
      <c r="X1087" s="3"/>
      <c r="Y1087" s="3"/>
      <c r="Z1087" s="3"/>
      <c r="AA1087" s="3"/>
    </row>
    <row r="1088" spans="16:27" x14ac:dyDescent="0.2">
      <c r="P1088" s="4"/>
      <c r="Q1088" s="4"/>
      <c r="R1088" s="4"/>
      <c r="S1088" s="4"/>
      <c r="T1088" s="3"/>
      <c r="U1088" s="3"/>
      <c r="V1088" s="3"/>
      <c r="W1088" s="3"/>
      <c r="X1088" s="3"/>
      <c r="Y1088" s="3"/>
      <c r="Z1088" s="3"/>
      <c r="AA1088" s="3"/>
    </row>
    <row r="1089" spans="16:27" x14ac:dyDescent="0.2">
      <c r="P1089" s="4"/>
      <c r="Q1089" s="4"/>
      <c r="R1089" s="4"/>
      <c r="S1089" s="4"/>
      <c r="T1089" s="3"/>
      <c r="U1089" s="3"/>
      <c r="V1089" s="3"/>
      <c r="W1089" s="3"/>
      <c r="X1089" s="3"/>
      <c r="Y1089" s="3"/>
      <c r="Z1089" s="3"/>
      <c r="AA1089" s="3"/>
    </row>
    <row r="1090" spans="16:27" x14ac:dyDescent="0.2">
      <c r="P1090" s="4"/>
      <c r="Q1090" s="4"/>
      <c r="R1090" s="4"/>
      <c r="S1090" s="4"/>
      <c r="T1090" s="3"/>
      <c r="U1090" s="3"/>
      <c r="V1090" s="3"/>
      <c r="W1090" s="3"/>
      <c r="X1090" s="3"/>
      <c r="Y1090" s="3"/>
      <c r="Z1090" s="3"/>
      <c r="AA1090" s="3"/>
    </row>
    <row r="1091" spans="16:27" x14ac:dyDescent="0.2">
      <c r="P1091" s="4"/>
      <c r="Q1091" s="4"/>
      <c r="R1091" s="4"/>
      <c r="S1091" s="4"/>
      <c r="T1091" s="3"/>
      <c r="U1091" s="3"/>
      <c r="V1091" s="3"/>
      <c r="W1091" s="3"/>
      <c r="X1091" s="3"/>
      <c r="Y1091" s="3"/>
      <c r="Z1091" s="3"/>
      <c r="AA1091" s="3"/>
    </row>
    <row r="1092" spans="16:27" x14ac:dyDescent="0.2">
      <c r="P1092" s="4"/>
      <c r="Q1092" s="4"/>
      <c r="R1092" s="4"/>
      <c r="S1092" s="4"/>
      <c r="T1092" s="3"/>
      <c r="U1092" s="3"/>
      <c r="V1092" s="3"/>
      <c r="W1092" s="3"/>
      <c r="X1092" s="3"/>
      <c r="Y1092" s="3"/>
      <c r="Z1092" s="3"/>
      <c r="AA1092" s="3"/>
    </row>
    <row r="1093" spans="16:27" x14ac:dyDescent="0.2">
      <c r="P1093" s="4"/>
      <c r="Q1093" s="4"/>
      <c r="R1093" s="4"/>
      <c r="S1093" s="4"/>
      <c r="T1093" s="3"/>
      <c r="U1093" s="3"/>
      <c r="V1093" s="3"/>
      <c r="W1093" s="3"/>
      <c r="X1093" s="3"/>
      <c r="Y1093" s="3"/>
      <c r="Z1093" s="3"/>
      <c r="AA1093" s="3"/>
    </row>
    <row r="1094" spans="16:27" x14ac:dyDescent="0.2">
      <c r="P1094" s="4"/>
      <c r="Q1094" s="4"/>
      <c r="R1094" s="4"/>
      <c r="S1094" s="4"/>
      <c r="T1094" s="3"/>
      <c r="U1094" s="3"/>
      <c r="V1094" s="3"/>
      <c r="W1094" s="3"/>
      <c r="X1094" s="3"/>
      <c r="Y1094" s="3"/>
      <c r="Z1094" s="3"/>
      <c r="AA1094" s="3"/>
    </row>
    <row r="1095" spans="16:27" x14ac:dyDescent="0.2">
      <c r="P1095" s="4"/>
      <c r="Q1095" s="4"/>
      <c r="R1095" s="4"/>
      <c r="S1095" s="4"/>
      <c r="T1095" s="3"/>
      <c r="U1095" s="3"/>
      <c r="V1095" s="3"/>
      <c r="W1095" s="3"/>
      <c r="X1095" s="3"/>
      <c r="Y1095" s="3"/>
      <c r="Z1095" s="3"/>
      <c r="AA1095" s="3"/>
    </row>
    <row r="1096" spans="16:27" x14ac:dyDescent="0.2">
      <c r="P1096" s="4"/>
      <c r="Q1096" s="4"/>
      <c r="R1096" s="4"/>
      <c r="S1096" s="4"/>
      <c r="T1096" s="3"/>
      <c r="U1096" s="3"/>
      <c r="V1096" s="3"/>
      <c r="W1096" s="3"/>
      <c r="X1096" s="3"/>
      <c r="Y1096" s="3"/>
      <c r="Z1096" s="3"/>
      <c r="AA1096" s="3"/>
    </row>
    <row r="1097" spans="16:27" x14ac:dyDescent="0.2">
      <c r="P1097" s="4"/>
      <c r="Q1097" s="4"/>
      <c r="R1097" s="4"/>
      <c r="S1097" s="4"/>
      <c r="T1097" s="3"/>
      <c r="U1097" s="3"/>
      <c r="V1097" s="3"/>
      <c r="W1097" s="3"/>
      <c r="X1097" s="3"/>
      <c r="Y1097" s="3"/>
      <c r="Z1097" s="3"/>
      <c r="AA1097" s="3"/>
    </row>
    <row r="1098" spans="16:27" x14ac:dyDescent="0.2">
      <c r="P1098" s="4"/>
      <c r="Q1098" s="4"/>
      <c r="R1098" s="4"/>
      <c r="S1098" s="4"/>
      <c r="T1098" s="3"/>
      <c r="U1098" s="3"/>
      <c r="V1098" s="3"/>
      <c r="W1098" s="3"/>
      <c r="X1098" s="3"/>
      <c r="Y1098" s="3"/>
      <c r="Z1098" s="3"/>
      <c r="AA1098" s="3"/>
    </row>
    <row r="1099" spans="16:27" x14ac:dyDescent="0.2">
      <c r="P1099" s="4"/>
      <c r="Q1099" s="4"/>
      <c r="R1099" s="4"/>
      <c r="S1099" s="4"/>
      <c r="T1099" s="3"/>
      <c r="U1099" s="3"/>
      <c r="V1099" s="3"/>
      <c r="W1099" s="3"/>
      <c r="X1099" s="3"/>
      <c r="Y1099" s="3"/>
      <c r="Z1099" s="3"/>
      <c r="AA1099" s="3"/>
    </row>
    <row r="1100" spans="16:27" x14ac:dyDescent="0.2">
      <c r="P1100" s="4"/>
      <c r="Q1100" s="4"/>
      <c r="R1100" s="4"/>
      <c r="S1100" s="4"/>
      <c r="T1100" s="3"/>
      <c r="U1100" s="3"/>
      <c r="V1100" s="3"/>
      <c r="W1100" s="3"/>
      <c r="X1100" s="3"/>
      <c r="Y1100" s="3"/>
      <c r="Z1100" s="3"/>
      <c r="AA1100" s="3"/>
    </row>
    <row r="1101" spans="16:27" x14ac:dyDescent="0.2">
      <c r="P1101" s="4"/>
      <c r="Q1101" s="4"/>
      <c r="R1101" s="4"/>
      <c r="S1101" s="4"/>
      <c r="T1101" s="3"/>
      <c r="U1101" s="3"/>
      <c r="V1101" s="3"/>
      <c r="W1101" s="3"/>
      <c r="X1101" s="3"/>
      <c r="Y1101" s="3"/>
      <c r="Z1101" s="3"/>
      <c r="AA1101" s="3"/>
    </row>
    <row r="1102" spans="16:27" x14ac:dyDescent="0.2">
      <c r="P1102" s="4"/>
      <c r="Q1102" s="4"/>
      <c r="R1102" s="4"/>
      <c r="S1102" s="4"/>
      <c r="T1102" s="3"/>
      <c r="U1102" s="3"/>
      <c r="V1102" s="3"/>
      <c r="W1102" s="3"/>
      <c r="X1102" s="3"/>
      <c r="Y1102" s="3"/>
      <c r="Z1102" s="3"/>
      <c r="AA1102" s="3"/>
    </row>
    <row r="1103" spans="16:27" x14ac:dyDescent="0.2">
      <c r="P1103" s="4"/>
      <c r="Q1103" s="4"/>
      <c r="R1103" s="4"/>
      <c r="S1103" s="4"/>
      <c r="T1103" s="3"/>
      <c r="U1103" s="3"/>
      <c r="V1103" s="3"/>
      <c r="W1103" s="3"/>
      <c r="X1103" s="3"/>
      <c r="Y1103" s="3"/>
      <c r="Z1103" s="3"/>
      <c r="AA1103" s="3"/>
    </row>
    <row r="1104" spans="16:27" x14ac:dyDescent="0.2">
      <c r="P1104" s="4"/>
      <c r="Q1104" s="4"/>
      <c r="R1104" s="4"/>
      <c r="S1104" s="4"/>
      <c r="T1104" s="3"/>
      <c r="U1104" s="3"/>
      <c r="V1104" s="3"/>
      <c r="W1104" s="3"/>
      <c r="X1104" s="3"/>
      <c r="Y1104" s="3"/>
      <c r="Z1104" s="3"/>
      <c r="AA1104" s="3"/>
    </row>
    <row r="1105" spans="16:27" x14ac:dyDescent="0.2">
      <c r="P1105" s="4"/>
      <c r="Q1105" s="4"/>
      <c r="R1105" s="4"/>
      <c r="S1105" s="4"/>
      <c r="T1105" s="3"/>
      <c r="U1105" s="3"/>
      <c r="V1105" s="3"/>
      <c r="W1105" s="3"/>
      <c r="X1105" s="3"/>
      <c r="Y1105" s="3"/>
      <c r="Z1105" s="3"/>
      <c r="AA1105" s="3"/>
    </row>
    <row r="1106" spans="16:27" x14ac:dyDescent="0.2">
      <c r="P1106" s="4"/>
      <c r="Q1106" s="4"/>
      <c r="R1106" s="4"/>
      <c r="S1106" s="4"/>
      <c r="T1106" s="3"/>
      <c r="U1106" s="3"/>
      <c r="V1106" s="3"/>
      <c r="W1106" s="3"/>
      <c r="X1106" s="3"/>
      <c r="Y1106" s="3"/>
      <c r="Z1106" s="3"/>
      <c r="AA1106" s="3"/>
    </row>
    <row r="1107" spans="16:27" x14ac:dyDescent="0.2">
      <c r="P1107" s="4"/>
      <c r="Q1107" s="4"/>
      <c r="R1107" s="4"/>
      <c r="S1107" s="4"/>
      <c r="T1107" s="3"/>
      <c r="U1107" s="3"/>
      <c r="V1107" s="3"/>
      <c r="W1107" s="3"/>
      <c r="X1107" s="3"/>
      <c r="Y1107" s="3"/>
      <c r="Z1107" s="3"/>
      <c r="AA1107" s="3"/>
    </row>
    <row r="1108" spans="16:27" x14ac:dyDescent="0.2">
      <c r="P1108" s="4"/>
      <c r="Q1108" s="4"/>
      <c r="R1108" s="4"/>
      <c r="S1108" s="4"/>
      <c r="T1108" s="3"/>
      <c r="U1108" s="3"/>
      <c r="V1108" s="3"/>
      <c r="W1108" s="3"/>
      <c r="X1108" s="3"/>
      <c r="Y1108" s="3"/>
      <c r="Z1108" s="3"/>
      <c r="AA1108" s="3"/>
    </row>
    <row r="1109" spans="16:27" x14ac:dyDescent="0.2">
      <c r="P1109" s="4"/>
      <c r="Q1109" s="4"/>
      <c r="R1109" s="4"/>
      <c r="S1109" s="4"/>
      <c r="T1109" s="3"/>
      <c r="U1109" s="3"/>
      <c r="V1109" s="3"/>
      <c r="W1109" s="3"/>
      <c r="X1109" s="3"/>
      <c r="Y1109" s="3"/>
      <c r="Z1109" s="3"/>
      <c r="AA1109" s="3"/>
    </row>
    <row r="1110" spans="16:27" x14ac:dyDescent="0.2">
      <c r="P1110" s="4"/>
      <c r="Q1110" s="4"/>
      <c r="R1110" s="4"/>
      <c r="S1110" s="4"/>
      <c r="T1110" s="3"/>
      <c r="U1110" s="3"/>
      <c r="V1110" s="3"/>
      <c r="W1110" s="3"/>
      <c r="X1110" s="3"/>
      <c r="Y1110" s="3"/>
      <c r="Z1110" s="3"/>
      <c r="AA1110" s="3"/>
    </row>
    <row r="1111" spans="16:27" x14ac:dyDescent="0.2">
      <c r="P1111" s="4"/>
      <c r="Q1111" s="4"/>
      <c r="R1111" s="4"/>
      <c r="S1111" s="4"/>
      <c r="T1111" s="3"/>
      <c r="U1111" s="3"/>
      <c r="V1111" s="3"/>
      <c r="W1111" s="3"/>
      <c r="X1111" s="3"/>
      <c r="Y1111" s="3"/>
      <c r="Z1111" s="3"/>
      <c r="AA1111" s="3"/>
    </row>
    <row r="1112" spans="16:27" x14ac:dyDescent="0.2">
      <c r="P1112" s="4"/>
      <c r="Q1112" s="4"/>
      <c r="R1112" s="4"/>
      <c r="S1112" s="4"/>
      <c r="T1112" s="3"/>
      <c r="U1112" s="3"/>
      <c r="V1112" s="3"/>
      <c r="W1112" s="3"/>
      <c r="X1112" s="3"/>
      <c r="Y1112" s="3"/>
      <c r="Z1112" s="3"/>
      <c r="AA1112" s="3"/>
    </row>
    <row r="1113" spans="16:27" x14ac:dyDescent="0.2">
      <c r="P1113" s="4"/>
      <c r="Q1113" s="4"/>
      <c r="R1113" s="4"/>
      <c r="S1113" s="4"/>
      <c r="T1113" s="3"/>
      <c r="U1113" s="3"/>
      <c r="V1113" s="3"/>
      <c r="W1113" s="3"/>
      <c r="X1113" s="3"/>
      <c r="Y1113" s="3"/>
      <c r="Z1113" s="3"/>
      <c r="AA1113" s="3"/>
    </row>
    <row r="1114" spans="16:27" x14ac:dyDescent="0.2">
      <c r="P1114" s="4"/>
      <c r="Q1114" s="4"/>
      <c r="R1114" s="4"/>
      <c r="S1114" s="4"/>
      <c r="T1114" s="3"/>
      <c r="U1114" s="3"/>
      <c r="V1114" s="3"/>
      <c r="W1114" s="3"/>
      <c r="X1114" s="3"/>
      <c r="Y1114" s="3"/>
      <c r="Z1114" s="3"/>
      <c r="AA1114" s="3"/>
    </row>
    <row r="1115" spans="16:27" x14ac:dyDescent="0.2">
      <c r="P1115" s="4"/>
      <c r="Q1115" s="4"/>
      <c r="R1115" s="4"/>
      <c r="S1115" s="4"/>
      <c r="T1115" s="3"/>
      <c r="U1115" s="3"/>
      <c r="V1115" s="3"/>
      <c r="W1115" s="3"/>
      <c r="X1115" s="3"/>
      <c r="Y1115" s="3"/>
      <c r="Z1115" s="3"/>
      <c r="AA1115" s="3"/>
    </row>
    <row r="1116" spans="16:27" x14ac:dyDescent="0.2">
      <c r="P1116" s="4"/>
      <c r="Q1116" s="4"/>
      <c r="R1116" s="4"/>
      <c r="S1116" s="4"/>
      <c r="T1116" s="3"/>
      <c r="U1116" s="3"/>
      <c r="V1116" s="3"/>
      <c r="W1116" s="3"/>
      <c r="X1116" s="3"/>
      <c r="Y1116" s="3"/>
      <c r="Z1116" s="3"/>
      <c r="AA1116" s="3"/>
    </row>
    <row r="1117" spans="16:27" x14ac:dyDescent="0.2">
      <c r="P1117" s="4"/>
      <c r="Q1117" s="4"/>
      <c r="R1117" s="4"/>
      <c r="S1117" s="4"/>
      <c r="T1117" s="3"/>
      <c r="U1117" s="3"/>
      <c r="V1117" s="3"/>
      <c r="W1117" s="3"/>
      <c r="X1117" s="3"/>
      <c r="Y1117" s="3"/>
      <c r="Z1117" s="3"/>
      <c r="AA1117" s="3"/>
    </row>
    <row r="1118" spans="16:27" x14ac:dyDescent="0.2">
      <c r="P1118" s="4"/>
      <c r="Q1118" s="4"/>
      <c r="R1118" s="4"/>
      <c r="S1118" s="4"/>
      <c r="T1118" s="3"/>
      <c r="U1118" s="3"/>
      <c r="V1118" s="3"/>
      <c r="W1118" s="3"/>
      <c r="X1118" s="3"/>
      <c r="Y1118" s="3"/>
      <c r="Z1118" s="3"/>
      <c r="AA1118" s="3"/>
    </row>
    <row r="1119" spans="16:27" x14ac:dyDescent="0.2">
      <c r="P1119" s="4"/>
      <c r="Q1119" s="4"/>
      <c r="R1119" s="4"/>
      <c r="S1119" s="4"/>
      <c r="T1119" s="3"/>
      <c r="U1119" s="3"/>
      <c r="V1119" s="3"/>
      <c r="W1119" s="3"/>
      <c r="X1119" s="3"/>
      <c r="Y1119" s="3"/>
      <c r="Z1119" s="3"/>
      <c r="AA1119" s="3"/>
    </row>
    <row r="1120" spans="16:27" x14ac:dyDescent="0.2">
      <c r="P1120" s="4"/>
      <c r="Q1120" s="4"/>
      <c r="R1120" s="4"/>
      <c r="S1120" s="4"/>
      <c r="T1120" s="3"/>
      <c r="U1120" s="3"/>
      <c r="V1120" s="3"/>
      <c r="W1120" s="3"/>
      <c r="X1120" s="3"/>
      <c r="Y1120" s="3"/>
      <c r="Z1120" s="3"/>
      <c r="AA1120" s="3"/>
    </row>
    <row r="1121" spans="16:27" x14ac:dyDescent="0.2">
      <c r="P1121" s="4"/>
      <c r="Q1121" s="4"/>
      <c r="R1121" s="4"/>
      <c r="S1121" s="4"/>
      <c r="T1121" s="3"/>
      <c r="U1121" s="3"/>
      <c r="V1121" s="3"/>
      <c r="W1121" s="3"/>
      <c r="X1121" s="3"/>
      <c r="Y1121" s="3"/>
      <c r="Z1121" s="3"/>
      <c r="AA1121" s="3"/>
    </row>
    <row r="1122" spans="16:27" x14ac:dyDescent="0.2">
      <c r="P1122" s="4"/>
      <c r="Q1122" s="4"/>
      <c r="R1122" s="4"/>
      <c r="S1122" s="4"/>
      <c r="T1122" s="3"/>
      <c r="U1122" s="3"/>
      <c r="V1122" s="3"/>
      <c r="W1122" s="3"/>
      <c r="X1122" s="3"/>
      <c r="Y1122" s="3"/>
      <c r="Z1122" s="3"/>
      <c r="AA1122" s="3"/>
    </row>
    <row r="1123" spans="16:27" x14ac:dyDescent="0.2">
      <c r="P1123" s="4"/>
      <c r="Q1123" s="4"/>
      <c r="R1123" s="4"/>
      <c r="S1123" s="4"/>
      <c r="T1123" s="3"/>
      <c r="U1123" s="3"/>
      <c r="V1123" s="3"/>
      <c r="W1123" s="3"/>
      <c r="X1123" s="3"/>
      <c r="Y1123" s="3"/>
      <c r="Z1123" s="3"/>
      <c r="AA1123" s="3"/>
    </row>
    <row r="1124" spans="16:27" x14ac:dyDescent="0.2">
      <c r="P1124" s="4"/>
      <c r="Q1124" s="4"/>
      <c r="R1124" s="4"/>
      <c r="S1124" s="4"/>
      <c r="T1124" s="3"/>
      <c r="U1124" s="3"/>
      <c r="V1124" s="3"/>
      <c r="W1124" s="3"/>
      <c r="X1124" s="3"/>
      <c r="Y1124" s="3"/>
      <c r="Z1124" s="3"/>
      <c r="AA1124" s="3"/>
    </row>
    <row r="1125" spans="16:27" x14ac:dyDescent="0.2">
      <c r="P1125" s="4"/>
      <c r="Q1125" s="4"/>
      <c r="R1125" s="4"/>
      <c r="S1125" s="4"/>
      <c r="T1125" s="3"/>
      <c r="U1125" s="3"/>
      <c r="V1125" s="3"/>
      <c r="W1125" s="3"/>
      <c r="X1125" s="3"/>
      <c r="Y1125" s="3"/>
      <c r="Z1125" s="3"/>
      <c r="AA1125" s="3"/>
    </row>
    <row r="1126" spans="16:27" x14ac:dyDescent="0.2">
      <c r="P1126" s="4"/>
      <c r="Q1126" s="4"/>
      <c r="R1126" s="4"/>
      <c r="S1126" s="4"/>
      <c r="T1126" s="3"/>
      <c r="U1126" s="3"/>
      <c r="V1126" s="3"/>
      <c r="W1126" s="3"/>
      <c r="X1126" s="3"/>
      <c r="Y1126" s="3"/>
      <c r="Z1126" s="3"/>
      <c r="AA1126" s="3"/>
    </row>
    <row r="1127" spans="16:27" x14ac:dyDescent="0.2">
      <c r="P1127" s="4"/>
      <c r="Q1127" s="4"/>
      <c r="R1127" s="4"/>
      <c r="S1127" s="4"/>
      <c r="T1127" s="3"/>
      <c r="U1127" s="3"/>
      <c r="V1127" s="3"/>
      <c r="W1127" s="3"/>
      <c r="X1127" s="3"/>
      <c r="Y1127" s="3"/>
      <c r="Z1127" s="3"/>
      <c r="AA1127" s="3"/>
    </row>
    <row r="1128" spans="16:27" x14ac:dyDescent="0.2">
      <c r="P1128" s="4"/>
      <c r="Q1128" s="4"/>
      <c r="R1128" s="4"/>
      <c r="S1128" s="4"/>
      <c r="T1128" s="3"/>
      <c r="U1128" s="3"/>
      <c r="V1128" s="3"/>
      <c r="W1128" s="3"/>
      <c r="X1128" s="3"/>
      <c r="Y1128" s="3"/>
      <c r="Z1128" s="3"/>
      <c r="AA1128" s="3"/>
    </row>
    <row r="1129" spans="16:27" x14ac:dyDescent="0.2">
      <c r="P1129" s="4"/>
      <c r="Q1129" s="4"/>
      <c r="R1129" s="4"/>
      <c r="S1129" s="4"/>
      <c r="T1129" s="3"/>
      <c r="U1129" s="3"/>
      <c r="V1129" s="3"/>
      <c r="W1129" s="3"/>
      <c r="X1129" s="3"/>
      <c r="Y1129" s="3"/>
      <c r="Z1129" s="3"/>
      <c r="AA1129" s="3"/>
    </row>
    <row r="1130" spans="16:27" x14ac:dyDescent="0.2">
      <c r="P1130" s="4"/>
      <c r="Q1130" s="4"/>
      <c r="R1130" s="4"/>
      <c r="S1130" s="4"/>
      <c r="T1130" s="3"/>
      <c r="U1130" s="3"/>
      <c r="V1130" s="3"/>
      <c r="W1130" s="3"/>
      <c r="X1130" s="3"/>
      <c r="Y1130" s="3"/>
      <c r="Z1130" s="3"/>
      <c r="AA1130" s="3"/>
    </row>
    <row r="1131" spans="16:27" x14ac:dyDescent="0.2">
      <c r="P1131" s="4"/>
      <c r="Q1131" s="4"/>
      <c r="R1131" s="4"/>
      <c r="S1131" s="4"/>
      <c r="T1131" s="3"/>
      <c r="U1131" s="3"/>
      <c r="V1131" s="3"/>
      <c r="W1131" s="3"/>
      <c r="X1131" s="3"/>
      <c r="Y1131" s="3"/>
      <c r="Z1131" s="3"/>
      <c r="AA1131" s="3"/>
    </row>
    <row r="1132" spans="16:27" x14ac:dyDescent="0.2">
      <c r="P1132" s="4"/>
      <c r="Q1132" s="4"/>
      <c r="R1132" s="4"/>
      <c r="S1132" s="4"/>
      <c r="T1132" s="3"/>
      <c r="U1132" s="3"/>
      <c r="V1132" s="3"/>
      <c r="W1132" s="3"/>
      <c r="X1132" s="3"/>
      <c r="Y1132" s="3"/>
      <c r="Z1132" s="3"/>
      <c r="AA1132" s="3"/>
    </row>
    <row r="1133" spans="16:27" x14ac:dyDescent="0.2">
      <c r="P1133" s="4"/>
      <c r="Q1133" s="4"/>
      <c r="R1133" s="4"/>
      <c r="S1133" s="4"/>
      <c r="T1133" s="3"/>
      <c r="U1133" s="3"/>
      <c r="V1133" s="3"/>
      <c r="W1133" s="3"/>
      <c r="X1133" s="3"/>
      <c r="Y1133" s="3"/>
      <c r="Z1133" s="3"/>
      <c r="AA1133" s="3"/>
    </row>
    <row r="1134" spans="16:27" x14ac:dyDescent="0.2">
      <c r="P1134" s="4"/>
      <c r="Q1134" s="4"/>
      <c r="R1134" s="4"/>
      <c r="S1134" s="4"/>
      <c r="T1134" s="3"/>
      <c r="U1134" s="3"/>
      <c r="V1134" s="3"/>
      <c r="W1134" s="3"/>
      <c r="X1134" s="3"/>
      <c r="Y1134" s="3"/>
      <c r="Z1134" s="3"/>
      <c r="AA1134" s="3"/>
    </row>
    <row r="1135" spans="16:27" x14ac:dyDescent="0.2">
      <c r="P1135" s="4"/>
      <c r="Q1135" s="4"/>
      <c r="R1135" s="4"/>
      <c r="S1135" s="4"/>
      <c r="T1135" s="3"/>
      <c r="U1135" s="3"/>
      <c r="V1135" s="3"/>
      <c r="W1135" s="3"/>
      <c r="X1135" s="3"/>
      <c r="Y1135" s="3"/>
      <c r="Z1135" s="3"/>
      <c r="AA1135" s="3"/>
    </row>
    <row r="1136" spans="16:27" x14ac:dyDescent="0.2">
      <c r="P1136" s="4"/>
      <c r="Q1136" s="4"/>
      <c r="R1136" s="4"/>
      <c r="S1136" s="4"/>
      <c r="T1136" s="3"/>
      <c r="U1136" s="3"/>
      <c r="V1136" s="3"/>
      <c r="W1136" s="3"/>
      <c r="X1136" s="3"/>
      <c r="Y1136" s="3"/>
      <c r="Z1136" s="3"/>
      <c r="AA1136" s="3"/>
    </row>
    <row r="1137" spans="16:27" x14ac:dyDescent="0.2">
      <c r="P1137" s="4"/>
      <c r="Q1137" s="4"/>
      <c r="R1137" s="4"/>
      <c r="S1137" s="4"/>
      <c r="T1137" s="3"/>
      <c r="U1137" s="3"/>
      <c r="V1137" s="3"/>
      <c r="W1137" s="3"/>
      <c r="X1137" s="3"/>
      <c r="Y1137" s="3"/>
      <c r="Z1137" s="3"/>
      <c r="AA1137" s="3"/>
    </row>
    <row r="1138" spans="16:27" x14ac:dyDescent="0.2">
      <c r="P1138" s="4"/>
      <c r="Q1138" s="4"/>
      <c r="R1138" s="4"/>
      <c r="S1138" s="4"/>
      <c r="T1138" s="3"/>
      <c r="U1138" s="3"/>
      <c r="V1138" s="3"/>
      <c r="W1138" s="3"/>
      <c r="X1138" s="3"/>
      <c r="Y1138" s="3"/>
      <c r="Z1138" s="3"/>
      <c r="AA1138" s="3"/>
    </row>
    <row r="1139" spans="16:27" x14ac:dyDescent="0.2">
      <c r="P1139" s="4"/>
      <c r="Q1139" s="4"/>
      <c r="R1139" s="4"/>
      <c r="S1139" s="4"/>
      <c r="T1139" s="3"/>
      <c r="U1139" s="3"/>
      <c r="V1139" s="3"/>
      <c r="W1139" s="3"/>
      <c r="X1139" s="3"/>
      <c r="Y1139" s="3"/>
      <c r="Z1139" s="3"/>
      <c r="AA1139" s="3"/>
    </row>
    <row r="1140" spans="16:27" x14ac:dyDescent="0.2">
      <c r="P1140" s="4"/>
      <c r="Q1140" s="4"/>
      <c r="R1140" s="4"/>
      <c r="S1140" s="4"/>
      <c r="T1140" s="3"/>
      <c r="U1140" s="3"/>
      <c r="V1140" s="3"/>
      <c r="W1140" s="3"/>
      <c r="X1140" s="3"/>
      <c r="Y1140" s="3"/>
      <c r="Z1140" s="3"/>
      <c r="AA1140" s="3"/>
    </row>
    <row r="1141" spans="16:27" x14ac:dyDescent="0.2">
      <c r="P1141" s="4"/>
      <c r="Q1141" s="4"/>
      <c r="R1141" s="4"/>
      <c r="S1141" s="4"/>
      <c r="T1141" s="3"/>
      <c r="U1141" s="3"/>
      <c r="V1141" s="3"/>
      <c r="W1141" s="3"/>
      <c r="X1141" s="3"/>
      <c r="Y1141" s="3"/>
      <c r="Z1141" s="3"/>
      <c r="AA1141" s="3"/>
    </row>
    <row r="1142" spans="16:27" x14ac:dyDescent="0.2">
      <c r="P1142" s="4"/>
      <c r="Q1142" s="4"/>
      <c r="R1142" s="4"/>
      <c r="S1142" s="4"/>
      <c r="T1142" s="3"/>
      <c r="U1142" s="3"/>
      <c r="V1142" s="3"/>
      <c r="W1142" s="3"/>
      <c r="X1142" s="3"/>
      <c r="Y1142" s="3"/>
      <c r="Z1142" s="3"/>
      <c r="AA1142" s="3"/>
    </row>
    <row r="1143" spans="16:27" x14ac:dyDescent="0.2">
      <c r="P1143" s="4"/>
      <c r="Q1143" s="4"/>
      <c r="R1143" s="4"/>
      <c r="S1143" s="4"/>
      <c r="T1143" s="3"/>
      <c r="U1143" s="3"/>
      <c r="V1143" s="3"/>
      <c r="W1143" s="3"/>
      <c r="X1143" s="3"/>
      <c r="Y1143" s="3"/>
      <c r="Z1143" s="3"/>
      <c r="AA1143" s="3"/>
    </row>
    <row r="1144" spans="16:27" x14ac:dyDescent="0.2">
      <c r="P1144" s="4"/>
      <c r="Q1144" s="4"/>
      <c r="R1144" s="4"/>
      <c r="S1144" s="4"/>
      <c r="T1144" s="3"/>
      <c r="U1144" s="3"/>
      <c r="V1144" s="3"/>
      <c r="W1144" s="3"/>
      <c r="X1144" s="3"/>
      <c r="Y1144" s="3"/>
      <c r="Z1144" s="3"/>
      <c r="AA1144" s="3"/>
    </row>
    <row r="1145" spans="16:27" x14ac:dyDescent="0.2">
      <c r="P1145" s="4"/>
      <c r="Q1145" s="4"/>
      <c r="R1145" s="4"/>
      <c r="S1145" s="4"/>
      <c r="T1145" s="3"/>
      <c r="U1145" s="3"/>
      <c r="V1145" s="3"/>
      <c r="W1145" s="3"/>
      <c r="X1145" s="3"/>
      <c r="Y1145" s="3"/>
      <c r="Z1145" s="3"/>
      <c r="AA1145" s="3"/>
    </row>
    <row r="1146" spans="16:27" x14ac:dyDescent="0.2">
      <c r="P1146" s="4"/>
      <c r="Q1146" s="4"/>
      <c r="R1146" s="4"/>
      <c r="S1146" s="4"/>
      <c r="T1146" s="3"/>
      <c r="U1146" s="3"/>
      <c r="V1146" s="3"/>
      <c r="W1146" s="3"/>
      <c r="X1146" s="3"/>
      <c r="Y1146" s="3"/>
      <c r="Z1146" s="3"/>
      <c r="AA1146" s="3"/>
    </row>
    <row r="1147" spans="16:27" x14ac:dyDescent="0.2">
      <c r="P1147" s="4"/>
      <c r="Q1147" s="4"/>
      <c r="R1147" s="4"/>
      <c r="S1147" s="4"/>
      <c r="T1147" s="3"/>
      <c r="U1147" s="3"/>
      <c r="V1147" s="3"/>
      <c r="W1147" s="3"/>
      <c r="X1147" s="3"/>
      <c r="Y1147" s="3"/>
      <c r="Z1147" s="3"/>
      <c r="AA1147" s="3"/>
    </row>
    <row r="1148" spans="16:27" x14ac:dyDescent="0.2">
      <c r="P1148" s="4"/>
      <c r="Q1148" s="4"/>
      <c r="R1148" s="4"/>
      <c r="S1148" s="4"/>
      <c r="T1148" s="3"/>
      <c r="U1148" s="3"/>
      <c r="V1148" s="3"/>
      <c r="W1148" s="3"/>
      <c r="X1148" s="3"/>
      <c r="Y1148" s="3"/>
      <c r="Z1148" s="3"/>
      <c r="AA1148" s="3"/>
    </row>
    <row r="1149" spans="16:27" x14ac:dyDescent="0.2">
      <c r="P1149" s="4"/>
      <c r="Q1149" s="4"/>
      <c r="R1149" s="4"/>
      <c r="S1149" s="4"/>
      <c r="T1149" s="3"/>
      <c r="U1149" s="3"/>
      <c r="V1149" s="3"/>
      <c r="W1149" s="3"/>
      <c r="X1149" s="3"/>
      <c r="Y1149" s="3"/>
      <c r="Z1149" s="3"/>
      <c r="AA1149" s="3"/>
    </row>
    <row r="1150" spans="16:27" x14ac:dyDescent="0.2">
      <c r="P1150" s="4"/>
      <c r="Q1150" s="4"/>
      <c r="R1150" s="4"/>
      <c r="S1150" s="4"/>
      <c r="T1150" s="3"/>
      <c r="U1150" s="3"/>
      <c r="V1150" s="3"/>
      <c r="W1150" s="3"/>
      <c r="X1150" s="3"/>
      <c r="Y1150" s="3"/>
      <c r="Z1150" s="3"/>
      <c r="AA1150" s="3"/>
    </row>
    <row r="1151" spans="16:27" x14ac:dyDescent="0.2">
      <c r="P1151" s="4"/>
      <c r="Q1151" s="4"/>
      <c r="R1151" s="4"/>
      <c r="S1151" s="4"/>
      <c r="T1151" s="3"/>
      <c r="U1151" s="3"/>
      <c r="V1151" s="3"/>
      <c r="W1151" s="3"/>
      <c r="X1151" s="3"/>
      <c r="Y1151" s="3"/>
      <c r="Z1151" s="3"/>
      <c r="AA1151" s="3"/>
    </row>
    <row r="1152" spans="16:27" x14ac:dyDescent="0.2">
      <c r="P1152" s="4"/>
      <c r="Q1152" s="4"/>
      <c r="R1152" s="4"/>
      <c r="S1152" s="4"/>
      <c r="T1152" s="3"/>
      <c r="U1152" s="3"/>
      <c r="V1152" s="3"/>
      <c r="W1152" s="3"/>
      <c r="X1152" s="3"/>
      <c r="Y1152" s="3"/>
      <c r="Z1152" s="3"/>
      <c r="AA1152" s="3"/>
    </row>
    <row r="1153" spans="16:27" x14ac:dyDescent="0.2">
      <c r="P1153" s="4"/>
      <c r="Q1153" s="4"/>
      <c r="R1153" s="4"/>
      <c r="S1153" s="4"/>
      <c r="T1153" s="3"/>
      <c r="U1153" s="3"/>
      <c r="V1153" s="3"/>
      <c r="W1153" s="3"/>
      <c r="X1153" s="3"/>
      <c r="Y1153" s="3"/>
      <c r="Z1153" s="3"/>
      <c r="AA1153" s="3"/>
    </row>
    <row r="1154" spans="16:27" x14ac:dyDescent="0.2">
      <c r="P1154" s="4"/>
      <c r="Q1154" s="4"/>
      <c r="R1154" s="4"/>
      <c r="S1154" s="4"/>
      <c r="T1154" s="3"/>
      <c r="U1154" s="3"/>
      <c r="V1154" s="3"/>
      <c r="W1154" s="3"/>
      <c r="X1154" s="3"/>
      <c r="Y1154" s="3"/>
      <c r="Z1154" s="3"/>
      <c r="AA1154" s="3"/>
    </row>
    <row r="1155" spans="16:27" x14ac:dyDescent="0.2">
      <c r="P1155" s="4"/>
      <c r="Q1155" s="4"/>
      <c r="R1155" s="4"/>
      <c r="S1155" s="4"/>
      <c r="T1155" s="3"/>
      <c r="U1155" s="3"/>
      <c r="V1155" s="3"/>
      <c r="W1155" s="3"/>
      <c r="X1155" s="3"/>
      <c r="Y1155" s="3"/>
      <c r="Z1155" s="3"/>
      <c r="AA1155" s="3"/>
    </row>
    <row r="1156" spans="16:27" x14ac:dyDescent="0.2">
      <c r="P1156" s="4"/>
      <c r="Q1156" s="4"/>
      <c r="R1156" s="4"/>
      <c r="S1156" s="4"/>
      <c r="T1156" s="3"/>
      <c r="U1156" s="3"/>
      <c r="V1156" s="3"/>
      <c r="W1156" s="3"/>
      <c r="X1156" s="3"/>
      <c r="Y1156" s="3"/>
      <c r="Z1156" s="3"/>
      <c r="AA1156" s="3"/>
    </row>
    <row r="1157" spans="16:27" x14ac:dyDescent="0.2">
      <c r="P1157" s="4"/>
      <c r="Q1157" s="4"/>
      <c r="R1157" s="4"/>
      <c r="S1157" s="4"/>
      <c r="T1157" s="3"/>
      <c r="U1157" s="3"/>
      <c r="V1157" s="3"/>
      <c r="W1157" s="3"/>
      <c r="X1157" s="3"/>
      <c r="Y1157" s="3"/>
      <c r="Z1157" s="3"/>
      <c r="AA1157" s="3"/>
    </row>
    <row r="1158" spans="16:27" x14ac:dyDescent="0.2">
      <c r="P1158" s="4"/>
      <c r="Q1158" s="4"/>
      <c r="R1158" s="4"/>
      <c r="S1158" s="4"/>
      <c r="T1158" s="3"/>
      <c r="U1158" s="3"/>
      <c r="V1158" s="3"/>
      <c r="W1158" s="3"/>
      <c r="X1158" s="3"/>
      <c r="Y1158" s="3"/>
      <c r="Z1158" s="3"/>
      <c r="AA1158" s="3"/>
    </row>
    <row r="1159" spans="16:27" x14ac:dyDescent="0.2">
      <c r="P1159" s="4"/>
      <c r="Q1159" s="4"/>
      <c r="R1159" s="4"/>
      <c r="S1159" s="4"/>
      <c r="T1159" s="3"/>
      <c r="U1159" s="3"/>
      <c r="V1159" s="3"/>
      <c r="W1159" s="3"/>
      <c r="X1159" s="3"/>
      <c r="Y1159" s="3"/>
      <c r="Z1159" s="3"/>
      <c r="AA1159" s="3"/>
    </row>
    <row r="1160" spans="16:27" x14ac:dyDescent="0.2">
      <c r="P1160" s="4"/>
      <c r="Q1160" s="4"/>
      <c r="R1160" s="4"/>
      <c r="S1160" s="4"/>
      <c r="T1160" s="3"/>
      <c r="U1160" s="3"/>
      <c r="V1160" s="3"/>
      <c r="W1160" s="3"/>
      <c r="X1160" s="3"/>
      <c r="Y1160" s="3"/>
      <c r="Z1160" s="3"/>
      <c r="AA1160" s="3"/>
    </row>
    <row r="1161" spans="16:27" x14ac:dyDescent="0.2">
      <c r="P1161" s="4"/>
      <c r="Q1161" s="4"/>
      <c r="R1161" s="4"/>
      <c r="S1161" s="4"/>
      <c r="T1161" s="3"/>
      <c r="U1161" s="3"/>
      <c r="V1161" s="3"/>
      <c r="W1161" s="3"/>
      <c r="X1161" s="3"/>
      <c r="Y1161" s="3"/>
      <c r="Z1161" s="3"/>
      <c r="AA1161" s="3"/>
    </row>
    <row r="1162" spans="16:27" x14ac:dyDescent="0.2">
      <c r="P1162" s="4"/>
      <c r="Q1162" s="4"/>
      <c r="R1162" s="4"/>
      <c r="S1162" s="4"/>
      <c r="T1162" s="3"/>
      <c r="U1162" s="3"/>
      <c r="V1162" s="3"/>
      <c r="W1162" s="3"/>
      <c r="X1162" s="3"/>
      <c r="Y1162" s="3"/>
      <c r="Z1162" s="3"/>
      <c r="AA1162" s="3"/>
    </row>
    <row r="1163" spans="16:27" x14ac:dyDescent="0.2">
      <c r="P1163" s="4"/>
      <c r="Q1163" s="4"/>
      <c r="R1163" s="4"/>
      <c r="S1163" s="4"/>
      <c r="T1163" s="3"/>
      <c r="U1163" s="3"/>
      <c r="V1163" s="3"/>
      <c r="W1163" s="3"/>
      <c r="X1163" s="3"/>
      <c r="Y1163" s="3"/>
      <c r="Z1163" s="3"/>
      <c r="AA1163" s="3"/>
    </row>
    <row r="1164" spans="16:27" x14ac:dyDescent="0.2">
      <c r="P1164" s="4"/>
      <c r="Q1164" s="4"/>
      <c r="R1164" s="4"/>
      <c r="S1164" s="4"/>
      <c r="T1164" s="3"/>
      <c r="U1164" s="3"/>
      <c r="V1164" s="3"/>
      <c r="W1164" s="3"/>
      <c r="X1164" s="3"/>
      <c r="Y1164" s="3"/>
      <c r="Z1164" s="3"/>
      <c r="AA1164" s="3"/>
    </row>
    <row r="1165" spans="16:27" x14ac:dyDescent="0.2">
      <c r="P1165" s="4"/>
      <c r="Q1165" s="4"/>
      <c r="R1165" s="4"/>
      <c r="S1165" s="4"/>
      <c r="T1165" s="3"/>
      <c r="U1165" s="3"/>
      <c r="V1165" s="3"/>
      <c r="W1165" s="3"/>
      <c r="X1165" s="3"/>
      <c r="Y1165" s="3"/>
      <c r="Z1165" s="3"/>
      <c r="AA1165" s="3"/>
    </row>
    <row r="1166" spans="16:27" x14ac:dyDescent="0.2">
      <c r="P1166" s="4"/>
      <c r="Q1166" s="4"/>
      <c r="R1166" s="4"/>
      <c r="S1166" s="4"/>
      <c r="T1166" s="3"/>
      <c r="U1166" s="3"/>
      <c r="V1166" s="3"/>
      <c r="W1166" s="3"/>
      <c r="X1166" s="3"/>
      <c r="Y1166" s="3"/>
      <c r="Z1166" s="3"/>
      <c r="AA1166" s="3"/>
    </row>
    <row r="1167" spans="16:27" x14ac:dyDescent="0.2">
      <c r="P1167" s="4"/>
      <c r="Q1167" s="4"/>
      <c r="R1167" s="4"/>
      <c r="S1167" s="4"/>
      <c r="T1167" s="3"/>
      <c r="U1167" s="3"/>
      <c r="V1167" s="3"/>
      <c r="W1167" s="3"/>
      <c r="X1167" s="3"/>
      <c r="Y1167" s="3"/>
      <c r="Z1167" s="3"/>
      <c r="AA1167" s="3"/>
    </row>
    <row r="1168" spans="16:27" x14ac:dyDescent="0.2">
      <c r="P1168" s="4"/>
      <c r="Q1168" s="4"/>
      <c r="R1168" s="4"/>
      <c r="S1168" s="4"/>
      <c r="T1168" s="3"/>
      <c r="U1168" s="3"/>
      <c r="V1168" s="3"/>
      <c r="W1168" s="3"/>
      <c r="X1168" s="3"/>
      <c r="Y1168" s="3"/>
      <c r="Z1168" s="3"/>
      <c r="AA1168" s="3"/>
    </row>
    <row r="1169" spans="16:27" x14ac:dyDescent="0.2">
      <c r="P1169" s="4"/>
      <c r="Q1169" s="4"/>
      <c r="R1169" s="4"/>
      <c r="S1169" s="4"/>
      <c r="T1169" s="3"/>
      <c r="U1169" s="3"/>
      <c r="V1169" s="3"/>
      <c r="W1169" s="3"/>
      <c r="X1169" s="3"/>
      <c r="Y1169" s="3"/>
      <c r="Z1169" s="3"/>
      <c r="AA1169" s="3"/>
    </row>
    <row r="1170" spans="16:27" x14ac:dyDescent="0.2">
      <c r="P1170" s="4"/>
      <c r="Q1170" s="4"/>
      <c r="R1170" s="4"/>
      <c r="S1170" s="4"/>
      <c r="T1170" s="3"/>
      <c r="U1170" s="3"/>
      <c r="V1170" s="3"/>
      <c r="W1170" s="3"/>
      <c r="X1170" s="3"/>
      <c r="Y1170" s="3"/>
      <c r="Z1170" s="3"/>
      <c r="AA1170" s="3"/>
    </row>
    <row r="1171" spans="16:27" x14ac:dyDescent="0.2">
      <c r="P1171" s="4"/>
      <c r="Q1171" s="4"/>
      <c r="R1171" s="4"/>
      <c r="S1171" s="4"/>
      <c r="T1171" s="3"/>
      <c r="U1171" s="3"/>
      <c r="V1171" s="3"/>
      <c r="W1171" s="3"/>
      <c r="X1171" s="3"/>
      <c r="Y1171" s="3"/>
      <c r="Z1171" s="3"/>
      <c r="AA1171" s="3"/>
    </row>
    <row r="1172" spans="16:27" x14ac:dyDescent="0.2">
      <c r="P1172" s="4"/>
      <c r="Q1172" s="4"/>
      <c r="R1172" s="4"/>
      <c r="S1172" s="4"/>
      <c r="T1172" s="3"/>
      <c r="U1172" s="3"/>
      <c r="V1172" s="3"/>
      <c r="W1172" s="3"/>
      <c r="X1172" s="3"/>
      <c r="Y1172" s="3"/>
      <c r="Z1172" s="3"/>
      <c r="AA1172" s="3"/>
    </row>
    <row r="1173" spans="16:27" x14ac:dyDescent="0.2">
      <c r="P1173" s="4"/>
      <c r="Q1173" s="4"/>
      <c r="R1173" s="4"/>
      <c r="S1173" s="4"/>
      <c r="T1173" s="3"/>
      <c r="U1173" s="3"/>
      <c r="V1173" s="3"/>
      <c r="W1173" s="3"/>
      <c r="X1173" s="3"/>
      <c r="Y1173" s="3"/>
      <c r="Z1173" s="3"/>
      <c r="AA1173" s="3"/>
    </row>
    <row r="1174" spans="16:27" x14ac:dyDescent="0.2">
      <c r="P1174" s="4"/>
      <c r="Q1174" s="4"/>
      <c r="R1174" s="4"/>
      <c r="S1174" s="4"/>
      <c r="T1174" s="3"/>
      <c r="U1174" s="3"/>
      <c r="V1174" s="3"/>
      <c r="W1174" s="3"/>
      <c r="X1174" s="3"/>
      <c r="Y1174" s="3"/>
      <c r="Z1174" s="3"/>
      <c r="AA1174" s="3"/>
    </row>
    <row r="1175" spans="16:27" x14ac:dyDescent="0.2">
      <c r="P1175" s="4"/>
      <c r="Q1175" s="4"/>
      <c r="R1175" s="4"/>
      <c r="S1175" s="4"/>
      <c r="T1175" s="3"/>
      <c r="U1175" s="3"/>
      <c r="V1175" s="3"/>
      <c r="W1175" s="3"/>
      <c r="X1175" s="3"/>
      <c r="Y1175" s="3"/>
      <c r="Z1175" s="3"/>
      <c r="AA1175" s="3"/>
    </row>
    <row r="1176" spans="16:27" x14ac:dyDescent="0.2">
      <c r="P1176" s="4"/>
      <c r="Q1176" s="4"/>
      <c r="R1176" s="4"/>
      <c r="S1176" s="4"/>
      <c r="T1176" s="3"/>
      <c r="U1176" s="3"/>
      <c r="V1176" s="3"/>
      <c r="W1176" s="3"/>
      <c r="X1176" s="3"/>
      <c r="Y1176" s="3"/>
      <c r="Z1176" s="3"/>
      <c r="AA1176" s="3"/>
    </row>
    <row r="1177" spans="16:27" x14ac:dyDescent="0.2">
      <c r="P1177" s="4"/>
      <c r="Q1177" s="4"/>
      <c r="R1177" s="4"/>
      <c r="S1177" s="4"/>
      <c r="T1177" s="3"/>
      <c r="U1177" s="3"/>
      <c r="V1177" s="3"/>
      <c r="W1177" s="3"/>
      <c r="X1177" s="3"/>
      <c r="Y1177" s="3"/>
      <c r="Z1177" s="3"/>
      <c r="AA1177" s="3"/>
    </row>
    <row r="1178" spans="16:27" x14ac:dyDescent="0.2">
      <c r="P1178" s="4"/>
      <c r="Q1178" s="4"/>
      <c r="R1178" s="4"/>
      <c r="S1178" s="4"/>
      <c r="T1178" s="3"/>
      <c r="U1178" s="3"/>
      <c r="V1178" s="3"/>
      <c r="W1178" s="3"/>
      <c r="X1178" s="3"/>
      <c r="Y1178" s="3"/>
      <c r="Z1178" s="3"/>
      <c r="AA1178" s="3"/>
    </row>
    <row r="1179" spans="16:27" x14ac:dyDescent="0.2">
      <c r="P1179" s="4"/>
      <c r="Q1179" s="4"/>
      <c r="R1179" s="4"/>
      <c r="S1179" s="4"/>
      <c r="T1179" s="3"/>
      <c r="U1179" s="3"/>
      <c r="V1179" s="3"/>
      <c r="W1179" s="3"/>
      <c r="X1179" s="3"/>
      <c r="Y1179" s="3"/>
      <c r="Z1179" s="3"/>
      <c r="AA1179" s="3"/>
    </row>
    <row r="1180" spans="16:27" x14ac:dyDescent="0.2">
      <c r="P1180" s="4"/>
      <c r="Q1180" s="4"/>
      <c r="R1180" s="4"/>
      <c r="S1180" s="4"/>
      <c r="T1180" s="3"/>
      <c r="U1180" s="3"/>
      <c r="V1180" s="3"/>
      <c r="W1180" s="3"/>
      <c r="X1180" s="3"/>
      <c r="Y1180" s="3"/>
      <c r="Z1180" s="3"/>
      <c r="AA1180" s="3"/>
    </row>
    <row r="1181" spans="16:27" x14ac:dyDescent="0.2">
      <c r="P1181" s="4"/>
      <c r="Q1181" s="4"/>
      <c r="R1181" s="4"/>
      <c r="S1181" s="4"/>
      <c r="T1181" s="3"/>
      <c r="U1181" s="3"/>
      <c r="V1181" s="3"/>
      <c r="W1181" s="3"/>
      <c r="X1181" s="3"/>
      <c r="Y1181" s="3"/>
      <c r="Z1181" s="3"/>
      <c r="AA1181" s="3"/>
    </row>
    <row r="1182" spans="16:27" x14ac:dyDescent="0.2">
      <c r="P1182" s="4"/>
      <c r="Q1182" s="4"/>
      <c r="R1182" s="4"/>
      <c r="S1182" s="4"/>
      <c r="T1182" s="3"/>
      <c r="U1182" s="3"/>
      <c r="V1182" s="3"/>
      <c r="W1182" s="3"/>
      <c r="X1182" s="3"/>
      <c r="Y1182" s="3"/>
      <c r="Z1182" s="3"/>
      <c r="AA1182" s="3"/>
    </row>
    <row r="1183" spans="16:27" x14ac:dyDescent="0.2">
      <c r="P1183" s="4"/>
      <c r="Q1183" s="4"/>
      <c r="R1183" s="4"/>
      <c r="S1183" s="4"/>
      <c r="T1183" s="3"/>
      <c r="U1183" s="3"/>
      <c r="V1183" s="3"/>
      <c r="W1183" s="3"/>
      <c r="X1183" s="3"/>
      <c r="Y1183" s="3"/>
      <c r="Z1183" s="3"/>
      <c r="AA1183" s="3"/>
    </row>
    <row r="1184" spans="16:27" x14ac:dyDescent="0.2">
      <c r="P1184" s="4"/>
      <c r="Q1184" s="4"/>
      <c r="R1184" s="4"/>
      <c r="S1184" s="4"/>
      <c r="T1184" s="3"/>
      <c r="U1184" s="3"/>
      <c r="V1184" s="3"/>
      <c r="W1184" s="3"/>
      <c r="X1184" s="3"/>
      <c r="Y1184" s="3"/>
      <c r="Z1184" s="3"/>
      <c r="AA1184" s="3"/>
    </row>
    <row r="1185" spans="16:27" x14ac:dyDescent="0.2">
      <c r="P1185" s="4"/>
      <c r="Q1185" s="4"/>
      <c r="R1185" s="4"/>
      <c r="S1185" s="4"/>
      <c r="T1185" s="3"/>
      <c r="U1185" s="3"/>
      <c r="V1185" s="3"/>
      <c r="W1185" s="3"/>
      <c r="X1185" s="3"/>
      <c r="Y1185" s="3"/>
      <c r="Z1185" s="3"/>
      <c r="AA1185" s="3"/>
    </row>
    <row r="1186" spans="16:27" x14ac:dyDescent="0.2">
      <c r="P1186" s="4"/>
      <c r="Q1186" s="4"/>
      <c r="R1186" s="4"/>
      <c r="S1186" s="4"/>
      <c r="T1186" s="3"/>
      <c r="U1186" s="3"/>
      <c r="V1186" s="3"/>
      <c r="W1186" s="3"/>
      <c r="X1186" s="3"/>
      <c r="Y1186" s="3"/>
      <c r="Z1186" s="3"/>
      <c r="AA1186" s="3"/>
    </row>
    <row r="1187" spans="16:27" x14ac:dyDescent="0.2">
      <c r="P1187" s="4"/>
      <c r="Q1187" s="4"/>
      <c r="R1187" s="4"/>
      <c r="S1187" s="4"/>
      <c r="T1187" s="3"/>
      <c r="U1187" s="3"/>
      <c r="V1187" s="3"/>
      <c r="W1187" s="3"/>
      <c r="X1187" s="3"/>
      <c r="Y1187" s="3"/>
      <c r="Z1187" s="3"/>
      <c r="AA1187" s="3"/>
    </row>
    <row r="1188" spans="16:27" x14ac:dyDescent="0.2">
      <c r="P1188" s="4"/>
      <c r="Q1188" s="4"/>
      <c r="R1188" s="4"/>
      <c r="S1188" s="4"/>
      <c r="T1188" s="3"/>
      <c r="U1188" s="3"/>
      <c r="V1188" s="3"/>
      <c r="W1188" s="3"/>
      <c r="X1188" s="3"/>
      <c r="Y1188" s="3"/>
      <c r="Z1188" s="3"/>
      <c r="AA1188" s="3"/>
    </row>
    <row r="1189" spans="16:27" x14ac:dyDescent="0.2">
      <c r="P1189" s="4"/>
      <c r="Q1189" s="4"/>
      <c r="R1189" s="4"/>
      <c r="S1189" s="4"/>
      <c r="T1189" s="3"/>
      <c r="U1189" s="3"/>
      <c r="V1189" s="3"/>
      <c r="W1189" s="3"/>
      <c r="X1189" s="3"/>
      <c r="Y1189" s="3"/>
      <c r="Z1189" s="3"/>
      <c r="AA1189" s="3"/>
    </row>
    <row r="1190" spans="16:27" x14ac:dyDescent="0.2">
      <c r="P1190" s="4"/>
      <c r="Q1190" s="4"/>
      <c r="R1190" s="4"/>
      <c r="S1190" s="4"/>
      <c r="T1190" s="3"/>
      <c r="U1190" s="3"/>
      <c r="V1190" s="3"/>
      <c r="W1190" s="3"/>
      <c r="X1190" s="3"/>
      <c r="Y1190" s="3"/>
      <c r="Z1190" s="3"/>
      <c r="AA1190" s="3"/>
    </row>
    <row r="1191" spans="16:27" x14ac:dyDescent="0.2">
      <c r="P1191" s="4"/>
      <c r="Q1191" s="4"/>
      <c r="R1191" s="4"/>
      <c r="S1191" s="4"/>
      <c r="T1191" s="3"/>
      <c r="U1191" s="3"/>
      <c r="V1191" s="3"/>
      <c r="W1191" s="3"/>
      <c r="X1191" s="3"/>
      <c r="Y1191" s="3"/>
      <c r="Z1191" s="3"/>
      <c r="AA1191" s="3"/>
    </row>
    <row r="1192" spans="16:27" x14ac:dyDescent="0.2">
      <c r="P1192" s="4"/>
      <c r="Q1192" s="4"/>
      <c r="R1192" s="4"/>
      <c r="S1192" s="4"/>
      <c r="T1192" s="3"/>
      <c r="U1192" s="3"/>
      <c r="V1192" s="3"/>
      <c r="W1192" s="3"/>
      <c r="X1192" s="3"/>
      <c r="Y1192" s="3"/>
      <c r="Z1192" s="3"/>
      <c r="AA1192" s="3"/>
    </row>
    <row r="1193" spans="16:27" x14ac:dyDescent="0.2">
      <c r="P1193" s="4"/>
      <c r="Q1193" s="4"/>
      <c r="R1193" s="4"/>
      <c r="S1193" s="4"/>
      <c r="T1193" s="3"/>
      <c r="U1193" s="3"/>
      <c r="V1193" s="3"/>
      <c r="W1193" s="3"/>
      <c r="X1193" s="3"/>
      <c r="Y1193" s="3"/>
      <c r="Z1193" s="3"/>
      <c r="AA1193" s="3"/>
    </row>
    <row r="1194" spans="16:27" x14ac:dyDescent="0.2">
      <c r="P1194" s="4"/>
      <c r="Q1194" s="4"/>
      <c r="R1194" s="4"/>
      <c r="S1194" s="4"/>
      <c r="T1194" s="3"/>
      <c r="U1194" s="3"/>
      <c r="V1194" s="3"/>
      <c r="W1194" s="3"/>
      <c r="X1194" s="3"/>
      <c r="Y1194" s="3"/>
      <c r="Z1194" s="3"/>
      <c r="AA1194" s="3"/>
    </row>
    <row r="1195" spans="16:27" x14ac:dyDescent="0.2">
      <c r="P1195" s="4"/>
      <c r="Q1195" s="4"/>
      <c r="R1195" s="4"/>
      <c r="S1195" s="4"/>
      <c r="T1195" s="3"/>
      <c r="U1195" s="3"/>
      <c r="V1195" s="3"/>
      <c r="W1195" s="3"/>
      <c r="X1195" s="3"/>
      <c r="Y1195" s="3"/>
      <c r="Z1195" s="3"/>
      <c r="AA1195" s="3"/>
    </row>
    <row r="1196" spans="16:27" x14ac:dyDescent="0.2">
      <c r="P1196" s="4"/>
      <c r="Q1196" s="4"/>
      <c r="R1196" s="4"/>
      <c r="S1196" s="4"/>
      <c r="T1196" s="3"/>
      <c r="U1196" s="3"/>
      <c r="V1196" s="3"/>
      <c r="W1196" s="3"/>
      <c r="X1196" s="3"/>
      <c r="Y1196" s="3"/>
      <c r="Z1196" s="3"/>
      <c r="AA1196" s="3"/>
    </row>
    <row r="1197" spans="16:27" x14ac:dyDescent="0.2">
      <c r="P1197" s="4"/>
      <c r="Q1197" s="4"/>
      <c r="R1197" s="4"/>
      <c r="S1197" s="4"/>
      <c r="T1197" s="3"/>
      <c r="U1197" s="3"/>
      <c r="V1197" s="3"/>
      <c r="W1197" s="3"/>
      <c r="X1197" s="3"/>
      <c r="Y1197" s="3"/>
      <c r="Z1197" s="3"/>
      <c r="AA1197" s="3"/>
    </row>
    <row r="1198" spans="16:27" x14ac:dyDescent="0.2">
      <c r="P1198" s="4"/>
      <c r="Q1198" s="4"/>
      <c r="R1198" s="4"/>
      <c r="S1198" s="4"/>
      <c r="T1198" s="3"/>
      <c r="U1198" s="3"/>
      <c r="V1198" s="3"/>
      <c r="W1198" s="3"/>
      <c r="X1198" s="3"/>
      <c r="Y1198" s="3"/>
      <c r="Z1198" s="3"/>
      <c r="AA1198" s="3"/>
    </row>
    <row r="1199" spans="16:27" x14ac:dyDescent="0.2">
      <c r="P1199" s="4"/>
      <c r="Q1199" s="4"/>
      <c r="R1199" s="4"/>
      <c r="S1199" s="4"/>
      <c r="T1199" s="3"/>
      <c r="U1199" s="3"/>
      <c r="V1199" s="3"/>
      <c r="W1199" s="3"/>
      <c r="X1199" s="3"/>
      <c r="Y1199" s="3"/>
      <c r="Z1199" s="3"/>
      <c r="AA1199" s="3"/>
    </row>
    <row r="1200" spans="16:27" x14ac:dyDescent="0.2">
      <c r="P1200" s="4"/>
      <c r="Q1200" s="4"/>
      <c r="R1200" s="4"/>
      <c r="S1200" s="4"/>
      <c r="T1200" s="3"/>
      <c r="U1200" s="3"/>
      <c r="V1200" s="3"/>
      <c r="W1200" s="3"/>
      <c r="X1200" s="3"/>
      <c r="Y1200" s="3"/>
      <c r="Z1200" s="3"/>
      <c r="AA1200" s="3"/>
    </row>
    <row r="1201" spans="16:27" x14ac:dyDescent="0.2">
      <c r="P1201" s="4"/>
      <c r="Q1201" s="4"/>
      <c r="R1201" s="4"/>
      <c r="S1201" s="4"/>
      <c r="T1201" s="3"/>
      <c r="U1201" s="3"/>
      <c r="V1201" s="3"/>
      <c r="W1201" s="3"/>
      <c r="X1201" s="3"/>
      <c r="Y1201" s="3"/>
      <c r="Z1201" s="3"/>
      <c r="AA1201" s="3"/>
    </row>
    <row r="1202" spans="16:27" x14ac:dyDescent="0.2">
      <c r="P1202" s="4"/>
      <c r="Q1202" s="4"/>
      <c r="R1202" s="4"/>
      <c r="S1202" s="4"/>
      <c r="T1202" s="3"/>
      <c r="U1202" s="3"/>
      <c r="V1202" s="3"/>
      <c r="W1202" s="3"/>
      <c r="X1202" s="3"/>
      <c r="Y1202" s="3"/>
      <c r="Z1202" s="3"/>
      <c r="AA1202" s="3"/>
    </row>
    <row r="1203" spans="16:27" x14ac:dyDescent="0.2">
      <c r="P1203" s="4"/>
      <c r="Q1203" s="4"/>
      <c r="R1203" s="4"/>
      <c r="S1203" s="4"/>
      <c r="T1203" s="3"/>
      <c r="U1203" s="3"/>
      <c r="V1203" s="3"/>
      <c r="W1203" s="3"/>
      <c r="X1203" s="3"/>
      <c r="Y1203" s="3"/>
      <c r="Z1203" s="3"/>
      <c r="AA1203" s="3"/>
    </row>
    <row r="1204" spans="16:27" x14ac:dyDescent="0.2">
      <c r="P1204" s="4"/>
      <c r="Q1204" s="4"/>
      <c r="R1204" s="4"/>
      <c r="S1204" s="4"/>
      <c r="T1204" s="3"/>
      <c r="U1204" s="3"/>
      <c r="V1204" s="3"/>
      <c r="W1204" s="3"/>
      <c r="X1204" s="3"/>
      <c r="Y1204" s="3"/>
      <c r="Z1204" s="3"/>
      <c r="AA1204" s="3"/>
    </row>
    <row r="1205" spans="16:27" x14ac:dyDescent="0.2">
      <c r="P1205" s="4"/>
      <c r="Q1205" s="4"/>
      <c r="R1205" s="4"/>
      <c r="S1205" s="4"/>
      <c r="T1205" s="3"/>
      <c r="U1205" s="3"/>
      <c r="V1205" s="3"/>
      <c r="W1205" s="3"/>
      <c r="X1205" s="3"/>
      <c r="Y1205" s="3"/>
      <c r="Z1205" s="3"/>
      <c r="AA1205" s="3"/>
    </row>
    <row r="1206" spans="16:27" x14ac:dyDescent="0.2">
      <c r="P1206" s="4"/>
      <c r="Q1206" s="4"/>
      <c r="R1206" s="4"/>
      <c r="S1206" s="4"/>
      <c r="T1206" s="3"/>
      <c r="U1206" s="3"/>
      <c r="V1206" s="3"/>
      <c r="W1206" s="3"/>
      <c r="X1206" s="3"/>
      <c r="Y1206" s="3"/>
      <c r="Z1206" s="3"/>
      <c r="AA1206" s="3"/>
    </row>
    <row r="1207" spans="16:27" x14ac:dyDescent="0.2">
      <c r="P1207" s="4"/>
      <c r="Q1207" s="4"/>
      <c r="R1207" s="4"/>
      <c r="S1207" s="4"/>
      <c r="T1207" s="3"/>
      <c r="U1207" s="3"/>
      <c r="V1207" s="3"/>
      <c r="W1207" s="3"/>
      <c r="X1207" s="3"/>
      <c r="Y1207" s="3"/>
      <c r="Z1207" s="3"/>
      <c r="AA1207" s="3"/>
    </row>
    <row r="1208" spans="16:27" x14ac:dyDescent="0.2">
      <c r="P1208" s="4"/>
      <c r="Q1208" s="4"/>
      <c r="R1208" s="4"/>
      <c r="S1208" s="4"/>
      <c r="T1208" s="3"/>
      <c r="U1208" s="3"/>
      <c r="V1208" s="3"/>
      <c r="W1208" s="3"/>
      <c r="X1208" s="3"/>
      <c r="Y1208" s="3"/>
      <c r="Z1208" s="3"/>
      <c r="AA1208" s="3"/>
    </row>
    <row r="1209" spans="16:27" x14ac:dyDescent="0.2">
      <c r="P1209" s="4"/>
      <c r="Q1209" s="4"/>
      <c r="R1209" s="4"/>
      <c r="S1209" s="4"/>
      <c r="T1209" s="3"/>
      <c r="U1209" s="3"/>
      <c r="V1209" s="3"/>
      <c r="W1209" s="3"/>
      <c r="X1209" s="3"/>
      <c r="Y1209" s="3"/>
      <c r="Z1209" s="3"/>
      <c r="AA1209" s="3"/>
    </row>
    <row r="1210" spans="16:27" x14ac:dyDescent="0.2">
      <c r="P1210" s="4"/>
      <c r="Q1210" s="4"/>
      <c r="R1210" s="4"/>
      <c r="S1210" s="4"/>
      <c r="T1210" s="3"/>
      <c r="U1210" s="3"/>
      <c r="V1210" s="3"/>
      <c r="W1210" s="3"/>
      <c r="X1210" s="3"/>
      <c r="Y1210" s="3"/>
      <c r="Z1210" s="3"/>
      <c r="AA1210" s="3"/>
    </row>
    <row r="1211" spans="16:27" x14ac:dyDescent="0.2">
      <c r="P1211" s="4"/>
      <c r="Q1211" s="4"/>
      <c r="R1211" s="4"/>
      <c r="S1211" s="4"/>
      <c r="T1211" s="3"/>
      <c r="U1211" s="3"/>
      <c r="V1211" s="3"/>
      <c r="W1211" s="3"/>
      <c r="X1211" s="3"/>
      <c r="Y1211" s="3"/>
      <c r="Z1211" s="3"/>
      <c r="AA1211" s="3"/>
    </row>
    <row r="1212" spans="16:27" x14ac:dyDescent="0.2">
      <c r="P1212" s="4"/>
      <c r="Q1212" s="4"/>
      <c r="R1212" s="4"/>
      <c r="S1212" s="4"/>
      <c r="T1212" s="3"/>
      <c r="U1212" s="3"/>
      <c r="V1212" s="3"/>
      <c r="W1212" s="3"/>
      <c r="X1212" s="3"/>
      <c r="Y1212" s="3"/>
      <c r="Z1212" s="3"/>
      <c r="AA1212" s="3"/>
    </row>
    <row r="1213" spans="16:27" x14ac:dyDescent="0.2">
      <c r="P1213" s="4"/>
      <c r="Q1213" s="4"/>
      <c r="R1213" s="4"/>
      <c r="S1213" s="4"/>
      <c r="T1213" s="3"/>
      <c r="U1213" s="3"/>
      <c r="V1213" s="3"/>
      <c r="W1213" s="3"/>
      <c r="X1213" s="3"/>
      <c r="Y1213" s="3"/>
      <c r="Z1213" s="3"/>
      <c r="AA1213" s="3"/>
    </row>
    <row r="1214" spans="16:27" x14ac:dyDescent="0.2">
      <c r="P1214" s="4"/>
      <c r="Q1214" s="4"/>
      <c r="R1214" s="4"/>
      <c r="S1214" s="4"/>
      <c r="T1214" s="3"/>
      <c r="U1214" s="3"/>
      <c r="V1214" s="3"/>
      <c r="W1214" s="3"/>
      <c r="X1214" s="3"/>
      <c r="Y1214" s="3"/>
      <c r="Z1214" s="3"/>
      <c r="AA1214" s="3"/>
    </row>
    <row r="1215" spans="16:27" x14ac:dyDescent="0.2">
      <c r="P1215" s="4"/>
      <c r="Q1215" s="4"/>
      <c r="R1215" s="4"/>
      <c r="S1215" s="4"/>
      <c r="T1215" s="3"/>
      <c r="U1215" s="3"/>
      <c r="V1215" s="3"/>
      <c r="W1215" s="3"/>
      <c r="X1215" s="3"/>
      <c r="Y1215" s="3"/>
      <c r="Z1215" s="3"/>
      <c r="AA1215" s="3"/>
    </row>
    <row r="1216" spans="16:27" x14ac:dyDescent="0.2">
      <c r="P1216" s="4"/>
      <c r="Q1216" s="4"/>
      <c r="R1216" s="4"/>
      <c r="S1216" s="4"/>
      <c r="T1216" s="3"/>
      <c r="U1216" s="3"/>
      <c r="V1216" s="3"/>
      <c r="W1216" s="3"/>
      <c r="X1216" s="3"/>
      <c r="Y1216" s="3"/>
      <c r="Z1216" s="3"/>
      <c r="AA1216" s="3"/>
    </row>
    <row r="1217" spans="16:27" x14ac:dyDescent="0.2">
      <c r="P1217" s="4"/>
      <c r="Q1217" s="4"/>
      <c r="R1217" s="4"/>
      <c r="S1217" s="4"/>
      <c r="T1217" s="3"/>
      <c r="U1217" s="3"/>
      <c r="V1217" s="3"/>
      <c r="W1217" s="3"/>
      <c r="X1217" s="3"/>
      <c r="Y1217" s="3"/>
      <c r="Z1217" s="3"/>
      <c r="AA1217" s="3"/>
    </row>
    <row r="1218" spans="16:27" x14ac:dyDescent="0.2">
      <c r="P1218" s="4"/>
      <c r="Q1218" s="4"/>
      <c r="R1218" s="4"/>
      <c r="S1218" s="4"/>
      <c r="T1218" s="3"/>
      <c r="U1218" s="3"/>
      <c r="V1218" s="3"/>
      <c r="W1218" s="3"/>
      <c r="X1218" s="3"/>
      <c r="Y1218" s="3"/>
      <c r="Z1218" s="3"/>
      <c r="AA1218" s="3"/>
    </row>
    <row r="1219" spans="16:27" x14ac:dyDescent="0.2">
      <c r="P1219" s="4"/>
      <c r="Q1219" s="4"/>
      <c r="R1219" s="4"/>
      <c r="S1219" s="4"/>
      <c r="T1219" s="3"/>
      <c r="U1219" s="3"/>
      <c r="V1219" s="3"/>
      <c r="W1219" s="3"/>
      <c r="X1219" s="3"/>
      <c r="Y1219" s="3"/>
      <c r="Z1219" s="3"/>
      <c r="AA1219" s="3"/>
    </row>
    <row r="1220" spans="16:27" x14ac:dyDescent="0.2">
      <c r="P1220" s="4"/>
      <c r="Q1220" s="4"/>
      <c r="R1220" s="4"/>
      <c r="S1220" s="4"/>
      <c r="T1220" s="3"/>
      <c r="U1220" s="3"/>
      <c r="V1220" s="3"/>
      <c r="W1220" s="3"/>
      <c r="X1220" s="3"/>
      <c r="Y1220" s="3"/>
      <c r="Z1220" s="3"/>
      <c r="AA1220" s="3"/>
    </row>
    <row r="1221" spans="16:27" x14ac:dyDescent="0.2">
      <c r="P1221" s="4"/>
      <c r="Q1221" s="4"/>
      <c r="R1221" s="4"/>
      <c r="S1221" s="4"/>
      <c r="T1221" s="3"/>
      <c r="U1221" s="3"/>
      <c r="V1221" s="3"/>
      <c r="W1221" s="3"/>
      <c r="X1221" s="3"/>
      <c r="Y1221" s="3"/>
      <c r="Z1221" s="3"/>
      <c r="AA1221" s="3"/>
    </row>
    <row r="1222" spans="16:27" x14ac:dyDescent="0.2">
      <c r="P1222" s="4"/>
      <c r="Q1222" s="4"/>
      <c r="R1222" s="4"/>
      <c r="S1222" s="4"/>
      <c r="T1222" s="3"/>
      <c r="U1222" s="3"/>
      <c r="V1222" s="3"/>
      <c r="W1222" s="3"/>
      <c r="X1222" s="3"/>
      <c r="Y1222" s="3"/>
      <c r="Z1222" s="3"/>
      <c r="AA1222" s="3"/>
    </row>
    <row r="1223" spans="16:27" x14ac:dyDescent="0.2">
      <c r="P1223" s="4"/>
      <c r="Q1223" s="4"/>
      <c r="R1223" s="4"/>
      <c r="S1223" s="4"/>
      <c r="T1223" s="3"/>
      <c r="U1223" s="3"/>
      <c r="V1223" s="3"/>
      <c r="W1223" s="3"/>
      <c r="X1223" s="3"/>
      <c r="Y1223" s="3"/>
      <c r="Z1223" s="3"/>
      <c r="AA1223" s="3"/>
    </row>
    <row r="1224" spans="16:27" x14ac:dyDescent="0.2">
      <c r="P1224" s="4"/>
      <c r="Q1224" s="4"/>
      <c r="R1224" s="4"/>
      <c r="S1224" s="4"/>
      <c r="T1224" s="3"/>
      <c r="U1224" s="3"/>
      <c r="V1224" s="3"/>
      <c r="W1224" s="3"/>
      <c r="X1224" s="3"/>
      <c r="Y1224" s="3"/>
      <c r="Z1224" s="3"/>
      <c r="AA1224" s="3"/>
    </row>
    <row r="1225" spans="16:27" x14ac:dyDescent="0.2">
      <c r="P1225" s="4"/>
      <c r="Q1225" s="4"/>
      <c r="R1225" s="4"/>
      <c r="S1225" s="4"/>
      <c r="T1225" s="3"/>
      <c r="U1225" s="3"/>
      <c r="V1225" s="3"/>
      <c r="W1225" s="3"/>
      <c r="X1225" s="3"/>
      <c r="Y1225" s="3"/>
      <c r="Z1225" s="3"/>
      <c r="AA1225" s="3"/>
    </row>
    <row r="1226" spans="16:27" x14ac:dyDescent="0.2">
      <c r="P1226" s="4"/>
      <c r="Q1226" s="4"/>
      <c r="R1226" s="4"/>
      <c r="S1226" s="4"/>
      <c r="T1226" s="3"/>
      <c r="U1226" s="3"/>
      <c r="V1226" s="3"/>
      <c r="W1226" s="3"/>
      <c r="X1226" s="3"/>
      <c r="Y1226" s="3"/>
      <c r="Z1226" s="3"/>
      <c r="AA1226" s="3"/>
    </row>
    <row r="1227" spans="16:27" x14ac:dyDescent="0.2">
      <c r="P1227" s="4"/>
      <c r="Q1227" s="4"/>
      <c r="R1227" s="4"/>
      <c r="S1227" s="4"/>
      <c r="T1227" s="3"/>
      <c r="U1227" s="3"/>
      <c r="V1227" s="3"/>
      <c r="W1227" s="3"/>
      <c r="X1227" s="3"/>
      <c r="Y1227" s="3"/>
      <c r="Z1227" s="3"/>
      <c r="AA1227" s="3"/>
    </row>
    <row r="1228" spans="16:27" x14ac:dyDescent="0.2">
      <c r="P1228" s="4"/>
      <c r="Q1228" s="4"/>
      <c r="R1228" s="4"/>
      <c r="S1228" s="4"/>
      <c r="T1228" s="3"/>
      <c r="U1228" s="3"/>
      <c r="V1228" s="3"/>
      <c r="W1228" s="3"/>
      <c r="X1228" s="3"/>
      <c r="Y1228" s="3"/>
      <c r="Z1228" s="3"/>
      <c r="AA1228" s="3"/>
    </row>
    <row r="1229" spans="16:27" x14ac:dyDescent="0.2">
      <c r="P1229" s="4"/>
      <c r="Q1229" s="4"/>
      <c r="R1229" s="4"/>
      <c r="S1229" s="4"/>
      <c r="T1229" s="3"/>
      <c r="U1229" s="3"/>
      <c r="V1229" s="3"/>
      <c r="W1229" s="3"/>
      <c r="X1229" s="3"/>
      <c r="Y1229" s="3"/>
      <c r="Z1229" s="3"/>
      <c r="AA1229" s="3"/>
    </row>
    <row r="1230" spans="16:27" x14ac:dyDescent="0.2">
      <c r="P1230" s="4"/>
      <c r="Q1230" s="4"/>
      <c r="R1230" s="4"/>
      <c r="S1230" s="4"/>
      <c r="T1230" s="3"/>
      <c r="U1230" s="3"/>
      <c r="V1230" s="3"/>
      <c r="W1230" s="3"/>
      <c r="X1230" s="3"/>
      <c r="Y1230" s="3"/>
      <c r="Z1230" s="3"/>
      <c r="AA1230" s="3"/>
    </row>
    <row r="1231" spans="16:27" x14ac:dyDescent="0.2">
      <c r="P1231" s="4"/>
      <c r="Q1231" s="4"/>
      <c r="R1231" s="4"/>
      <c r="S1231" s="4"/>
      <c r="T1231" s="3"/>
      <c r="U1231" s="3"/>
      <c r="V1231" s="3"/>
      <c r="W1231" s="3"/>
      <c r="X1231" s="3"/>
      <c r="Y1231" s="3"/>
      <c r="Z1231" s="3"/>
      <c r="AA1231" s="3"/>
    </row>
    <row r="1232" spans="16:27" x14ac:dyDescent="0.2">
      <c r="P1232" s="4"/>
      <c r="Q1232" s="4"/>
      <c r="R1232" s="4"/>
      <c r="S1232" s="4"/>
      <c r="T1232" s="3"/>
      <c r="U1232" s="3"/>
      <c r="V1232" s="3"/>
      <c r="W1232" s="3"/>
      <c r="X1232" s="3"/>
      <c r="Y1232" s="3"/>
      <c r="Z1232" s="3"/>
      <c r="AA1232" s="3"/>
    </row>
    <row r="1233" spans="16:27" x14ac:dyDescent="0.2">
      <c r="P1233" s="4"/>
      <c r="Q1233" s="4"/>
      <c r="R1233" s="4"/>
      <c r="S1233" s="4"/>
      <c r="T1233" s="3"/>
      <c r="U1233" s="3"/>
      <c r="V1233" s="3"/>
      <c r="W1233" s="3"/>
      <c r="X1233" s="3"/>
      <c r="Y1233" s="3"/>
      <c r="Z1233" s="3"/>
      <c r="AA1233" s="3"/>
    </row>
    <row r="1234" spans="16:27" x14ac:dyDescent="0.2">
      <c r="P1234" s="4"/>
      <c r="Q1234" s="4"/>
      <c r="R1234" s="4"/>
      <c r="S1234" s="4"/>
      <c r="T1234" s="3"/>
      <c r="U1234" s="3"/>
      <c r="V1234" s="3"/>
      <c r="W1234" s="3"/>
      <c r="X1234" s="3"/>
      <c r="Y1234" s="3"/>
      <c r="Z1234" s="3"/>
      <c r="AA1234" s="3"/>
    </row>
    <row r="1235" spans="16:27" x14ac:dyDescent="0.2">
      <c r="P1235" s="4"/>
      <c r="Q1235" s="4"/>
      <c r="R1235" s="4"/>
      <c r="S1235" s="4"/>
      <c r="T1235" s="3"/>
      <c r="U1235" s="3"/>
      <c r="V1235" s="3"/>
      <c r="W1235" s="3"/>
      <c r="X1235" s="3"/>
      <c r="Y1235" s="3"/>
      <c r="Z1235" s="3"/>
      <c r="AA1235" s="3"/>
    </row>
    <row r="1236" spans="16:27" x14ac:dyDescent="0.2">
      <c r="P1236" s="4"/>
      <c r="Q1236" s="4"/>
      <c r="R1236" s="4"/>
      <c r="S1236" s="4"/>
      <c r="T1236" s="3"/>
      <c r="U1236" s="3"/>
      <c r="V1236" s="3"/>
      <c r="W1236" s="3"/>
      <c r="X1236" s="3"/>
      <c r="Y1236" s="3"/>
      <c r="Z1236" s="3"/>
      <c r="AA1236" s="3"/>
    </row>
    <row r="1237" spans="16:27" x14ac:dyDescent="0.2">
      <c r="P1237" s="4"/>
      <c r="Q1237" s="4"/>
      <c r="R1237" s="4"/>
      <c r="S1237" s="4"/>
      <c r="T1237" s="3"/>
      <c r="U1237" s="3"/>
      <c r="V1237" s="3"/>
      <c r="W1237" s="3"/>
      <c r="X1237" s="3"/>
      <c r="Y1237" s="3"/>
      <c r="Z1237" s="3"/>
      <c r="AA1237" s="3"/>
    </row>
    <row r="1238" spans="16:27" x14ac:dyDescent="0.2">
      <c r="P1238" s="4"/>
      <c r="Q1238" s="4"/>
      <c r="R1238" s="4"/>
      <c r="S1238" s="4"/>
      <c r="T1238" s="3"/>
      <c r="U1238" s="3"/>
      <c r="V1238" s="3"/>
      <c r="W1238" s="3"/>
      <c r="X1238" s="3"/>
      <c r="Y1238" s="3"/>
      <c r="Z1238" s="3"/>
      <c r="AA1238" s="3"/>
    </row>
    <row r="1239" spans="16:27" x14ac:dyDescent="0.2">
      <c r="P1239" s="4"/>
      <c r="Q1239" s="4"/>
      <c r="R1239" s="4"/>
      <c r="S1239" s="4"/>
      <c r="T1239" s="3"/>
      <c r="U1239" s="3"/>
      <c r="V1239" s="3"/>
      <c r="W1239" s="3"/>
      <c r="X1239" s="3"/>
      <c r="Y1239" s="3"/>
      <c r="Z1239" s="3"/>
      <c r="AA1239" s="3"/>
    </row>
    <row r="1240" spans="16:27" x14ac:dyDescent="0.2">
      <c r="P1240" s="4"/>
      <c r="Q1240" s="4"/>
      <c r="R1240" s="4"/>
      <c r="S1240" s="4"/>
      <c r="T1240" s="3"/>
      <c r="U1240" s="3"/>
      <c r="V1240" s="3"/>
      <c r="W1240" s="3"/>
      <c r="X1240" s="3"/>
      <c r="Y1240" s="3"/>
      <c r="Z1240" s="3"/>
      <c r="AA1240" s="3"/>
    </row>
    <row r="1241" spans="16:27" x14ac:dyDescent="0.2">
      <c r="P1241" s="4"/>
      <c r="Q1241" s="4"/>
      <c r="R1241" s="4"/>
      <c r="S1241" s="4"/>
      <c r="T1241" s="3"/>
      <c r="U1241" s="3"/>
      <c r="V1241" s="3"/>
      <c r="W1241" s="3"/>
      <c r="X1241" s="3"/>
      <c r="Y1241" s="3"/>
      <c r="Z1241" s="3"/>
      <c r="AA1241" s="3"/>
    </row>
    <row r="1242" spans="16:27" x14ac:dyDescent="0.2">
      <c r="P1242" s="4"/>
      <c r="Q1242" s="4"/>
      <c r="R1242" s="4"/>
      <c r="S1242" s="4"/>
      <c r="T1242" s="3"/>
      <c r="U1242" s="3"/>
      <c r="V1242" s="3"/>
      <c r="W1242" s="3"/>
      <c r="X1242" s="3"/>
      <c r="Y1242" s="3"/>
      <c r="Z1242" s="3"/>
      <c r="AA1242" s="3"/>
    </row>
    <row r="1243" spans="16:27" x14ac:dyDescent="0.2">
      <c r="P1243" s="4"/>
      <c r="Q1243" s="4"/>
      <c r="R1243" s="4"/>
      <c r="S1243" s="4"/>
      <c r="T1243" s="3"/>
      <c r="U1243" s="3"/>
      <c r="V1243" s="3"/>
      <c r="W1243" s="3"/>
      <c r="X1243" s="3"/>
      <c r="Y1243" s="3"/>
      <c r="Z1243" s="3"/>
      <c r="AA1243" s="3"/>
    </row>
    <row r="1244" spans="16:27" x14ac:dyDescent="0.2">
      <c r="P1244" s="4"/>
      <c r="Q1244" s="4"/>
      <c r="R1244" s="4"/>
      <c r="S1244" s="4"/>
      <c r="T1244" s="3"/>
      <c r="U1244" s="3"/>
      <c r="V1244" s="3"/>
      <c r="W1244" s="3"/>
      <c r="X1244" s="3"/>
      <c r="Y1244" s="3"/>
      <c r="Z1244" s="3"/>
      <c r="AA1244" s="3"/>
    </row>
    <row r="1245" spans="16:27" x14ac:dyDescent="0.2">
      <c r="P1245" s="4"/>
      <c r="Q1245" s="4"/>
      <c r="R1245" s="4"/>
      <c r="S1245" s="4"/>
      <c r="T1245" s="3"/>
      <c r="U1245" s="3"/>
      <c r="V1245" s="3"/>
      <c r="W1245" s="3"/>
      <c r="X1245" s="3"/>
      <c r="Y1245" s="3"/>
      <c r="Z1245" s="3"/>
      <c r="AA1245" s="3"/>
    </row>
    <row r="1246" spans="16:27" x14ac:dyDescent="0.2">
      <c r="P1246" s="4"/>
      <c r="Q1246" s="4"/>
      <c r="R1246" s="4"/>
      <c r="S1246" s="4"/>
      <c r="T1246" s="3"/>
      <c r="U1246" s="3"/>
      <c r="V1246" s="3"/>
      <c r="W1246" s="3"/>
      <c r="X1246" s="3"/>
      <c r="Y1246" s="3"/>
      <c r="Z1246" s="3"/>
      <c r="AA1246" s="3"/>
    </row>
    <row r="1247" spans="16:27" x14ac:dyDescent="0.2">
      <c r="P1247" s="4"/>
      <c r="Q1247" s="4"/>
      <c r="R1247" s="4"/>
      <c r="S1247" s="4"/>
      <c r="T1247" s="3"/>
      <c r="U1247" s="3"/>
      <c r="V1247" s="3"/>
      <c r="W1247" s="3"/>
      <c r="X1247" s="3"/>
      <c r="Y1247" s="3"/>
      <c r="Z1247" s="3"/>
      <c r="AA1247" s="3"/>
    </row>
    <row r="1248" spans="16:27" x14ac:dyDescent="0.2">
      <c r="P1248" s="4"/>
      <c r="Q1248" s="4"/>
      <c r="R1248" s="4"/>
      <c r="S1248" s="4"/>
      <c r="T1248" s="3"/>
      <c r="U1248" s="3"/>
      <c r="V1248" s="3"/>
      <c r="W1248" s="3"/>
      <c r="X1248" s="3"/>
      <c r="Y1248" s="3"/>
      <c r="Z1248" s="3"/>
      <c r="AA1248" s="3"/>
    </row>
    <row r="1249" spans="16:27" x14ac:dyDescent="0.2">
      <c r="P1249" s="4"/>
      <c r="Q1249" s="4"/>
      <c r="R1249" s="4"/>
      <c r="S1249" s="4"/>
      <c r="T1249" s="3"/>
      <c r="U1249" s="3"/>
      <c r="V1249" s="3"/>
      <c r="W1249" s="3"/>
      <c r="X1249" s="3"/>
      <c r="Y1249" s="3"/>
      <c r="Z1249" s="3"/>
      <c r="AA1249" s="3"/>
    </row>
    <row r="1250" spans="16:27" x14ac:dyDescent="0.2">
      <c r="P1250" s="4"/>
      <c r="Q1250" s="4"/>
      <c r="R1250" s="4"/>
      <c r="S1250" s="4"/>
      <c r="T1250" s="3"/>
      <c r="U1250" s="3"/>
      <c r="V1250" s="3"/>
      <c r="W1250" s="3"/>
      <c r="X1250" s="3"/>
      <c r="Y1250" s="3"/>
      <c r="Z1250" s="3"/>
      <c r="AA1250" s="3"/>
    </row>
    <row r="1251" spans="16:27" x14ac:dyDescent="0.2">
      <c r="P1251" s="4"/>
      <c r="Q1251" s="4"/>
      <c r="R1251" s="4"/>
      <c r="S1251" s="4"/>
      <c r="T1251" s="3"/>
      <c r="U1251" s="3"/>
      <c r="V1251" s="3"/>
      <c r="W1251" s="3"/>
      <c r="X1251" s="3"/>
      <c r="Y1251" s="3"/>
      <c r="Z1251" s="3"/>
      <c r="AA1251" s="3"/>
    </row>
    <row r="1252" spans="16:27" x14ac:dyDescent="0.2">
      <c r="P1252" s="4"/>
      <c r="Q1252" s="4"/>
      <c r="R1252" s="4"/>
      <c r="S1252" s="4"/>
      <c r="T1252" s="3"/>
      <c r="U1252" s="3"/>
      <c r="V1252" s="3"/>
      <c r="W1252" s="3"/>
      <c r="X1252" s="3"/>
      <c r="Y1252" s="3"/>
      <c r="Z1252" s="3"/>
      <c r="AA1252" s="3"/>
    </row>
    <row r="1253" spans="16:27" x14ac:dyDescent="0.2">
      <c r="P1253" s="4"/>
      <c r="Q1253" s="4"/>
      <c r="R1253" s="4"/>
      <c r="S1253" s="4"/>
      <c r="T1253" s="3"/>
      <c r="U1253" s="3"/>
      <c r="V1253" s="3"/>
      <c r="W1253" s="3"/>
      <c r="X1253" s="3"/>
      <c r="Y1253" s="3"/>
      <c r="Z1253" s="3"/>
      <c r="AA1253" s="3"/>
    </row>
    <row r="1254" spans="16:27" x14ac:dyDescent="0.2">
      <c r="P1254" s="4"/>
      <c r="Q1254" s="4"/>
      <c r="R1254" s="4"/>
      <c r="S1254" s="4"/>
      <c r="T1254" s="3"/>
      <c r="U1254" s="3"/>
      <c r="V1254" s="3"/>
      <c r="W1254" s="3"/>
      <c r="X1254" s="3"/>
      <c r="Y1254" s="3"/>
      <c r="Z1254" s="3"/>
      <c r="AA1254" s="3"/>
    </row>
    <row r="1255" spans="16:27" x14ac:dyDescent="0.2">
      <c r="P1255" s="4"/>
      <c r="Q1255" s="4"/>
      <c r="R1255" s="4"/>
      <c r="S1255" s="4"/>
      <c r="T1255" s="3"/>
      <c r="U1255" s="3"/>
      <c r="V1255" s="3"/>
      <c r="W1255" s="3"/>
      <c r="X1255" s="3"/>
      <c r="Y1255" s="3"/>
      <c r="Z1255" s="3"/>
      <c r="AA1255" s="3"/>
    </row>
    <row r="1256" spans="16:27" x14ac:dyDescent="0.2">
      <c r="P1256" s="4"/>
      <c r="Q1256" s="4"/>
      <c r="R1256" s="4"/>
      <c r="S1256" s="4"/>
      <c r="T1256" s="3"/>
      <c r="U1256" s="3"/>
      <c r="V1256" s="3"/>
      <c r="W1256" s="3"/>
      <c r="X1256" s="3"/>
      <c r="Y1256" s="3"/>
      <c r="Z1256" s="3"/>
      <c r="AA1256" s="3"/>
    </row>
    <row r="1257" spans="16:27" x14ac:dyDescent="0.2">
      <c r="P1257" s="4"/>
      <c r="Q1257" s="4"/>
      <c r="R1257" s="4"/>
      <c r="S1257" s="4"/>
      <c r="T1257" s="3"/>
      <c r="U1257" s="3"/>
      <c r="V1257" s="3"/>
      <c r="W1257" s="3"/>
      <c r="X1257" s="3"/>
      <c r="Y1257" s="3"/>
      <c r="Z1257" s="3"/>
      <c r="AA1257" s="3"/>
    </row>
    <row r="1258" spans="16:27" x14ac:dyDescent="0.2">
      <c r="P1258" s="4"/>
      <c r="Q1258" s="4"/>
      <c r="R1258" s="4"/>
      <c r="S1258" s="4"/>
      <c r="T1258" s="3"/>
      <c r="U1258" s="3"/>
      <c r="V1258" s="3"/>
      <c r="W1258" s="3"/>
      <c r="X1258" s="3"/>
      <c r="Y1258" s="3"/>
      <c r="Z1258" s="3"/>
      <c r="AA1258" s="3"/>
    </row>
    <row r="1259" spans="16:27" x14ac:dyDescent="0.2">
      <c r="P1259" s="4"/>
      <c r="Q1259" s="4"/>
      <c r="R1259" s="4"/>
      <c r="S1259" s="4"/>
      <c r="T1259" s="3"/>
      <c r="U1259" s="3"/>
      <c r="V1259" s="3"/>
      <c r="W1259" s="3"/>
      <c r="X1259" s="3"/>
      <c r="Y1259" s="3"/>
      <c r="Z1259" s="3"/>
      <c r="AA1259" s="3"/>
    </row>
    <row r="1260" spans="16:27" x14ac:dyDescent="0.2">
      <c r="P1260" s="4"/>
      <c r="Q1260" s="4"/>
      <c r="R1260" s="4"/>
      <c r="S1260" s="4"/>
      <c r="T1260" s="3"/>
      <c r="U1260" s="3"/>
      <c r="V1260" s="3"/>
      <c r="W1260" s="3"/>
      <c r="X1260" s="3"/>
      <c r="Y1260" s="3"/>
      <c r="Z1260" s="3"/>
      <c r="AA1260" s="3"/>
    </row>
    <row r="1261" spans="16:27" x14ac:dyDescent="0.2">
      <c r="P1261" s="4"/>
      <c r="Q1261" s="4"/>
      <c r="R1261" s="4"/>
      <c r="S1261" s="4"/>
      <c r="T1261" s="3"/>
      <c r="U1261" s="3"/>
      <c r="V1261" s="3"/>
      <c r="W1261" s="3"/>
      <c r="X1261" s="3"/>
      <c r="Y1261" s="3"/>
      <c r="Z1261" s="3"/>
      <c r="AA1261" s="3"/>
    </row>
    <row r="1262" spans="16:27" x14ac:dyDescent="0.2">
      <c r="P1262" s="4"/>
      <c r="Q1262" s="4"/>
      <c r="R1262" s="4"/>
      <c r="S1262" s="4"/>
      <c r="T1262" s="3"/>
      <c r="U1262" s="3"/>
      <c r="V1262" s="3"/>
      <c r="W1262" s="3"/>
      <c r="X1262" s="3"/>
      <c r="Y1262" s="3"/>
      <c r="Z1262" s="3"/>
      <c r="AA1262" s="3"/>
    </row>
    <row r="1263" spans="16:27" x14ac:dyDescent="0.2">
      <c r="P1263" s="4"/>
      <c r="Q1263" s="4"/>
      <c r="R1263" s="4"/>
      <c r="S1263" s="4"/>
      <c r="T1263" s="3"/>
      <c r="U1263" s="3"/>
      <c r="V1263" s="3"/>
      <c r="W1263" s="3"/>
      <c r="X1263" s="3"/>
      <c r="Y1263" s="3"/>
      <c r="Z1263" s="3"/>
      <c r="AA1263" s="3"/>
    </row>
    <row r="1264" spans="16:27" x14ac:dyDescent="0.2">
      <c r="P1264" s="4"/>
      <c r="Q1264" s="4"/>
      <c r="R1264" s="4"/>
      <c r="S1264" s="4"/>
      <c r="T1264" s="3"/>
      <c r="U1264" s="3"/>
      <c r="V1264" s="3"/>
      <c r="W1264" s="3"/>
      <c r="X1264" s="3"/>
      <c r="Y1264" s="3"/>
      <c r="Z1264" s="3"/>
      <c r="AA1264" s="3"/>
    </row>
    <row r="1265" spans="16:27" x14ac:dyDescent="0.2">
      <c r="P1265" s="4"/>
      <c r="Q1265" s="4"/>
      <c r="R1265" s="4"/>
      <c r="S1265" s="4"/>
      <c r="T1265" s="3"/>
      <c r="U1265" s="3"/>
      <c r="V1265" s="3"/>
      <c r="W1265" s="3"/>
      <c r="X1265" s="3"/>
      <c r="Y1265" s="3"/>
      <c r="Z1265" s="3"/>
      <c r="AA1265" s="3"/>
    </row>
    <row r="1266" spans="16:27" x14ac:dyDescent="0.2">
      <c r="P1266" s="4"/>
      <c r="Q1266" s="4"/>
      <c r="R1266" s="4"/>
      <c r="S1266" s="4"/>
      <c r="T1266" s="3"/>
      <c r="U1266" s="3"/>
      <c r="V1266" s="3"/>
      <c r="W1266" s="3"/>
      <c r="X1266" s="3"/>
      <c r="Y1266" s="3"/>
      <c r="Z1266" s="3"/>
      <c r="AA1266" s="3"/>
    </row>
    <row r="1267" spans="16:27" x14ac:dyDescent="0.2">
      <c r="P1267" s="4"/>
      <c r="Q1267" s="4"/>
      <c r="R1267" s="4"/>
      <c r="S1267" s="4"/>
      <c r="T1267" s="3"/>
      <c r="U1267" s="3"/>
      <c r="V1267" s="3"/>
      <c r="W1267" s="3"/>
      <c r="X1267" s="3"/>
      <c r="Y1267" s="3"/>
      <c r="Z1267" s="3"/>
      <c r="AA1267" s="3"/>
    </row>
    <row r="1268" spans="16:27" x14ac:dyDescent="0.2">
      <c r="P1268" s="4"/>
      <c r="Q1268" s="4"/>
      <c r="R1268" s="4"/>
      <c r="S1268" s="4"/>
      <c r="T1268" s="3"/>
      <c r="U1268" s="3"/>
      <c r="V1268" s="3"/>
      <c r="W1268" s="3"/>
      <c r="X1268" s="3"/>
      <c r="Y1268" s="3"/>
      <c r="Z1268" s="3"/>
      <c r="AA1268" s="3"/>
    </row>
    <row r="1269" spans="16:27" x14ac:dyDescent="0.2">
      <c r="P1269" s="4"/>
      <c r="Q1269" s="4"/>
      <c r="R1269" s="4"/>
      <c r="S1269" s="4"/>
      <c r="T1269" s="3"/>
      <c r="U1269" s="3"/>
      <c r="V1269" s="3"/>
      <c r="W1269" s="3"/>
      <c r="X1269" s="3"/>
      <c r="Y1269" s="3"/>
      <c r="Z1269" s="3"/>
      <c r="AA1269" s="3"/>
    </row>
    <row r="1270" spans="16:27" x14ac:dyDescent="0.2">
      <c r="P1270" s="4"/>
      <c r="Q1270" s="4"/>
      <c r="R1270" s="4"/>
      <c r="S1270" s="4"/>
      <c r="T1270" s="3"/>
      <c r="U1270" s="3"/>
      <c r="V1270" s="3"/>
      <c r="W1270" s="3"/>
      <c r="X1270" s="3"/>
      <c r="Y1270" s="3"/>
      <c r="Z1270" s="3"/>
      <c r="AA1270" s="3"/>
    </row>
    <row r="1271" spans="16:27" x14ac:dyDescent="0.2">
      <c r="P1271" s="4"/>
      <c r="Q1271" s="4"/>
      <c r="R1271" s="4"/>
      <c r="S1271" s="4"/>
      <c r="T1271" s="3"/>
      <c r="U1271" s="3"/>
      <c r="V1271" s="3"/>
      <c r="W1271" s="3"/>
      <c r="X1271" s="3"/>
      <c r="Y1271" s="3"/>
      <c r="Z1271" s="3"/>
      <c r="AA1271" s="3"/>
    </row>
    <row r="1272" spans="16:27" x14ac:dyDescent="0.2">
      <c r="P1272" s="4"/>
      <c r="Q1272" s="4"/>
      <c r="R1272" s="4"/>
      <c r="S1272" s="4"/>
      <c r="T1272" s="3"/>
      <c r="U1272" s="3"/>
      <c r="V1272" s="3"/>
      <c r="W1272" s="3"/>
      <c r="X1272" s="3"/>
      <c r="Y1272" s="3"/>
      <c r="Z1272" s="3"/>
      <c r="AA1272" s="3"/>
    </row>
    <row r="1273" spans="16:27" x14ac:dyDescent="0.2">
      <c r="P1273" s="4"/>
      <c r="Q1273" s="4"/>
      <c r="R1273" s="4"/>
      <c r="S1273" s="4"/>
      <c r="T1273" s="3"/>
      <c r="U1273" s="3"/>
      <c r="V1273" s="3"/>
      <c r="W1273" s="3"/>
      <c r="X1273" s="3"/>
      <c r="Y1273" s="3"/>
      <c r="Z1273" s="3"/>
      <c r="AA1273" s="3"/>
    </row>
    <row r="1274" spans="16:27" x14ac:dyDescent="0.2">
      <c r="P1274" s="4"/>
      <c r="Q1274" s="4"/>
      <c r="R1274" s="4"/>
      <c r="S1274" s="4"/>
      <c r="T1274" s="3"/>
      <c r="U1274" s="3"/>
      <c r="V1274" s="3"/>
      <c r="W1274" s="3"/>
      <c r="X1274" s="3"/>
      <c r="Y1274" s="3"/>
      <c r="Z1274" s="3"/>
      <c r="AA1274" s="3"/>
    </row>
    <row r="1275" spans="16:27" x14ac:dyDescent="0.2">
      <c r="P1275" s="4"/>
      <c r="Q1275" s="4"/>
      <c r="R1275" s="4"/>
      <c r="S1275" s="4"/>
      <c r="T1275" s="3"/>
      <c r="U1275" s="3"/>
      <c r="V1275" s="3"/>
      <c r="W1275" s="3"/>
      <c r="X1275" s="3"/>
      <c r="Y1275" s="3"/>
      <c r="Z1275" s="3"/>
      <c r="AA1275" s="3"/>
    </row>
    <row r="1276" spans="16:27" x14ac:dyDescent="0.2">
      <c r="P1276" s="4"/>
      <c r="Q1276" s="4"/>
      <c r="R1276" s="4"/>
      <c r="S1276" s="4"/>
      <c r="T1276" s="3"/>
      <c r="U1276" s="3"/>
      <c r="V1276" s="3"/>
      <c r="W1276" s="3"/>
      <c r="X1276" s="3"/>
      <c r="Y1276" s="3"/>
      <c r="Z1276" s="3"/>
      <c r="AA1276" s="3"/>
    </row>
    <row r="1277" spans="16:27" x14ac:dyDescent="0.2">
      <c r="P1277" s="4"/>
      <c r="Q1277" s="4"/>
      <c r="R1277" s="4"/>
      <c r="S1277" s="4"/>
      <c r="T1277" s="3"/>
      <c r="U1277" s="3"/>
      <c r="V1277" s="3"/>
      <c r="W1277" s="3"/>
      <c r="X1277" s="3"/>
      <c r="Y1277" s="3"/>
      <c r="Z1277" s="3"/>
      <c r="AA1277" s="3"/>
    </row>
    <row r="1278" spans="16:27" x14ac:dyDescent="0.2">
      <c r="P1278" s="4"/>
      <c r="Q1278" s="4"/>
      <c r="R1278" s="4"/>
      <c r="S1278" s="4"/>
      <c r="T1278" s="3"/>
      <c r="U1278" s="3"/>
      <c r="V1278" s="3"/>
      <c r="W1278" s="3"/>
      <c r="X1278" s="3"/>
      <c r="Y1278" s="3"/>
      <c r="Z1278" s="3"/>
      <c r="AA1278" s="3"/>
    </row>
    <row r="1279" spans="16:27" x14ac:dyDescent="0.2">
      <c r="P1279" s="4"/>
      <c r="Q1279" s="4"/>
      <c r="R1279" s="4"/>
      <c r="S1279" s="4"/>
      <c r="T1279" s="3"/>
      <c r="U1279" s="3"/>
      <c r="V1279" s="3"/>
      <c r="W1279" s="3"/>
      <c r="X1279" s="3"/>
      <c r="Y1279" s="3"/>
      <c r="Z1279" s="3"/>
      <c r="AA1279" s="3"/>
    </row>
    <row r="1280" spans="16:27" x14ac:dyDescent="0.2">
      <c r="P1280" s="4"/>
      <c r="Q1280" s="4"/>
      <c r="R1280" s="4"/>
      <c r="S1280" s="4"/>
      <c r="T1280" s="3"/>
      <c r="U1280" s="3"/>
      <c r="V1280" s="3"/>
      <c r="W1280" s="3"/>
      <c r="X1280" s="3"/>
      <c r="Y1280" s="3"/>
      <c r="Z1280" s="3"/>
      <c r="AA1280" s="3"/>
    </row>
    <row r="1281" spans="16:27" x14ac:dyDescent="0.2">
      <c r="P1281" s="4"/>
      <c r="Q1281" s="4"/>
      <c r="R1281" s="4"/>
      <c r="S1281" s="4"/>
      <c r="T1281" s="3"/>
      <c r="U1281" s="3"/>
      <c r="V1281" s="3"/>
      <c r="W1281" s="3"/>
      <c r="X1281" s="3"/>
      <c r="Y1281" s="3"/>
      <c r="Z1281" s="3"/>
      <c r="AA1281" s="3"/>
    </row>
    <row r="1282" spans="16:27" x14ac:dyDescent="0.2">
      <c r="P1282" s="4"/>
      <c r="Q1282" s="4"/>
      <c r="R1282" s="4"/>
      <c r="S1282" s="4"/>
      <c r="T1282" s="3"/>
      <c r="U1282" s="3"/>
      <c r="V1282" s="3"/>
      <c r="W1282" s="3"/>
      <c r="X1282" s="3"/>
      <c r="Y1282" s="3"/>
      <c r="Z1282" s="3"/>
      <c r="AA1282" s="3"/>
    </row>
    <row r="1283" spans="16:27" x14ac:dyDescent="0.2">
      <c r="P1283" s="4"/>
      <c r="Q1283" s="4"/>
      <c r="R1283" s="4"/>
      <c r="S1283" s="4"/>
      <c r="T1283" s="3"/>
      <c r="U1283" s="3"/>
      <c r="V1283" s="3"/>
      <c r="W1283" s="3"/>
      <c r="X1283" s="3"/>
      <c r="Y1283" s="3"/>
      <c r="Z1283" s="3"/>
      <c r="AA1283" s="3"/>
    </row>
    <row r="1284" spans="16:27" x14ac:dyDescent="0.2">
      <c r="P1284" s="4"/>
      <c r="Q1284" s="4"/>
      <c r="R1284" s="4"/>
      <c r="S1284" s="4"/>
      <c r="T1284" s="3"/>
      <c r="U1284" s="3"/>
      <c r="V1284" s="3"/>
      <c r="W1284" s="3"/>
      <c r="X1284" s="3"/>
      <c r="Y1284" s="3"/>
      <c r="Z1284" s="3"/>
      <c r="AA1284" s="3"/>
    </row>
    <row r="1285" spans="16:27" x14ac:dyDescent="0.2">
      <c r="P1285" s="4"/>
      <c r="Q1285" s="4"/>
      <c r="R1285" s="4"/>
      <c r="S1285" s="4"/>
      <c r="T1285" s="3"/>
      <c r="U1285" s="3"/>
      <c r="V1285" s="3"/>
      <c r="W1285" s="3"/>
      <c r="X1285" s="3"/>
      <c r="Y1285" s="3"/>
      <c r="Z1285" s="3"/>
      <c r="AA1285" s="3"/>
    </row>
    <row r="1286" spans="16:27" x14ac:dyDescent="0.2">
      <c r="P1286" s="4"/>
      <c r="Q1286" s="4"/>
      <c r="R1286" s="4"/>
      <c r="S1286" s="4"/>
      <c r="T1286" s="3"/>
      <c r="U1286" s="3"/>
      <c r="V1286" s="3"/>
      <c r="W1286" s="3"/>
      <c r="X1286" s="3"/>
      <c r="Y1286" s="3"/>
      <c r="Z1286" s="3"/>
      <c r="AA1286" s="3"/>
    </row>
    <row r="1287" spans="16:27" x14ac:dyDescent="0.2">
      <c r="P1287" s="4"/>
      <c r="Q1287" s="4"/>
      <c r="R1287" s="4"/>
      <c r="S1287" s="4"/>
      <c r="T1287" s="3"/>
      <c r="U1287" s="3"/>
      <c r="V1287" s="3"/>
      <c r="W1287" s="3"/>
      <c r="X1287" s="3"/>
      <c r="Y1287" s="3"/>
      <c r="Z1287" s="3"/>
      <c r="AA1287" s="3"/>
    </row>
    <row r="1288" spans="16:27" x14ac:dyDescent="0.2">
      <c r="P1288" s="4"/>
      <c r="Q1288" s="4"/>
      <c r="R1288" s="4"/>
      <c r="S1288" s="4"/>
      <c r="T1288" s="3"/>
      <c r="U1288" s="3"/>
      <c r="V1288" s="3"/>
      <c r="W1288" s="3"/>
      <c r="X1288" s="3"/>
      <c r="Y1288" s="3"/>
      <c r="Z1288" s="3"/>
      <c r="AA1288" s="3"/>
    </row>
    <row r="1289" spans="16:27" x14ac:dyDescent="0.2">
      <c r="P1289" s="4"/>
      <c r="Q1289" s="4"/>
      <c r="R1289" s="4"/>
      <c r="S1289" s="4"/>
      <c r="T1289" s="3"/>
      <c r="U1289" s="3"/>
      <c r="V1289" s="3"/>
      <c r="W1289" s="3"/>
      <c r="X1289" s="3"/>
      <c r="Y1289" s="3"/>
      <c r="Z1289" s="3"/>
      <c r="AA1289" s="3"/>
    </row>
    <row r="1290" spans="16:27" x14ac:dyDescent="0.2">
      <c r="P1290" s="4"/>
      <c r="Q1290" s="4"/>
      <c r="R1290" s="4"/>
      <c r="S1290" s="4"/>
      <c r="T1290" s="3"/>
      <c r="U1290" s="3"/>
      <c r="V1290" s="3"/>
      <c r="W1290" s="3"/>
      <c r="X1290" s="3"/>
      <c r="Y1290" s="3"/>
      <c r="Z1290" s="3"/>
      <c r="AA1290" s="3"/>
    </row>
    <row r="1291" spans="16:27" x14ac:dyDescent="0.2">
      <c r="P1291" s="4"/>
      <c r="Q1291" s="4"/>
      <c r="R1291" s="4"/>
      <c r="S1291" s="4"/>
      <c r="T1291" s="3"/>
      <c r="U1291" s="3"/>
      <c r="V1291" s="3"/>
      <c r="W1291" s="3"/>
      <c r="X1291" s="3"/>
      <c r="Y1291" s="3"/>
      <c r="Z1291" s="3"/>
      <c r="AA1291" s="3"/>
    </row>
    <row r="1292" spans="16:27" x14ac:dyDescent="0.2">
      <c r="P1292" s="4"/>
      <c r="Q1292" s="4"/>
      <c r="R1292" s="4"/>
      <c r="S1292" s="4"/>
      <c r="T1292" s="3"/>
      <c r="U1292" s="3"/>
      <c r="V1292" s="3"/>
      <c r="W1292" s="3"/>
      <c r="X1292" s="3"/>
      <c r="Y1292" s="3"/>
      <c r="Z1292" s="3"/>
      <c r="AA1292" s="3"/>
    </row>
    <row r="1293" spans="16:27" x14ac:dyDescent="0.2">
      <c r="P1293" s="4"/>
      <c r="Q1293" s="4"/>
      <c r="R1293" s="4"/>
      <c r="S1293" s="4"/>
      <c r="T1293" s="3"/>
      <c r="U1293" s="3"/>
      <c r="V1293" s="3"/>
      <c r="W1293" s="3"/>
      <c r="X1293" s="3"/>
      <c r="Y1293" s="3"/>
      <c r="Z1293" s="3"/>
      <c r="AA1293" s="3"/>
    </row>
    <row r="1294" spans="16:27" x14ac:dyDescent="0.2">
      <c r="P1294" s="4"/>
      <c r="Q1294" s="4"/>
      <c r="R1294" s="4"/>
      <c r="S1294" s="4"/>
      <c r="T1294" s="3"/>
      <c r="U1294" s="3"/>
      <c r="V1294" s="3"/>
      <c r="W1294" s="3"/>
      <c r="X1294" s="3"/>
      <c r="Y1294" s="3"/>
      <c r="Z1294" s="3"/>
      <c r="AA1294" s="3"/>
    </row>
    <row r="1295" spans="16:27" x14ac:dyDescent="0.2">
      <c r="P1295" s="4"/>
      <c r="Q1295" s="4"/>
      <c r="R1295" s="4"/>
      <c r="S1295" s="4"/>
      <c r="T1295" s="3"/>
      <c r="U1295" s="3"/>
      <c r="V1295" s="3"/>
      <c r="W1295" s="3"/>
      <c r="X1295" s="3"/>
      <c r="Y1295" s="3"/>
      <c r="Z1295" s="3"/>
      <c r="AA1295" s="3"/>
    </row>
    <row r="1296" spans="16:27" x14ac:dyDescent="0.2">
      <c r="P1296" s="4"/>
      <c r="Q1296" s="4"/>
      <c r="R1296" s="4"/>
      <c r="S1296" s="4"/>
      <c r="T1296" s="3"/>
      <c r="U1296" s="3"/>
      <c r="V1296" s="3"/>
      <c r="W1296" s="3"/>
      <c r="X1296" s="3"/>
      <c r="Y1296" s="3"/>
      <c r="Z1296" s="3"/>
      <c r="AA1296" s="3"/>
    </row>
    <row r="1297" spans="16:27" x14ac:dyDescent="0.2">
      <c r="P1297" s="4"/>
      <c r="Q1297" s="4"/>
      <c r="R1297" s="4"/>
      <c r="S1297" s="4"/>
      <c r="T1297" s="3"/>
      <c r="U1297" s="3"/>
      <c r="V1297" s="3"/>
      <c r="W1297" s="3"/>
      <c r="X1297" s="3"/>
      <c r="Y1297" s="3"/>
      <c r="Z1297" s="3"/>
      <c r="AA1297" s="3"/>
    </row>
    <row r="1298" spans="16:27" x14ac:dyDescent="0.2">
      <c r="P1298" s="4"/>
      <c r="Q1298" s="4"/>
      <c r="R1298" s="4"/>
      <c r="S1298" s="4"/>
      <c r="T1298" s="3"/>
      <c r="U1298" s="3"/>
      <c r="V1298" s="3"/>
      <c r="W1298" s="3"/>
      <c r="X1298" s="3"/>
      <c r="Y1298" s="3"/>
      <c r="Z1298" s="3"/>
      <c r="AA1298" s="3"/>
    </row>
    <row r="1299" spans="16:27" x14ac:dyDescent="0.2">
      <c r="P1299" s="4"/>
      <c r="Q1299" s="4"/>
      <c r="R1299" s="4"/>
      <c r="S1299" s="4"/>
      <c r="T1299" s="3"/>
      <c r="U1299" s="3"/>
      <c r="V1299" s="3"/>
      <c r="W1299" s="3"/>
      <c r="X1299" s="3"/>
      <c r="Y1299" s="3"/>
      <c r="Z1299" s="3"/>
      <c r="AA1299" s="3"/>
    </row>
    <row r="1300" spans="16:27" x14ac:dyDescent="0.2">
      <c r="P1300" s="4"/>
      <c r="Q1300" s="4"/>
      <c r="R1300" s="4"/>
      <c r="S1300" s="4"/>
      <c r="T1300" s="3"/>
      <c r="U1300" s="3"/>
      <c r="V1300" s="3"/>
      <c r="W1300" s="3"/>
      <c r="X1300" s="3"/>
      <c r="Y1300" s="3"/>
      <c r="Z1300" s="3"/>
      <c r="AA1300" s="3"/>
    </row>
    <row r="1301" spans="16:27" x14ac:dyDescent="0.2">
      <c r="P1301" s="4"/>
      <c r="Q1301" s="4"/>
      <c r="R1301" s="4"/>
      <c r="S1301" s="4"/>
      <c r="T1301" s="3"/>
      <c r="U1301" s="3"/>
      <c r="V1301" s="3"/>
      <c r="W1301" s="3"/>
      <c r="X1301" s="3"/>
      <c r="Y1301" s="3"/>
      <c r="Z1301" s="3"/>
      <c r="AA1301" s="3"/>
    </row>
    <row r="1302" spans="16:27" x14ac:dyDescent="0.2">
      <c r="P1302" s="4"/>
      <c r="Q1302" s="4"/>
      <c r="R1302" s="4"/>
      <c r="S1302" s="4"/>
      <c r="T1302" s="3"/>
      <c r="U1302" s="3"/>
      <c r="V1302" s="3"/>
      <c r="W1302" s="3"/>
      <c r="X1302" s="3"/>
      <c r="Y1302" s="3"/>
      <c r="Z1302" s="3"/>
      <c r="AA1302" s="3"/>
    </row>
    <row r="1303" spans="16:27" x14ac:dyDescent="0.2">
      <c r="P1303" s="4"/>
      <c r="Q1303" s="4"/>
      <c r="R1303" s="4"/>
      <c r="S1303" s="4"/>
      <c r="T1303" s="3"/>
      <c r="U1303" s="3"/>
      <c r="V1303" s="3"/>
      <c r="W1303" s="3"/>
      <c r="X1303" s="3"/>
      <c r="Y1303" s="3"/>
      <c r="Z1303" s="3"/>
      <c r="AA1303" s="3"/>
    </row>
    <row r="1304" spans="16:27" x14ac:dyDescent="0.2">
      <c r="P1304" s="4"/>
      <c r="Q1304" s="4"/>
      <c r="R1304" s="4"/>
      <c r="S1304" s="4"/>
      <c r="T1304" s="3"/>
      <c r="U1304" s="3"/>
      <c r="V1304" s="3"/>
      <c r="W1304" s="3"/>
      <c r="X1304" s="3"/>
      <c r="Y1304" s="3"/>
      <c r="Z1304" s="3"/>
      <c r="AA1304" s="3"/>
    </row>
    <row r="1305" spans="16:27" x14ac:dyDescent="0.2">
      <c r="P1305" s="4"/>
      <c r="Q1305" s="4"/>
      <c r="R1305" s="4"/>
      <c r="S1305" s="4"/>
      <c r="T1305" s="3"/>
      <c r="U1305" s="3"/>
      <c r="V1305" s="3"/>
      <c r="W1305" s="3"/>
      <c r="X1305" s="3"/>
      <c r="Y1305" s="3"/>
      <c r="Z1305" s="3"/>
      <c r="AA1305" s="3"/>
    </row>
    <row r="1306" spans="16:27" x14ac:dyDescent="0.2">
      <c r="P1306" s="4"/>
      <c r="Q1306" s="4"/>
      <c r="R1306" s="4"/>
      <c r="S1306" s="4"/>
      <c r="T1306" s="3"/>
      <c r="U1306" s="3"/>
      <c r="V1306" s="3"/>
      <c r="W1306" s="3"/>
      <c r="X1306" s="3"/>
      <c r="Y1306" s="3"/>
      <c r="Z1306" s="3"/>
      <c r="AA1306" s="3"/>
    </row>
    <row r="1307" spans="16:27" x14ac:dyDescent="0.2">
      <c r="P1307" s="4"/>
      <c r="Q1307" s="4"/>
      <c r="R1307" s="4"/>
      <c r="S1307" s="4"/>
      <c r="T1307" s="3"/>
      <c r="U1307" s="3"/>
      <c r="V1307" s="3"/>
      <c r="W1307" s="3"/>
      <c r="X1307" s="3"/>
      <c r="Y1307" s="3"/>
      <c r="Z1307" s="3"/>
      <c r="AA1307" s="3"/>
    </row>
    <row r="1308" spans="16:27" x14ac:dyDescent="0.2">
      <c r="P1308" s="4"/>
      <c r="Q1308" s="4"/>
      <c r="R1308" s="4"/>
      <c r="S1308" s="4"/>
      <c r="T1308" s="3"/>
      <c r="U1308" s="3"/>
      <c r="V1308" s="3"/>
      <c r="W1308" s="3"/>
      <c r="X1308" s="3"/>
      <c r="Y1308" s="3"/>
      <c r="Z1308" s="3"/>
      <c r="AA1308" s="3"/>
    </row>
    <row r="1309" spans="16:27" x14ac:dyDescent="0.2">
      <c r="P1309" s="4"/>
      <c r="Q1309" s="4"/>
      <c r="R1309" s="4"/>
      <c r="S1309" s="4"/>
      <c r="T1309" s="3"/>
      <c r="U1309" s="3"/>
      <c r="V1309" s="3"/>
      <c r="W1309" s="3"/>
      <c r="X1309" s="3"/>
      <c r="Y1309" s="3"/>
      <c r="Z1309" s="3"/>
      <c r="AA1309" s="3"/>
    </row>
    <row r="1310" spans="16:27" x14ac:dyDescent="0.2">
      <c r="P1310" s="4"/>
      <c r="Q1310" s="4"/>
      <c r="R1310" s="4"/>
      <c r="S1310" s="4"/>
      <c r="T1310" s="3"/>
      <c r="U1310" s="3"/>
      <c r="V1310" s="3"/>
      <c r="W1310" s="3"/>
      <c r="X1310" s="3"/>
      <c r="Y1310" s="3"/>
      <c r="Z1310" s="3"/>
      <c r="AA1310" s="3"/>
    </row>
    <row r="1311" spans="16:27" x14ac:dyDescent="0.2">
      <c r="P1311" s="4"/>
      <c r="Q1311" s="4"/>
      <c r="R1311" s="4"/>
      <c r="S1311" s="4"/>
      <c r="T1311" s="3"/>
      <c r="U1311" s="3"/>
      <c r="V1311" s="3"/>
      <c r="W1311" s="3"/>
      <c r="X1311" s="3"/>
      <c r="Y1311" s="3"/>
      <c r="Z1311" s="3"/>
      <c r="AA1311" s="3"/>
    </row>
    <row r="1312" spans="16:27" x14ac:dyDescent="0.2">
      <c r="P1312" s="4"/>
      <c r="Q1312" s="4"/>
      <c r="R1312" s="4"/>
      <c r="S1312" s="4"/>
      <c r="T1312" s="3"/>
      <c r="U1312" s="3"/>
      <c r="V1312" s="3"/>
      <c r="W1312" s="3"/>
      <c r="X1312" s="3"/>
      <c r="Y1312" s="3"/>
      <c r="Z1312" s="3"/>
      <c r="AA1312" s="3"/>
    </row>
    <row r="1313" spans="16:27" x14ac:dyDescent="0.2">
      <c r="P1313" s="4"/>
      <c r="Q1313" s="4"/>
      <c r="R1313" s="4"/>
      <c r="S1313" s="4"/>
      <c r="T1313" s="3"/>
      <c r="U1313" s="3"/>
      <c r="V1313" s="3"/>
      <c r="W1313" s="3"/>
      <c r="X1313" s="3"/>
      <c r="Y1313" s="3"/>
      <c r="Z1313" s="3"/>
      <c r="AA1313" s="3"/>
    </row>
    <row r="1314" spans="16:27" x14ac:dyDescent="0.2">
      <c r="P1314" s="4"/>
      <c r="Q1314" s="4"/>
      <c r="R1314" s="4"/>
      <c r="S1314" s="4"/>
      <c r="T1314" s="3"/>
      <c r="U1314" s="3"/>
      <c r="V1314" s="3"/>
      <c r="W1314" s="3"/>
      <c r="X1314" s="3"/>
      <c r="Y1314" s="3"/>
      <c r="Z1314" s="3"/>
      <c r="AA1314" s="3"/>
    </row>
    <row r="1315" spans="16:27" x14ac:dyDescent="0.2">
      <c r="P1315" s="4"/>
      <c r="Q1315" s="4"/>
      <c r="R1315" s="4"/>
      <c r="S1315" s="4"/>
      <c r="T1315" s="3"/>
      <c r="U1315" s="3"/>
      <c r="V1315" s="3"/>
      <c r="W1315" s="3"/>
      <c r="X1315" s="3"/>
      <c r="Y1315" s="3"/>
      <c r="Z1315" s="3"/>
      <c r="AA1315" s="3"/>
    </row>
    <row r="1316" spans="16:27" x14ac:dyDescent="0.2">
      <c r="P1316" s="4"/>
      <c r="Q1316" s="4"/>
      <c r="R1316" s="4"/>
      <c r="S1316" s="4"/>
      <c r="T1316" s="3"/>
      <c r="U1316" s="3"/>
      <c r="V1316" s="3"/>
      <c r="W1316" s="3"/>
      <c r="X1316" s="3"/>
      <c r="Y1316" s="3"/>
      <c r="Z1316" s="3"/>
      <c r="AA1316" s="3"/>
    </row>
    <row r="1317" spans="16:27" x14ac:dyDescent="0.2">
      <c r="P1317" s="4"/>
      <c r="Q1317" s="4"/>
      <c r="R1317" s="4"/>
      <c r="S1317" s="4"/>
      <c r="T1317" s="3"/>
      <c r="U1317" s="3"/>
      <c r="V1317" s="3"/>
      <c r="W1317" s="3"/>
      <c r="X1317" s="3"/>
      <c r="Y1317" s="3"/>
      <c r="Z1317" s="3"/>
      <c r="AA1317" s="3"/>
    </row>
    <row r="1318" spans="16:27" x14ac:dyDescent="0.2">
      <c r="P1318" s="4"/>
      <c r="Q1318" s="4"/>
      <c r="R1318" s="4"/>
      <c r="S1318" s="4"/>
      <c r="T1318" s="3"/>
      <c r="U1318" s="3"/>
      <c r="V1318" s="3"/>
      <c r="W1318" s="3"/>
      <c r="X1318" s="3"/>
      <c r="Y1318" s="3"/>
      <c r="Z1318" s="3"/>
      <c r="AA1318" s="3"/>
    </row>
    <row r="1319" spans="16:27" x14ac:dyDescent="0.2">
      <c r="P1319" s="4"/>
      <c r="Q1319" s="4"/>
      <c r="R1319" s="4"/>
      <c r="S1319" s="4"/>
      <c r="T1319" s="3"/>
      <c r="U1319" s="3"/>
      <c r="V1319" s="3"/>
      <c r="W1319" s="3"/>
      <c r="X1319" s="3"/>
      <c r="Y1319" s="3"/>
      <c r="Z1319" s="3"/>
      <c r="AA1319" s="3"/>
    </row>
    <row r="1320" spans="16:27" x14ac:dyDescent="0.2">
      <c r="P1320" s="4"/>
      <c r="Q1320" s="4"/>
      <c r="R1320" s="4"/>
      <c r="S1320" s="4"/>
      <c r="T1320" s="3"/>
      <c r="U1320" s="3"/>
      <c r="V1320" s="3"/>
      <c r="W1320" s="3"/>
      <c r="X1320" s="3"/>
      <c r="Y1320" s="3"/>
      <c r="Z1320" s="3"/>
      <c r="AA1320" s="3"/>
    </row>
    <row r="1321" spans="16:27" x14ac:dyDescent="0.2">
      <c r="P1321" s="4"/>
      <c r="Q1321" s="4"/>
      <c r="R1321" s="4"/>
      <c r="S1321" s="4"/>
      <c r="T1321" s="3"/>
      <c r="U1321" s="3"/>
      <c r="V1321" s="3"/>
      <c r="W1321" s="3"/>
      <c r="X1321" s="3"/>
      <c r="Y1321" s="3"/>
      <c r="Z1321" s="3"/>
      <c r="AA1321" s="3"/>
    </row>
    <row r="1322" spans="16:27" x14ac:dyDescent="0.2">
      <c r="P1322" s="4"/>
      <c r="Q1322" s="4"/>
      <c r="R1322" s="4"/>
      <c r="S1322" s="4"/>
      <c r="T1322" s="3"/>
      <c r="U1322" s="3"/>
      <c r="V1322" s="3"/>
      <c r="W1322" s="3"/>
      <c r="X1322" s="3"/>
      <c r="Y1322" s="3"/>
      <c r="Z1322" s="3"/>
      <c r="AA1322" s="3"/>
    </row>
    <row r="1323" spans="16:27" x14ac:dyDescent="0.2">
      <c r="P1323" s="4"/>
      <c r="Q1323" s="4"/>
      <c r="R1323" s="4"/>
      <c r="S1323" s="4"/>
      <c r="T1323" s="3"/>
      <c r="U1323" s="3"/>
      <c r="V1323" s="3"/>
      <c r="W1323" s="3"/>
      <c r="X1323" s="3"/>
      <c r="Y1323" s="3"/>
      <c r="Z1323" s="3"/>
      <c r="AA1323" s="3"/>
    </row>
    <row r="1324" spans="16:27" x14ac:dyDescent="0.2">
      <c r="P1324" s="4"/>
      <c r="Q1324" s="4"/>
      <c r="R1324" s="4"/>
      <c r="S1324" s="4"/>
      <c r="T1324" s="3"/>
      <c r="U1324" s="3"/>
      <c r="V1324" s="3"/>
      <c r="W1324" s="3"/>
      <c r="X1324" s="3"/>
      <c r="Y1324" s="3"/>
      <c r="Z1324" s="3"/>
      <c r="AA1324" s="3"/>
    </row>
    <row r="1325" spans="16:27" x14ac:dyDescent="0.2">
      <c r="P1325" s="4"/>
      <c r="Q1325" s="4"/>
      <c r="R1325" s="4"/>
      <c r="S1325" s="4"/>
      <c r="T1325" s="3"/>
      <c r="U1325" s="3"/>
      <c r="V1325" s="3"/>
      <c r="W1325" s="3"/>
      <c r="X1325" s="3"/>
      <c r="Y1325" s="3"/>
      <c r="Z1325" s="3"/>
      <c r="AA1325" s="3"/>
    </row>
    <row r="1326" spans="16:27" x14ac:dyDescent="0.2">
      <c r="P1326" s="4"/>
      <c r="Q1326" s="4"/>
      <c r="R1326" s="4"/>
      <c r="S1326" s="4"/>
      <c r="T1326" s="3"/>
      <c r="U1326" s="3"/>
      <c r="V1326" s="3"/>
      <c r="W1326" s="3"/>
      <c r="X1326" s="3"/>
      <c r="Y1326" s="3"/>
      <c r="Z1326" s="3"/>
      <c r="AA1326" s="3"/>
    </row>
    <row r="1327" spans="16:27" x14ac:dyDescent="0.2">
      <c r="P1327" s="4"/>
      <c r="Q1327" s="4"/>
      <c r="R1327" s="4"/>
      <c r="S1327" s="4"/>
      <c r="T1327" s="3"/>
      <c r="U1327" s="3"/>
      <c r="V1327" s="3"/>
      <c r="W1327" s="3"/>
      <c r="X1327" s="3"/>
      <c r="Y1327" s="3"/>
      <c r="Z1327" s="3"/>
      <c r="AA1327" s="3"/>
    </row>
    <row r="1328" spans="16:27" x14ac:dyDescent="0.2">
      <c r="P1328" s="4"/>
      <c r="Q1328" s="4"/>
      <c r="R1328" s="4"/>
      <c r="S1328" s="4"/>
      <c r="T1328" s="3"/>
      <c r="U1328" s="3"/>
      <c r="V1328" s="3"/>
      <c r="W1328" s="3"/>
      <c r="X1328" s="3"/>
      <c r="Y1328" s="3"/>
      <c r="Z1328" s="3"/>
      <c r="AA1328" s="3"/>
    </row>
    <row r="1329" spans="16:27" x14ac:dyDescent="0.2">
      <c r="P1329" s="4"/>
      <c r="Q1329" s="4"/>
      <c r="R1329" s="4"/>
      <c r="S1329" s="4"/>
      <c r="T1329" s="3"/>
      <c r="U1329" s="3"/>
      <c r="V1329" s="3"/>
      <c r="W1329" s="3"/>
      <c r="X1329" s="3"/>
      <c r="Y1329" s="3"/>
      <c r="Z1329" s="3"/>
      <c r="AA1329" s="3"/>
    </row>
    <row r="1330" spans="16:27" x14ac:dyDescent="0.2">
      <c r="P1330" s="4"/>
      <c r="Q1330" s="4"/>
      <c r="R1330" s="4"/>
      <c r="S1330" s="4"/>
      <c r="T1330" s="3"/>
      <c r="U1330" s="3"/>
      <c r="V1330" s="3"/>
      <c r="W1330" s="3"/>
      <c r="X1330" s="3"/>
      <c r="Y1330" s="3"/>
      <c r="Z1330" s="3"/>
      <c r="AA1330" s="3"/>
    </row>
    <row r="1331" spans="16:27" x14ac:dyDescent="0.2">
      <c r="P1331" s="4"/>
      <c r="Q1331" s="4"/>
      <c r="R1331" s="4"/>
      <c r="S1331" s="4"/>
      <c r="T1331" s="3"/>
      <c r="U1331" s="3"/>
      <c r="V1331" s="3"/>
      <c r="W1331" s="3"/>
      <c r="X1331" s="3"/>
      <c r="Y1331" s="3"/>
      <c r="Z1331" s="3"/>
      <c r="AA1331" s="3"/>
    </row>
    <row r="1332" spans="16:27" x14ac:dyDescent="0.2">
      <c r="P1332" s="4"/>
      <c r="Q1332" s="4"/>
      <c r="R1332" s="4"/>
      <c r="S1332" s="4"/>
      <c r="T1332" s="3"/>
      <c r="U1332" s="3"/>
      <c r="V1332" s="3"/>
      <c r="W1332" s="3"/>
      <c r="X1332" s="3"/>
      <c r="Y1332" s="3"/>
      <c r="Z1332" s="3"/>
      <c r="AA1332" s="3"/>
    </row>
    <row r="1333" spans="16:27" x14ac:dyDescent="0.2">
      <c r="P1333" s="4"/>
      <c r="Q1333" s="4"/>
      <c r="R1333" s="4"/>
      <c r="S1333" s="4"/>
      <c r="T1333" s="3"/>
      <c r="U1333" s="3"/>
      <c r="V1333" s="3"/>
      <c r="W1333" s="3"/>
      <c r="X1333" s="3"/>
      <c r="Y1333" s="3"/>
      <c r="Z1333" s="3"/>
      <c r="AA1333" s="3"/>
    </row>
    <row r="1334" spans="16:27" x14ac:dyDescent="0.2">
      <c r="P1334" s="4"/>
      <c r="Q1334" s="4"/>
      <c r="R1334" s="4"/>
      <c r="S1334" s="4"/>
      <c r="T1334" s="3"/>
      <c r="U1334" s="3"/>
      <c r="V1334" s="3"/>
      <c r="W1334" s="3"/>
      <c r="X1334" s="3"/>
      <c r="Y1334" s="3"/>
      <c r="Z1334" s="3"/>
      <c r="AA1334" s="3"/>
    </row>
    <row r="1335" spans="16:27" x14ac:dyDescent="0.2">
      <c r="P1335" s="4"/>
      <c r="Q1335" s="4"/>
      <c r="R1335" s="4"/>
      <c r="S1335" s="4"/>
      <c r="T1335" s="3"/>
      <c r="U1335" s="3"/>
      <c r="V1335" s="3"/>
      <c r="W1335" s="3"/>
      <c r="X1335" s="3"/>
      <c r="Y1335" s="3"/>
      <c r="Z1335" s="3"/>
      <c r="AA1335" s="3"/>
    </row>
    <row r="1336" spans="16:27" x14ac:dyDescent="0.2">
      <c r="P1336" s="4"/>
      <c r="Q1336" s="4"/>
      <c r="R1336" s="4"/>
      <c r="S1336" s="4"/>
      <c r="T1336" s="3"/>
      <c r="U1336" s="3"/>
      <c r="V1336" s="3"/>
      <c r="W1336" s="3"/>
      <c r="X1336" s="3"/>
      <c r="Y1336" s="3"/>
      <c r="Z1336" s="3"/>
      <c r="AA1336" s="3"/>
    </row>
    <row r="1337" spans="16:27" x14ac:dyDescent="0.2">
      <c r="P1337" s="4"/>
      <c r="Q1337" s="4"/>
      <c r="R1337" s="4"/>
      <c r="S1337" s="4"/>
      <c r="T1337" s="3"/>
      <c r="U1337" s="3"/>
      <c r="V1337" s="3"/>
      <c r="W1337" s="3"/>
      <c r="X1337" s="3"/>
      <c r="Y1337" s="3"/>
      <c r="Z1337" s="3"/>
      <c r="AA1337" s="3"/>
    </row>
    <row r="1338" spans="16:27" x14ac:dyDescent="0.2">
      <c r="P1338" s="4"/>
      <c r="Q1338" s="4"/>
      <c r="R1338" s="4"/>
      <c r="S1338" s="4"/>
      <c r="T1338" s="3"/>
      <c r="U1338" s="3"/>
      <c r="V1338" s="3"/>
      <c r="W1338" s="3"/>
      <c r="X1338" s="3"/>
      <c r="Y1338" s="3"/>
      <c r="Z1338" s="3"/>
      <c r="AA1338" s="3"/>
    </row>
    <row r="1339" spans="16:27" x14ac:dyDescent="0.2">
      <c r="P1339" s="4"/>
      <c r="Q1339" s="4"/>
      <c r="R1339" s="4"/>
      <c r="S1339" s="4"/>
      <c r="T1339" s="3"/>
      <c r="U1339" s="3"/>
      <c r="V1339" s="3"/>
      <c r="W1339" s="3"/>
      <c r="X1339" s="3"/>
      <c r="Y1339" s="3"/>
      <c r="Z1339" s="3"/>
      <c r="AA1339" s="3"/>
    </row>
    <row r="1340" spans="16:27" x14ac:dyDescent="0.2">
      <c r="P1340" s="4"/>
      <c r="Q1340" s="4"/>
      <c r="R1340" s="4"/>
      <c r="S1340" s="4"/>
      <c r="T1340" s="3"/>
      <c r="U1340" s="3"/>
      <c r="V1340" s="3"/>
      <c r="W1340" s="3"/>
      <c r="X1340" s="3"/>
      <c r="Y1340" s="3"/>
      <c r="Z1340" s="3"/>
      <c r="AA1340" s="3"/>
    </row>
    <row r="1341" spans="16:27" x14ac:dyDescent="0.2">
      <c r="P1341" s="4"/>
      <c r="Q1341" s="4"/>
      <c r="R1341" s="4"/>
      <c r="S1341" s="4"/>
      <c r="T1341" s="3"/>
      <c r="U1341" s="3"/>
      <c r="V1341" s="3"/>
      <c r="W1341" s="3"/>
      <c r="X1341" s="3"/>
      <c r="Y1341" s="3"/>
      <c r="Z1341" s="3"/>
      <c r="AA1341" s="3"/>
    </row>
    <row r="1342" spans="16:27" x14ac:dyDescent="0.2">
      <c r="P1342" s="4"/>
      <c r="Q1342" s="4"/>
      <c r="R1342" s="4"/>
      <c r="S1342" s="4"/>
      <c r="T1342" s="3"/>
      <c r="U1342" s="3"/>
      <c r="V1342" s="3"/>
      <c r="W1342" s="3"/>
      <c r="X1342" s="3"/>
      <c r="Y1342" s="3"/>
      <c r="Z1342" s="3"/>
      <c r="AA1342" s="3"/>
    </row>
    <row r="1343" spans="16:27" x14ac:dyDescent="0.2">
      <c r="P1343" s="4"/>
      <c r="Q1343" s="4"/>
      <c r="R1343" s="4"/>
      <c r="S1343" s="4"/>
      <c r="T1343" s="3"/>
      <c r="U1343" s="3"/>
      <c r="V1343" s="3"/>
      <c r="W1343" s="3"/>
      <c r="X1343" s="3"/>
      <c r="Y1343" s="3"/>
      <c r="Z1343" s="3"/>
      <c r="AA1343" s="3"/>
    </row>
    <row r="1344" spans="16:27" x14ac:dyDescent="0.2">
      <c r="P1344" s="4"/>
      <c r="Q1344" s="4"/>
      <c r="R1344" s="4"/>
      <c r="S1344" s="4"/>
      <c r="T1344" s="3"/>
      <c r="U1344" s="3"/>
      <c r="V1344" s="3"/>
      <c r="W1344" s="3"/>
      <c r="X1344" s="3"/>
      <c r="Y1344" s="3"/>
      <c r="Z1344" s="3"/>
      <c r="AA1344" s="3"/>
    </row>
    <row r="1345" spans="16:27" x14ac:dyDescent="0.2">
      <c r="P1345" s="4"/>
      <c r="Q1345" s="4"/>
      <c r="R1345" s="4"/>
      <c r="S1345" s="4"/>
      <c r="T1345" s="3"/>
      <c r="U1345" s="3"/>
      <c r="V1345" s="3"/>
      <c r="W1345" s="3"/>
      <c r="X1345" s="3"/>
      <c r="Y1345" s="3"/>
      <c r="Z1345" s="3"/>
      <c r="AA1345" s="3"/>
    </row>
    <row r="1346" spans="16:27" x14ac:dyDescent="0.2">
      <c r="P1346" s="4"/>
      <c r="Q1346" s="4"/>
      <c r="R1346" s="4"/>
      <c r="S1346" s="4"/>
      <c r="T1346" s="3"/>
      <c r="U1346" s="3"/>
      <c r="V1346" s="3"/>
      <c r="W1346" s="3"/>
      <c r="X1346" s="3"/>
      <c r="Y1346" s="3"/>
      <c r="Z1346" s="3"/>
      <c r="AA1346" s="3"/>
    </row>
    <row r="1347" spans="16:27" x14ac:dyDescent="0.2">
      <c r="P1347" s="4"/>
      <c r="Q1347" s="4"/>
      <c r="R1347" s="4"/>
      <c r="S1347" s="4"/>
      <c r="T1347" s="3"/>
      <c r="U1347" s="3"/>
      <c r="V1347" s="3"/>
      <c r="W1347" s="3"/>
      <c r="X1347" s="3"/>
      <c r="Y1347" s="3"/>
      <c r="Z1347" s="3"/>
      <c r="AA1347" s="3"/>
    </row>
    <row r="1348" spans="16:27" x14ac:dyDescent="0.2">
      <c r="P1348" s="4"/>
      <c r="Q1348" s="4"/>
      <c r="R1348" s="4"/>
      <c r="S1348" s="4"/>
      <c r="T1348" s="3"/>
      <c r="U1348" s="3"/>
      <c r="V1348" s="3"/>
      <c r="W1348" s="3"/>
      <c r="X1348" s="3"/>
      <c r="Y1348" s="3"/>
      <c r="Z1348" s="3"/>
      <c r="AA1348" s="3"/>
    </row>
    <row r="1349" spans="16:27" x14ac:dyDescent="0.2">
      <c r="P1349" s="4"/>
      <c r="Q1349" s="4"/>
      <c r="R1349" s="4"/>
      <c r="S1349" s="4"/>
      <c r="T1349" s="3"/>
      <c r="U1349" s="3"/>
      <c r="V1349" s="3"/>
      <c r="W1349" s="3"/>
      <c r="X1349" s="3"/>
      <c r="Y1349" s="3"/>
      <c r="Z1349" s="3"/>
      <c r="AA1349" s="3"/>
    </row>
    <row r="1350" spans="16:27" x14ac:dyDescent="0.2">
      <c r="P1350" s="4"/>
      <c r="Q1350" s="4"/>
      <c r="R1350" s="4"/>
      <c r="S1350" s="4"/>
      <c r="T1350" s="3"/>
      <c r="U1350" s="3"/>
      <c r="V1350" s="3"/>
      <c r="W1350" s="3"/>
      <c r="X1350" s="3"/>
      <c r="Y1350" s="3"/>
      <c r="Z1350" s="3"/>
      <c r="AA1350" s="3"/>
    </row>
    <row r="1351" spans="16:27" x14ac:dyDescent="0.2">
      <c r="P1351" s="4"/>
      <c r="Q1351" s="4"/>
      <c r="R1351" s="4"/>
      <c r="S1351" s="4"/>
      <c r="T1351" s="3"/>
      <c r="U1351" s="3"/>
      <c r="V1351" s="3"/>
      <c r="W1351" s="3"/>
      <c r="X1351" s="3"/>
      <c r="Y1351" s="3"/>
      <c r="Z1351" s="3"/>
      <c r="AA1351" s="3"/>
    </row>
    <row r="1352" spans="16:27" x14ac:dyDescent="0.2">
      <c r="P1352" s="4"/>
      <c r="Q1352" s="4"/>
      <c r="R1352" s="4"/>
      <c r="S1352" s="4"/>
      <c r="T1352" s="3"/>
      <c r="U1352" s="3"/>
      <c r="V1352" s="3"/>
      <c r="W1352" s="3"/>
      <c r="X1352" s="3"/>
      <c r="Y1352" s="3"/>
      <c r="Z1352" s="3"/>
      <c r="AA1352" s="3"/>
    </row>
    <row r="1353" spans="16:27" x14ac:dyDescent="0.2">
      <c r="P1353" s="4"/>
      <c r="Q1353" s="4"/>
      <c r="R1353" s="4"/>
      <c r="S1353" s="4"/>
      <c r="T1353" s="3"/>
      <c r="U1353" s="3"/>
      <c r="V1353" s="3"/>
      <c r="W1353" s="3"/>
      <c r="X1353" s="3"/>
      <c r="Y1353" s="3"/>
      <c r="Z1353" s="3"/>
      <c r="AA1353" s="3"/>
    </row>
    <row r="1354" spans="16:27" x14ac:dyDescent="0.2">
      <c r="P1354" s="4"/>
      <c r="Q1354" s="4"/>
      <c r="R1354" s="4"/>
      <c r="S1354" s="4"/>
      <c r="T1354" s="3"/>
      <c r="U1354" s="3"/>
      <c r="V1354" s="3"/>
      <c r="W1354" s="3"/>
      <c r="X1354" s="3"/>
      <c r="Y1354" s="3"/>
      <c r="Z1354" s="3"/>
      <c r="AA1354" s="3"/>
    </row>
    <row r="1355" spans="16:27" x14ac:dyDescent="0.2">
      <c r="P1355" s="4"/>
      <c r="Q1355" s="4"/>
      <c r="R1355" s="4"/>
      <c r="S1355" s="4"/>
      <c r="T1355" s="3"/>
      <c r="U1355" s="3"/>
      <c r="V1355" s="3"/>
      <c r="W1355" s="3"/>
      <c r="X1355" s="3"/>
      <c r="Y1355" s="3"/>
      <c r="Z1355" s="3"/>
      <c r="AA1355" s="3"/>
    </row>
    <row r="1356" spans="16:27" x14ac:dyDescent="0.2">
      <c r="P1356" s="4"/>
      <c r="Q1356" s="4"/>
      <c r="R1356" s="4"/>
      <c r="S1356" s="4"/>
      <c r="T1356" s="3"/>
      <c r="U1356" s="3"/>
      <c r="V1356" s="3"/>
      <c r="W1356" s="3"/>
      <c r="X1356" s="3"/>
      <c r="Y1356" s="3"/>
      <c r="Z1356" s="3"/>
      <c r="AA1356" s="3"/>
    </row>
    <row r="1357" spans="16:27" x14ac:dyDescent="0.2">
      <c r="P1357" s="4"/>
      <c r="Q1357" s="4"/>
      <c r="R1357" s="4"/>
      <c r="S1357" s="4"/>
      <c r="T1357" s="3"/>
      <c r="U1357" s="3"/>
      <c r="V1357" s="3"/>
      <c r="W1357" s="3"/>
      <c r="X1357" s="3"/>
      <c r="Y1357" s="3"/>
      <c r="Z1357" s="3"/>
      <c r="AA1357" s="3"/>
    </row>
    <row r="1358" spans="16:27" x14ac:dyDescent="0.2">
      <c r="P1358" s="4"/>
      <c r="Q1358" s="4"/>
      <c r="R1358" s="4"/>
      <c r="S1358" s="4"/>
      <c r="T1358" s="3"/>
      <c r="U1358" s="3"/>
      <c r="V1358" s="3"/>
      <c r="W1358" s="3"/>
      <c r="X1358" s="3"/>
      <c r="Y1358" s="3"/>
      <c r="Z1358" s="3"/>
      <c r="AA1358" s="3"/>
    </row>
    <row r="1359" spans="16:27" x14ac:dyDescent="0.2">
      <c r="P1359" s="4"/>
      <c r="Q1359" s="4"/>
      <c r="R1359" s="4"/>
      <c r="S1359" s="4"/>
      <c r="T1359" s="3"/>
      <c r="U1359" s="3"/>
      <c r="V1359" s="3"/>
      <c r="W1359" s="3"/>
      <c r="X1359" s="3"/>
      <c r="Y1359" s="3"/>
      <c r="Z1359" s="3"/>
      <c r="AA1359" s="3"/>
    </row>
    <row r="1360" spans="16:27" x14ac:dyDescent="0.2">
      <c r="P1360" s="4"/>
      <c r="Q1360" s="4"/>
      <c r="R1360" s="4"/>
      <c r="S1360" s="4"/>
      <c r="T1360" s="3"/>
      <c r="U1360" s="3"/>
      <c r="V1360" s="3"/>
      <c r="W1360" s="3"/>
      <c r="X1360" s="3"/>
      <c r="Y1360" s="3"/>
      <c r="Z1360" s="3"/>
      <c r="AA1360" s="3"/>
    </row>
    <row r="1361" spans="16:27" x14ac:dyDescent="0.2">
      <c r="P1361" s="4"/>
      <c r="Q1361" s="4"/>
      <c r="R1361" s="4"/>
      <c r="S1361" s="4"/>
      <c r="T1361" s="3"/>
      <c r="U1361" s="3"/>
      <c r="V1361" s="3"/>
      <c r="W1361" s="3"/>
      <c r="X1361" s="3"/>
      <c r="Y1361" s="3"/>
      <c r="Z1361" s="3"/>
      <c r="AA1361" s="3"/>
    </row>
    <row r="1362" spans="16:27" x14ac:dyDescent="0.2">
      <c r="P1362" s="4"/>
      <c r="Q1362" s="4"/>
      <c r="R1362" s="4"/>
      <c r="S1362" s="4"/>
      <c r="T1362" s="3"/>
      <c r="U1362" s="3"/>
      <c r="V1362" s="3"/>
      <c r="W1362" s="3"/>
      <c r="X1362" s="3"/>
      <c r="Y1362" s="3"/>
      <c r="Z1362" s="3"/>
      <c r="AA1362" s="3"/>
    </row>
    <row r="1363" spans="16:27" x14ac:dyDescent="0.2">
      <c r="P1363" s="4"/>
      <c r="Q1363" s="4"/>
      <c r="R1363" s="4"/>
      <c r="S1363" s="4"/>
      <c r="T1363" s="3"/>
      <c r="U1363" s="3"/>
      <c r="V1363" s="3"/>
      <c r="W1363" s="3"/>
      <c r="X1363" s="3"/>
      <c r="Y1363" s="3"/>
      <c r="Z1363" s="3"/>
      <c r="AA1363" s="3"/>
    </row>
    <row r="1364" spans="16:27" x14ac:dyDescent="0.2">
      <c r="P1364" s="4"/>
      <c r="Q1364" s="4"/>
      <c r="R1364" s="4"/>
      <c r="S1364" s="4"/>
      <c r="T1364" s="3"/>
      <c r="U1364" s="3"/>
      <c r="V1364" s="3"/>
      <c r="W1364" s="3"/>
      <c r="X1364" s="3"/>
      <c r="Y1364" s="3"/>
      <c r="Z1364" s="3"/>
      <c r="AA1364" s="3"/>
    </row>
    <row r="1365" spans="16:27" x14ac:dyDescent="0.2">
      <c r="P1365" s="4"/>
      <c r="Q1365" s="4"/>
      <c r="R1365" s="4"/>
      <c r="S1365" s="4"/>
      <c r="T1365" s="3"/>
      <c r="U1365" s="3"/>
      <c r="V1365" s="3"/>
      <c r="W1365" s="3"/>
      <c r="X1365" s="3"/>
      <c r="Y1365" s="3"/>
      <c r="Z1365" s="3"/>
      <c r="AA1365" s="3"/>
    </row>
    <row r="1366" spans="16:27" x14ac:dyDescent="0.2">
      <c r="P1366" s="4"/>
      <c r="Q1366" s="4"/>
      <c r="R1366" s="4"/>
      <c r="S1366" s="4"/>
      <c r="T1366" s="3"/>
      <c r="U1366" s="3"/>
      <c r="V1366" s="3"/>
      <c r="W1366" s="3"/>
      <c r="X1366" s="3"/>
      <c r="Y1366" s="3"/>
      <c r="Z1366" s="3"/>
      <c r="AA1366" s="3"/>
    </row>
    <row r="1367" spans="16:27" x14ac:dyDescent="0.2">
      <c r="P1367" s="4"/>
      <c r="Q1367" s="4"/>
      <c r="R1367" s="4"/>
      <c r="S1367" s="4"/>
      <c r="T1367" s="3"/>
      <c r="U1367" s="3"/>
      <c r="V1367" s="3"/>
      <c r="W1367" s="3"/>
      <c r="X1367" s="3"/>
      <c r="Y1367" s="3"/>
      <c r="Z1367" s="3"/>
      <c r="AA1367" s="3"/>
    </row>
    <row r="1368" spans="16:27" x14ac:dyDescent="0.2">
      <c r="P1368" s="4"/>
      <c r="Q1368" s="4"/>
      <c r="R1368" s="4"/>
      <c r="S1368" s="4"/>
      <c r="T1368" s="3"/>
      <c r="U1368" s="3"/>
      <c r="V1368" s="3"/>
      <c r="W1368" s="3"/>
      <c r="X1368" s="3"/>
      <c r="Y1368" s="3"/>
      <c r="Z1368" s="3"/>
      <c r="AA1368" s="3"/>
    </row>
    <row r="1369" spans="16:27" x14ac:dyDescent="0.2">
      <c r="P1369" s="4"/>
      <c r="Q1369" s="4"/>
      <c r="R1369" s="4"/>
      <c r="S1369" s="4"/>
      <c r="T1369" s="3"/>
      <c r="U1369" s="3"/>
      <c r="V1369" s="3"/>
      <c r="W1369" s="3"/>
      <c r="X1369" s="3"/>
      <c r="Y1369" s="3"/>
      <c r="Z1369" s="3"/>
      <c r="AA1369" s="3"/>
    </row>
    <row r="1370" spans="16:27" x14ac:dyDescent="0.2">
      <c r="P1370" s="4"/>
      <c r="Q1370" s="4"/>
      <c r="R1370" s="4"/>
      <c r="S1370" s="4"/>
      <c r="T1370" s="3"/>
      <c r="U1370" s="3"/>
      <c r="V1370" s="3"/>
      <c r="W1370" s="3"/>
      <c r="X1370" s="3"/>
      <c r="Y1370" s="3"/>
      <c r="Z1370" s="3"/>
      <c r="AA1370" s="3"/>
    </row>
    <row r="1371" spans="16:27" x14ac:dyDescent="0.2">
      <c r="P1371" s="4"/>
      <c r="Q1371" s="4"/>
      <c r="R1371" s="4"/>
      <c r="S1371" s="4"/>
      <c r="T1371" s="3"/>
      <c r="U1371" s="3"/>
      <c r="V1371" s="3"/>
      <c r="W1371" s="3"/>
      <c r="X1371" s="3"/>
      <c r="Y1371" s="3"/>
      <c r="Z1371" s="3"/>
      <c r="AA1371" s="3"/>
    </row>
    <row r="1372" spans="16:27" x14ac:dyDescent="0.2">
      <c r="P1372" s="4"/>
      <c r="Q1372" s="4"/>
      <c r="R1372" s="4"/>
      <c r="S1372" s="4"/>
      <c r="T1372" s="3"/>
      <c r="U1372" s="3"/>
      <c r="V1372" s="3"/>
      <c r="W1372" s="3"/>
      <c r="X1372" s="3"/>
      <c r="Y1372" s="3"/>
      <c r="Z1372" s="3"/>
      <c r="AA1372" s="3"/>
    </row>
    <row r="1373" spans="16:27" x14ac:dyDescent="0.2">
      <c r="P1373" s="4"/>
      <c r="Q1373" s="4"/>
      <c r="R1373" s="4"/>
      <c r="S1373" s="4"/>
      <c r="T1373" s="3"/>
      <c r="U1373" s="3"/>
      <c r="V1373" s="3"/>
      <c r="W1373" s="3"/>
      <c r="X1373" s="3"/>
      <c r="Y1373" s="3"/>
      <c r="Z1373" s="3"/>
      <c r="AA1373" s="3"/>
    </row>
    <row r="1374" spans="16:27" x14ac:dyDescent="0.2">
      <c r="P1374" s="4"/>
      <c r="Q1374" s="4"/>
      <c r="R1374" s="4"/>
      <c r="S1374" s="4"/>
      <c r="T1374" s="3"/>
      <c r="U1374" s="3"/>
      <c r="V1374" s="3"/>
      <c r="W1374" s="3"/>
      <c r="X1374" s="3"/>
      <c r="Y1374" s="3"/>
      <c r="Z1374" s="3"/>
      <c r="AA1374" s="3"/>
    </row>
    <row r="1375" spans="16:27" x14ac:dyDescent="0.2">
      <c r="P1375" s="4"/>
      <c r="Q1375" s="4"/>
      <c r="R1375" s="4"/>
      <c r="S1375" s="4"/>
      <c r="T1375" s="3"/>
      <c r="U1375" s="3"/>
      <c r="V1375" s="3"/>
      <c r="W1375" s="3"/>
      <c r="X1375" s="3"/>
      <c r="Y1375" s="3"/>
      <c r="Z1375" s="3"/>
      <c r="AA1375" s="3"/>
    </row>
    <row r="1376" spans="16:27" x14ac:dyDescent="0.2">
      <c r="P1376" s="4"/>
      <c r="Q1376" s="4"/>
      <c r="R1376" s="4"/>
      <c r="S1376" s="4"/>
      <c r="T1376" s="3"/>
      <c r="U1376" s="3"/>
      <c r="V1376" s="3"/>
      <c r="W1376" s="3"/>
      <c r="X1376" s="3"/>
      <c r="Y1376" s="3"/>
      <c r="Z1376" s="3"/>
      <c r="AA1376" s="3"/>
    </row>
    <row r="1377" spans="16:27" x14ac:dyDescent="0.2">
      <c r="P1377" s="4"/>
      <c r="Q1377" s="4"/>
      <c r="R1377" s="4"/>
      <c r="S1377" s="4"/>
      <c r="T1377" s="3"/>
      <c r="U1377" s="3"/>
      <c r="V1377" s="3"/>
      <c r="W1377" s="3"/>
      <c r="X1377" s="3"/>
      <c r="Y1377" s="3"/>
      <c r="Z1377" s="3"/>
      <c r="AA1377" s="3"/>
    </row>
    <row r="1378" spans="16:27" x14ac:dyDescent="0.2">
      <c r="P1378" s="4"/>
      <c r="Q1378" s="4"/>
      <c r="R1378" s="4"/>
      <c r="S1378" s="4"/>
      <c r="T1378" s="3"/>
      <c r="U1378" s="3"/>
      <c r="V1378" s="3"/>
      <c r="W1378" s="3"/>
      <c r="X1378" s="3"/>
      <c r="Y1378" s="3"/>
      <c r="Z1378" s="3"/>
      <c r="AA1378" s="3"/>
    </row>
    <row r="1379" spans="16:27" x14ac:dyDescent="0.2">
      <c r="P1379" s="4"/>
      <c r="Q1379" s="4"/>
      <c r="R1379" s="4"/>
      <c r="S1379" s="4"/>
      <c r="T1379" s="3"/>
      <c r="U1379" s="3"/>
      <c r="V1379" s="3"/>
      <c r="W1379" s="3"/>
      <c r="X1379" s="3"/>
      <c r="Y1379" s="3"/>
      <c r="Z1379" s="3"/>
      <c r="AA1379" s="3"/>
    </row>
    <row r="1380" spans="16:27" x14ac:dyDescent="0.2">
      <c r="P1380" s="4"/>
      <c r="Q1380" s="4"/>
      <c r="R1380" s="4"/>
      <c r="S1380" s="4"/>
      <c r="T1380" s="3"/>
      <c r="U1380" s="3"/>
      <c r="V1380" s="3"/>
      <c r="W1380" s="3"/>
      <c r="X1380" s="3"/>
      <c r="Y1380" s="3"/>
      <c r="Z1380" s="3"/>
      <c r="AA1380" s="3"/>
    </row>
    <row r="1381" spans="16:27" x14ac:dyDescent="0.2">
      <c r="P1381" s="4"/>
      <c r="Q1381" s="4"/>
      <c r="R1381" s="4"/>
      <c r="S1381" s="4"/>
      <c r="T1381" s="3"/>
      <c r="U1381" s="3"/>
      <c r="V1381" s="3"/>
      <c r="W1381" s="3"/>
      <c r="X1381" s="3"/>
      <c r="Y1381" s="3"/>
      <c r="Z1381" s="3"/>
      <c r="AA1381" s="3"/>
    </row>
    <row r="1382" spans="16:27" x14ac:dyDescent="0.2">
      <c r="P1382" s="4"/>
      <c r="Q1382" s="4"/>
      <c r="R1382" s="4"/>
      <c r="S1382" s="4"/>
      <c r="T1382" s="3"/>
      <c r="U1382" s="3"/>
      <c r="V1382" s="3"/>
      <c r="W1382" s="3"/>
      <c r="X1382" s="3"/>
      <c r="Y1382" s="3"/>
      <c r="Z1382" s="3"/>
      <c r="AA1382" s="3"/>
    </row>
    <row r="1383" spans="16:27" x14ac:dyDescent="0.2">
      <c r="P1383" s="4"/>
      <c r="Q1383" s="4"/>
      <c r="R1383" s="4"/>
      <c r="S1383" s="4"/>
      <c r="T1383" s="3"/>
      <c r="U1383" s="3"/>
      <c r="V1383" s="3"/>
      <c r="W1383" s="3"/>
      <c r="X1383" s="3"/>
      <c r="Y1383" s="3"/>
      <c r="Z1383" s="3"/>
      <c r="AA1383" s="3"/>
    </row>
    <row r="1384" spans="16:27" x14ac:dyDescent="0.2">
      <c r="P1384" s="4"/>
      <c r="Q1384" s="4"/>
      <c r="R1384" s="4"/>
      <c r="S1384" s="4"/>
      <c r="T1384" s="3"/>
      <c r="U1384" s="3"/>
      <c r="V1384" s="3"/>
      <c r="W1384" s="3"/>
      <c r="X1384" s="3"/>
      <c r="Y1384" s="3"/>
      <c r="Z1384" s="3"/>
      <c r="AA1384" s="3"/>
    </row>
    <row r="1385" spans="16:27" x14ac:dyDescent="0.2">
      <c r="P1385" s="4"/>
      <c r="Q1385" s="4"/>
      <c r="R1385" s="4"/>
      <c r="S1385" s="4"/>
      <c r="T1385" s="3"/>
      <c r="U1385" s="3"/>
      <c r="V1385" s="3"/>
      <c r="W1385" s="3"/>
      <c r="X1385" s="3"/>
      <c r="Y1385" s="3"/>
      <c r="Z1385" s="3"/>
      <c r="AA1385" s="3"/>
    </row>
    <row r="1386" spans="16:27" x14ac:dyDescent="0.2">
      <c r="P1386" s="4"/>
      <c r="Q1386" s="4"/>
      <c r="R1386" s="4"/>
      <c r="S1386" s="4"/>
      <c r="T1386" s="3"/>
      <c r="U1386" s="3"/>
      <c r="V1386" s="3"/>
      <c r="W1386" s="3"/>
      <c r="X1386" s="3"/>
      <c r="Y1386" s="3"/>
      <c r="Z1386" s="3"/>
      <c r="AA1386" s="3"/>
    </row>
    <row r="1387" spans="16:27" x14ac:dyDescent="0.2">
      <c r="P1387" s="4"/>
      <c r="Q1387" s="4"/>
      <c r="R1387" s="4"/>
      <c r="S1387" s="4"/>
      <c r="T1387" s="3"/>
      <c r="U1387" s="3"/>
      <c r="V1387" s="3"/>
      <c r="W1387" s="3"/>
      <c r="X1387" s="3"/>
      <c r="Y1387" s="3"/>
      <c r="Z1387" s="3"/>
      <c r="AA1387" s="3"/>
    </row>
    <row r="1388" spans="16:27" x14ac:dyDescent="0.2">
      <c r="P1388" s="4"/>
      <c r="Q1388" s="4"/>
      <c r="R1388" s="4"/>
      <c r="S1388" s="4"/>
      <c r="T1388" s="3"/>
      <c r="U1388" s="3"/>
      <c r="V1388" s="3"/>
      <c r="W1388" s="3"/>
      <c r="X1388" s="3"/>
      <c r="Y1388" s="3"/>
      <c r="Z1388" s="3"/>
      <c r="AA1388" s="3"/>
    </row>
    <row r="1389" spans="16:27" x14ac:dyDescent="0.2">
      <c r="P1389" s="4"/>
      <c r="Q1389" s="4"/>
      <c r="R1389" s="4"/>
      <c r="S1389" s="4"/>
      <c r="T1389" s="3"/>
      <c r="U1389" s="3"/>
      <c r="V1389" s="3"/>
      <c r="W1389" s="3"/>
      <c r="X1389" s="3"/>
      <c r="Y1389" s="3"/>
      <c r="Z1389" s="3"/>
      <c r="AA1389" s="3"/>
    </row>
    <row r="1390" spans="16:27" x14ac:dyDescent="0.2">
      <c r="P1390" s="4"/>
      <c r="Q1390" s="4"/>
      <c r="R1390" s="4"/>
      <c r="S1390" s="4"/>
      <c r="T1390" s="3"/>
      <c r="U1390" s="3"/>
      <c r="V1390" s="3"/>
      <c r="W1390" s="3"/>
      <c r="X1390" s="3"/>
      <c r="Y1390" s="3"/>
      <c r="Z1390" s="3"/>
      <c r="AA1390" s="3"/>
    </row>
    <row r="1391" spans="16:27" x14ac:dyDescent="0.2">
      <c r="P1391" s="4"/>
      <c r="Q1391" s="4"/>
      <c r="R1391" s="4"/>
      <c r="S1391" s="4"/>
      <c r="T1391" s="3"/>
      <c r="U1391" s="3"/>
      <c r="V1391" s="3"/>
      <c r="W1391" s="3"/>
      <c r="X1391" s="3"/>
      <c r="Y1391" s="3"/>
      <c r="Z1391" s="3"/>
      <c r="AA1391" s="3"/>
    </row>
    <row r="1392" spans="16:27" x14ac:dyDescent="0.2">
      <c r="P1392" s="4"/>
      <c r="Q1392" s="4"/>
      <c r="R1392" s="4"/>
      <c r="S1392" s="4"/>
      <c r="T1392" s="3"/>
      <c r="U1392" s="3"/>
      <c r="V1392" s="3"/>
      <c r="W1392" s="3"/>
      <c r="X1392" s="3"/>
      <c r="Y1392" s="3"/>
      <c r="Z1392" s="3"/>
      <c r="AA1392" s="3"/>
    </row>
    <row r="1393" spans="16:27" x14ac:dyDescent="0.2">
      <c r="P1393" s="4"/>
      <c r="Q1393" s="4"/>
      <c r="R1393" s="4"/>
      <c r="S1393" s="4"/>
      <c r="T1393" s="3"/>
      <c r="U1393" s="3"/>
      <c r="V1393" s="3"/>
      <c r="W1393" s="3"/>
      <c r="X1393" s="3"/>
      <c r="Y1393" s="3"/>
      <c r="Z1393" s="3"/>
      <c r="AA1393" s="3"/>
    </row>
    <row r="1394" spans="16:27" x14ac:dyDescent="0.2">
      <c r="P1394" s="4"/>
      <c r="Q1394" s="4"/>
      <c r="R1394" s="4"/>
      <c r="S1394" s="4"/>
      <c r="T1394" s="3"/>
      <c r="U1394" s="3"/>
      <c r="V1394" s="3"/>
      <c r="W1394" s="3"/>
      <c r="X1394" s="3"/>
      <c r="Y1394" s="3"/>
      <c r="Z1394" s="3"/>
      <c r="AA1394" s="3"/>
    </row>
    <row r="1395" spans="16:27" x14ac:dyDescent="0.2">
      <c r="P1395" s="4"/>
      <c r="Q1395" s="4"/>
      <c r="R1395" s="4"/>
      <c r="S1395" s="4"/>
      <c r="T1395" s="3"/>
      <c r="U1395" s="3"/>
      <c r="V1395" s="3"/>
      <c r="W1395" s="3"/>
      <c r="X1395" s="3"/>
      <c r="Y1395" s="3"/>
      <c r="Z1395" s="3"/>
      <c r="AA1395" s="3"/>
    </row>
    <row r="1396" spans="16:27" x14ac:dyDescent="0.2">
      <c r="P1396" s="4"/>
      <c r="Q1396" s="4"/>
      <c r="R1396" s="4"/>
      <c r="S1396" s="4"/>
      <c r="T1396" s="3"/>
      <c r="U1396" s="3"/>
      <c r="V1396" s="3"/>
      <c r="W1396" s="3"/>
      <c r="X1396" s="3"/>
      <c r="Y1396" s="3"/>
      <c r="Z1396" s="3"/>
      <c r="AA1396" s="3"/>
    </row>
    <row r="1397" spans="16:27" x14ac:dyDescent="0.2">
      <c r="P1397" s="4"/>
      <c r="Q1397" s="4"/>
      <c r="R1397" s="4"/>
      <c r="S1397" s="4"/>
      <c r="T1397" s="3"/>
      <c r="U1397" s="3"/>
      <c r="V1397" s="3"/>
      <c r="W1397" s="3"/>
      <c r="X1397" s="3"/>
      <c r="Y1397" s="3"/>
      <c r="Z1397" s="3"/>
      <c r="AA1397" s="3"/>
    </row>
    <row r="1398" spans="16:27" x14ac:dyDescent="0.2">
      <c r="P1398" s="4"/>
      <c r="Q1398" s="4"/>
      <c r="R1398" s="4"/>
      <c r="S1398" s="4"/>
      <c r="T1398" s="3"/>
      <c r="U1398" s="3"/>
      <c r="V1398" s="3"/>
      <c r="W1398" s="3"/>
      <c r="X1398" s="3"/>
      <c r="Y1398" s="3"/>
      <c r="Z1398" s="3"/>
      <c r="AA1398" s="3"/>
    </row>
    <row r="1399" spans="16:27" x14ac:dyDescent="0.2">
      <c r="P1399" s="4"/>
      <c r="Q1399" s="4"/>
      <c r="R1399" s="4"/>
      <c r="S1399" s="4"/>
      <c r="T1399" s="3"/>
      <c r="U1399" s="3"/>
      <c r="V1399" s="3"/>
      <c r="W1399" s="3"/>
      <c r="X1399" s="3"/>
      <c r="Y1399" s="3"/>
      <c r="Z1399" s="3"/>
      <c r="AA1399" s="3"/>
    </row>
    <row r="1400" spans="16:27" x14ac:dyDescent="0.2">
      <c r="P1400" s="4"/>
      <c r="Q1400" s="4"/>
      <c r="R1400" s="4"/>
      <c r="S1400" s="4"/>
      <c r="T1400" s="3"/>
      <c r="U1400" s="3"/>
      <c r="V1400" s="3"/>
      <c r="W1400" s="3"/>
      <c r="X1400" s="3"/>
      <c r="Y1400" s="3"/>
      <c r="Z1400" s="3"/>
      <c r="AA1400" s="3"/>
    </row>
    <row r="1401" spans="16:27" x14ac:dyDescent="0.2">
      <c r="P1401" s="4"/>
      <c r="Q1401" s="4"/>
      <c r="R1401" s="4"/>
      <c r="S1401" s="4"/>
      <c r="T1401" s="3"/>
      <c r="U1401" s="3"/>
      <c r="V1401" s="3"/>
      <c r="W1401" s="3"/>
      <c r="X1401" s="3"/>
      <c r="Y1401" s="3"/>
      <c r="Z1401" s="3"/>
      <c r="AA1401" s="3"/>
    </row>
    <row r="1402" spans="16:27" x14ac:dyDescent="0.2">
      <c r="P1402" s="4"/>
      <c r="Q1402" s="4"/>
      <c r="R1402" s="4"/>
      <c r="S1402" s="4"/>
      <c r="T1402" s="3"/>
      <c r="U1402" s="3"/>
      <c r="V1402" s="3"/>
      <c r="W1402" s="3"/>
      <c r="X1402" s="3"/>
      <c r="Y1402" s="3"/>
      <c r="Z1402" s="3"/>
      <c r="AA1402" s="3"/>
    </row>
    <row r="1403" spans="16:27" x14ac:dyDescent="0.2">
      <c r="P1403" s="4"/>
      <c r="Q1403" s="4"/>
      <c r="R1403" s="4"/>
      <c r="S1403" s="4"/>
      <c r="T1403" s="3"/>
      <c r="U1403" s="3"/>
      <c r="V1403" s="3"/>
      <c r="W1403" s="3"/>
      <c r="X1403" s="3"/>
      <c r="Y1403" s="3"/>
      <c r="Z1403" s="3"/>
      <c r="AA1403" s="3"/>
    </row>
    <row r="1404" spans="16:27" x14ac:dyDescent="0.2">
      <c r="P1404" s="4"/>
      <c r="Q1404" s="4"/>
      <c r="R1404" s="4"/>
      <c r="S1404" s="4"/>
      <c r="T1404" s="3"/>
      <c r="U1404" s="3"/>
      <c r="V1404" s="3"/>
      <c r="W1404" s="3"/>
      <c r="X1404" s="3"/>
      <c r="Y1404" s="3"/>
      <c r="Z1404" s="3"/>
      <c r="AA1404" s="3"/>
    </row>
    <row r="1405" spans="16:27" x14ac:dyDescent="0.2">
      <c r="P1405" s="4"/>
      <c r="Q1405" s="4"/>
      <c r="R1405" s="4"/>
      <c r="S1405" s="4"/>
      <c r="T1405" s="3"/>
      <c r="U1405" s="3"/>
      <c r="V1405" s="3"/>
      <c r="W1405" s="3"/>
      <c r="X1405" s="3"/>
      <c r="Y1405" s="3"/>
      <c r="Z1405" s="3"/>
      <c r="AA1405" s="3"/>
    </row>
    <row r="1406" spans="16:27" x14ac:dyDescent="0.2">
      <c r="P1406" s="4"/>
      <c r="Q1406" s="4"/>
      <c r="R1406" s="4"/>
      <c r="S1406" s="4"/>
      <c r="T1406" s="3"/>
      <c r="U1406" s="3"/>
      <c r="V1406" s="3"/>
      <c r="W1406" s="3"/>
      <c r="X1406" s="3"/>
      <c r="Y1406" s="3"/>
      <c r="Z1406" s="3"/>
      <c r="AA1406" s="3"/>
    </row>
    <row r="1407" spans="16:27" x14ac:dyDescent="0.2">
      <c r="P1407" s="4"/>
      <c r="Q1407" s="4"/>
      <c r="R1407" s="4"/>
      <c r="S1407" s="4"/>
      <c r="T1407" s="3"/>
      <c r="U1407" s="3"/>
      <c r="V1407" s="3"/>
      <c r="W1407" s="3"/>
      <c r="X1407" s="3"/>
      <c r="Y1407" s="3"/>
      <c r="Z1407" s="3"/>
      <c r="AA1407" s="3"/>
    </row>
    <row r="1408" spans="16:27" x14ac:dyDescent="0.2">
      <c r="P1408" s="4"/>
      <c r="Q1408" s="4"/>
      <c r="R1408" s="4"/>
      <c r="S1408" s="4"/>
      <c r="T1408" s="3"/>
      <c r="U1408" s="3"/>
      <c r="V1408" s="3"/>
      <c r="W1408" s="3"/>
      <c r="X1408" s="3"/>
      <c r="Y1408" s="3"/>
      <c r="Z1408" s="3"/>
      <c r="AA1408" s="3"/>
    </row>
    <row r="1409" spans="16:27" x14ac:dyDescent="0.2">
      <c r="P1409" s="4"/>
      <c r="Q1409" s="4"/>
      <c r="R1409" s="4"/>
      <c r="S1409" s="4"/>
      <c r="T1409" s="3"/>
      <c r="U1409" s="3"/>
      <c r="V1409" s="3"/>
      <c r="W1409" s="3"/>
      <c r="X1409" s="3"/>
      <c r="Y1409" s="3"/>
      <c r="Z1409" s="3"/>
      <c r="AA1409" s="3"/>
    </row>
    <row r="1410" spans="16:27" x14ac:dyDescent="0.2">
      <c r="P1410" s="4"/>
      <c r="Q1410" s="4"/>
      <c r="R1410" s="4"/>
      <c r="S1410" s="4"/>
      <c r="T1410" s="3"/>
      <c r="U1410" s="3"/>
      <c r="V1410" s="3"/>
      <c r="W1410" s="3"/>
      <c r="X1410" s="3"/>
      <c r="Y1410" s="3"/>
      <c r="Z1410" s="3"/>
      <c r="AA1410" s="3"/>
    </row>
    <row r="1411" spans="16:27" x14ac:dyDescent="0.2">
      <c r="P1411" s="4"/>
      <c r="Q1411" s="4"/>
      <c r="R1411" s="4"/>
      <c r="S1411" s="4"/>
      <c r="T1411" s="3"/>
      <c r="U1411" s="3"/>
      <c r="V1411" s="3"/>
      <c r="W1411" s="3"/>
      <c r="X1411" s="3"/>
      <c r="Y1411" s="3"/>
      <c r="Z1411" s="3"/>
      <c r="AA1411" s="3"/>
    </row>
    <row r="1412" spans="16:27" x14ac:dyDescent="0.2">
      <c r="P1412" s="4"/>
      <c r="Q1412" s="4"/>
      <c r="R1412" s="4"/>
      <c r="S1412" s="4"/>
      <c r="T1412" s="3"/>
      <c r="U1412" s="3"/>
      <c r="V1412" s="3"/>
      <c r="W1412" s="3"/>
      <c r="X1412" s="3"/>
      <c r="Y1412" s="3"/>
      <c r="Z1412" s="3"/>
      <c r="AA1412" s="3"/>
    </row>
    <row r="1413" spans="16:27" x14ac:dyDescent="0.2">
      <c r="P1413" s="4"/>
      <c r="Q1413" s="4"/>
      <c r="R1413" s="4"/>
      <c r="S1413" s="4"/>
      <c r="T1413" s="3"/>
      <c r="U1413" s="3"/>
      <c r="V1413" s="3"/>
      <c r="W1413" s="3"/>
      <c r="X1413" s="3"/>
      <c r="Y1413" s="3"/>
      <c r="Z1413" s="3"/>
      <c r="AA1413" s="3"/>
    </row>
    <row r="1414" spans="16:27" x14ac:dyDescent="0.2">
      <c r="P1414" s="4"/>
      <c r="Q1414" s="4"/>
      <c r="R1414" s="4"/>
      <c r="S1414" s="4"/>
      <c r="T1414" s="3"/>
      <c r="U1414" s="3"/>
      <c r="V1414" s="3"/>
      <c r="W1414" s="3"/>
      <c r="X1414" s="3"/>
      <c r="Y1414" s="3"/>
      <c r="Z1414" s="3"/>
      <c r="AA1414" s="3"/>
    </row>
    <row r="1415" spans="16:27" x14ac:dyDescent="0.2">
      <c r="P1415" s="4"/>
      <c r="Q1415" s="4"/>
      <c r="R1415" s="4"/>
      <c r="S1415" s="4"/>
      <c r="T1415" s="3"/>
      <c r="U1415" s="3"/>
      <c r="V1415" s="3"/>
      <c r="W1415" s="3"/>
      <c r="X1415" s="3"/>
      <c r="Y1415" s="3"/>
      <c r="Z1415" s="3"/>
      <c r="AA1415" s="3"/>
    </row>
    <row r="1416" spans="16:27" x14ac:dyDescent="0.2">
      <c r="P1416" s="4"/>
      <c r="Q1416" s="4"/>
      <c r="R1416" s="4"/>
      <c r="S1416" s="4"/>
      <c r="T1416" s="3"/>
      <c r="U1416" s="3"/>
      <c r="V1416" s="3"/>
      <c r="W1416" s="3"/>
      <c r="X1416" s="3"/>
      <c r="Y1416" s="3"/>
      <c r="Z1416" s="3"/>
      <c r="AA1416" s="3"/>
    </row>
    <row r="1417" spans="16:27" x14ac:dyDescent="0.2">
      <c r="P1417" s="4"/>
      <c r="Q1417" s="4"/>
      <c r="R1417" s="4"/>
      <c r="S1417" s="4"/>
      <c r="T1417" s="3"/>
      <c r="U1417" s="3"/>
      <c r="V1417" s="3"/>
      <c r="W1417" s="3"/>
      <c r="X1417" s="3"/>
      <c r="Y1417" s="3"/>
      <c r="Z1417" s="3"/>
      <c r="AA1417" s="3"/>
    </row>
    <row r="1418" spans="16:27" x14ac:dyDescent="0.2">
      <c r="P1418" s="4"/>
      <c r="Q1418" s="4"/>
      <c r="R1418" s="4"/>
      <c r="S1418" s="4"/>
      <c r="T1418" s="3"/>
      <c r="U1418" s="3"/>
      <c r="V1418" s="3"/>
      <c r="W1418" s="3"/>
      <c r="X1418" s="3"/>
      <c r="Y1418" s="3"/>
      <c r="Z1418" s="3"/>
      <c r="AA1418" s="3"/>
    </row>
    <row r="1419" spans="16:27" x14ac:dyDescent="0.2">
      <c r="P1419" s="4"/>
      <c r="Q1419" s="4"/>
      <c r="R1419" s="4"/>
      <c r="S1419" s="4"/>
      <c r="T1419" s="3"/>
      <c r="U1419" s="3"/>
      <c r="V1419" s="3"/>
      <c r="W1419" s="3"/>
      <c r="X1419" s="3"/>
      <c r="Y1419" s="3"/>
      <c r="Z1419" s="3"/>
      <c r="AA1419" s="3"/>
    </row>
    <row r="1420" spans="16:27" x14ac:dyDescent="0.2">
      <c r="P1420" s="4"/>
      <c r="Q1420" s="4"/>
      <c r="R1420" s="4"/>
      <c r="S1420" s="4"/>
      <c r="T1420" s="3"/>
      <c r="U1420" s="3"/>
      <c r="V1420" s="3"/>
      <c r="W1420" s="3"/>
      <c r="X1420" s="3"/>
      <c r="Y1420" s="3"/>
      <c r="Z1420" s="3"/>
      <c r="AA1420" s="3"/>
    </row>
    <row r="1421" spans="16:27" x14ac:dyDescent="0.2">
      <c r="P1421" s="4"/>
      <c r="Q1421" s="4"/>
      <c r="R1421" s="4"/>
      <c r="S1421" s="4"/>
      <c r="T1421" s="3"/>
      <c r="U1421" s="3"/>
      <c r="V1421" s="3"/>
      <c r="W1421" s="3"/>
      <c r="X1421" s="3"/>
      <c r="Y1421" s="3"/>
      <c r="Z1421" s="3"/>
      <c r="AA1421" s="3"/>
    </row>
    <row r="1422" spans="16:27" x14ac:dyDescent="0.2">
      <c r="P1422" s="4"/>
      <c r="Q1422" s="4"/>
      <c r="R1422" s="4"/>
      <c r="S1422" s="4"/>
      <c r="T1422" s="3"/>
      <c r="U1422" s="3"/>
      <c r="V1422" s="3"/>
      <c r="W1422" s="3"/>
      <c r="X1422" s="3"/>
      <c r="Y1422" s="3"/>
      <c r="Z1422" s="3"/>
      <c r="AA1422" s="3"/>
    </row>
    <row r="1423" spans="16:27" x14ac:dyDescent="0.2">
      <c r="P1423" s="4"/>
      <c r="Q1423" s="4"/>
      <c r="R1423" s="4"/>
      <c r="S1423" s="4"/>
      <c r="T1423" s="3"/>
      <c r="U1423" s="3"/>
      <c r="V1423" s="3"/>
      <c r="W1423" s="3"/>
      <c r="X1423" s="3"/>
      <c r="Y1423" s="3"/>
      <c r="Z1423" s="3"/>
      <c r="AA1423" s="3"/>
    </row>
    <row r="1424" spans="16:27" x14ac:dyDescent="0.2">
      <c r="P1424" s="4"/>
      <c r="Q1424" s="4"/>
      <c r="R1424" s="4"/>
      <c r="S1424" s="4"/>
      <c r="T1424" s="3"/>
      <c r="U1424" s="3"/>
      <c r="V1424" s="3"/>
      <c r="W1424" s="3"/>
      <c r="X1424" s="3"/>
      <c r="Y1424" s="3"/>
      <c r="Z1424" s="3"/>
      <c r="AA1424" s="3"/>
    </row>
    <row r="1425" spans="16:27" x14ac:dyDescent="0.2">
      <c r="P1425" s="4"/>
      <c r="Q1425" s="4"/>
      <c r="R1425" s="4"/>
      <c r="S1425" s="4"/>
      <c r="T1425" s="3"/>
      <c r="U1425" s="3"/>
      <c r="V1425" s="3"/>
      <c r="W1425" s="3"/>
      <c r="X1425" s="3"/>
      <c r="Y1425" s="3"/>
      <c r="Z1425" s="3"/>
      <c r="AA1425" s="3"/>
    </row>
    <row r="1426" spans="16:27" x14ac:dyDescent="0.2">
      <c r="P1426" s="4"/>
      <c r="Q1426" s="4"/>
      <c r="R1426" s="4"/>
      <c r="S1426" s="4"/>
      <c r="T1426" s="3"/>
      <c r="U1426" s="3"/>
      <c r="V1426" s="3"/>
      <c r="W1426" s="3"/>
      <c r="X1426" s="3"/>
      <c r="Y1426" s="3"/>
      <c r="Z1426" s="3"/>
      <c r="AA1426" s="3"/>
    </row>
    <row r="1427" spans="16:27" x14ac:dyDescent="0.2">
      <c r="P1427" s="4"/>
      <c r="Q1427" s="4"/>
      <c r="R1427" s="4"/>
      <c r="S1427" s="4"/>
      <c r="T1427" s="3"/>
      <c r="U1427" s="3"/>
      <c r="V1427" s="3"/>
      <c r="W1427" s="3"/>
      <c r="X1427" s="3"/>
      <c r="Y1427" s="3"/>
      <c r="Z1427" s="3"/>
      <c r="AA1427" s="3"/>
    </row>
    <row r="1428" spans="16:27" x14ac:dyDescent="0.2">
      <c r="P1428" s="4"/>
      <c r="Q1428" s="4"/>
      <c r="R1428" s="4"/>
      <c r="S1428" s="4"/>
      <c r="T1428" s="3"/>
      <c r="U1428" s="3"/>
      <c r="V1428" s="3"/>
      <c r="W1428" s="3"/>
      <c r="X1428" s="3"/>
      <c r="Y1428" s="3"/>
      <c r="Z1428" s="3"/>
      <c r="AA1428" s="3"/>
    </row>
    <row r="1429" spans="16:27" x14ac:dyDescent="0.2">
      <c r="P1429" s="4"/>
      <c r="Q1429" s="4"/>
      <c r="R1429" s="4"/>
      <c r="S1429" s="4"/>
      <c r="T1429" s="3"/>
      <c r="U1429" s="3"/>
      <c r="V1429" s="3"/>
      <c r="W1429" s="3"/>
      <c r="X1429" s="3"/>
      <c r="Y1429" s="3"/>
      <c r="Z1429" s="3"/>
      <c r="AA1429" s="3"/>
    </row>
    <row r="1430" spans="16:27" x14ac:dyDescent="0.2">
      <c r="P1430" s="4"/>
      <c r="Q1430" s="4"/>
      <c r="R1430" s="4"/>
      <c r="S1430" s="4"/>
      <c r="T1430" s="3"/>
      <c r="U1430" s="3"/>
      <c r="V1430" s="3"/>
      <c r="W1430" s="3"/>
      <c r="X1430" s="3"/>
      <c r="Y1430" s="3"/>
      <c r="Z1430" s="3"/>
      <c r="AA1430" s="3"/>
    </row>
    <row r="1431" spans="16:27" x14ac:dyDescent="0.2">
      <c r="P1431" s="4"/>
      <c r="Q1431" s="4"/>
      <c r="R1431" s="4"/>
      <c r="S1431" s="4"/>
      <c r="T1431" s="3"/>
      <c r="U1431" s="3"/>
      <c r="V1431" s="3"/>
      <c r="W1431" s="3"/>
      <c r="X1431" s="3"/>
      <c r="Y1431" s="3"/>
      <c r="Z1431" s="3"/>
      <c r="AA1431" s="3"/>
    </row>
    <row r="1432" spans="16:27" x14ac:dyDescent="0.2">
      <c r="P1432" s="4"/>
      <c r="Q1432" s="4"/>
      <c r="R1432" s="4"/>
      <c r="S1432" s="4"/>
      <c r="T1432" s="3"/>
      <c r="U1432" s="3"/>
      <c r="V1432" s="3"/>
      <c r="W1432" s="3"/>
      <c r="X1432" s="3"/>
      <c r="Y1432" s="3"/>
      <c r="Z1432" s="3"/>
      <c r="AA1432" s="3"/>
    </row>
    <row r="1433" spans="16:27" x14ac:dyDescent="0.2">
      <c r="P1433" s="4"/>
      <c r="Q1433" s="4"/>
      <c r="R1433" s="4"/>
      <c r="S1433" s="4"/>
      <c r="T1433" s="3"/>
      <c r="U1433" s="3"/>
      <c r="V1433" s="3"/>
      <c r="W1433" s="3"/>
      <c r="X1433" s="3"/>
      <c r="Y1433" s="3"/>
      <c r="Z1433" s="3"/>
      <c r="AA1433" s="3"/>
    </row>
    <row r="1434" spans="16:27" x14ac:dyDescent="0.2">
      <c r="P1434" s="4"/>
      <c r="Q1434" s="4"/>
      <c r="R1434" s="4"/>
      <c r="S1434" s="4"/>
      <c r="T1434" s="3"/>
      <c r="U1434" s="3"/>
      <c r="V1434" s="3"/>
      <c r="W1434" s="3"/>
      <c r="X1434" s="3"/>
      <c r="Y1434" s="3"/>
      <c r="Z1434" s="3"/>
      <c r="AA1434" s="3"/>
    </row>
    <row r="1435" spans="16:27" x14ac:dyDescent="0.2">
      <c r="P1435" s="4"/>
      <c r="Q1435" s="4"/>
      <c r="R1435" s="4"/>
      <c r="S1435" s="4"/>
      <c r="T1435" s="3"/>
      <c r="U1435" s="3"/>
      <c r="V1435" s="3"/>
      <c r="W1435" s="3"/>
      <c r="X1435" s="3"/>
      <c r="Y1435" s="3"/>
      <c r="Z1435" s="3"/>
      <c r="AA1435" s="3"/>
    </row>
    <row r="1436" spans="16:27" x14ac:dyDescent="0.2">
      <c r="P1436" s="4"/>
      <c r="Q1436" s="4"/>
      <c r="R1436" s="4"/>
      <c r="S1436" s="4"/>
      <c r="T1436" s="3"/>
      <c r="U1436" s="3"/>
      <c r="V1436" s="3"/>
      <c r="W1436" s="3"/>
      <c r="X1436" s="3"/>
      <c r="Y1436" s="3"/>
      <c r="Z1436" s="3"/>
      <c r="AA1436" s="3"/>
    </row>
    <row r="1437" spans="16:27" x14ac:dyDescent="0.2">
      <c r="P1437" s="4"/>
      <c r="Q1437" s="4"/>
      <c r="R1437" s="4"/>
      <c r="S1437" s="4"/>
      <c r="T1437" s="3"/>
      <c r="U1437" s="3"/>
      <c r="V1437" s="3"/>
      <c r="W1437" s="3"/>
      <c r="X1437" s="3"/>
      <c r="Y1437" s="3"/>
      <c r="Z1437" s="3"/>
      <c r="AA1437" s="3"/>
    </row>
    <row r="1438" spans="16:27" x14ac:dyDescent="0.2">
      <c r="P1438" s="4"/>
      <c r="Q1438" s="4"/>
      <c r="R1438" s="4"/>
      <c r="S1438" s="4"/>
      <c r="T1438" s="3"/>
      <c r="U1438" s="3"/>
      <c r="V1438" s="3"/>
      <c r="W1438" s="3"/>
      <c r="X1438" s="3"/>
      <c r="Y1438" s="3"/>
      <c r="Z1438" s="3"/>
      <c r="AA1438" s="3"/>
    </row>
    <row r="1439" spans="16:27" x14ac:dyDescent="0.2">
      <c r="P1439" s="4"/>
      <c r="Q1439" s="4"/>
      <c r="R1439" s="4"/>
      <c r="S1439" s="4"/>
      <c r="T1439" s="3"/>
      <c r="U1439" s="3"/>
      <c r="V1439" s="3"/>
      <c r="W1439" s="3"/>
      <c r="X1439" s="3"/>
      <c r="Y1439" s="3"/>
      <c r="Z1439" s="3"/>
      <c r="AA1439" s="3"/>
    </row>
    <row r="1440" spans="16:27" x14ac:dyDescent="0.2">
      <c r="P1440" s="4"/>
      <c r="Q1440" s="4"/>
      <c r="R1440" s="4"/>
      <c r="S1440" s="4"/>
      <c r="T1440" s="3"/>
      <c r="U1440" s="3"/>
      <c r="V1440" s="3"/>
      <c r="W1440" s="3"/>
      <c r="X1440" s="3"/>
      <c r="Y1440" s="3"/>
      <c r="Z1440" s="3"/>
      <c r="AA1440" s="3"/>
    </row>
    <row r="1441" spans="16:27" x14ac:dyDescent="0.2">
      <c r="P1441" s="4"/>
      <c r="Q1441" s="4"/>
      <c r="R1441" s="4"/>
      <c r="S1441" s="4"/>
      <c r="T1441" s="3"/>
      <c r="U1441" s="3"/>
      <c r="V1441" s="3"/>
      <c r="W1441" s="3"/>
      <c r="X1441" s="3"/>
      <c r="Y1441" s="3"/>
      <c r="Z1441" s="3"/>
      <c r="AA1441" s="3"/>
    </row>
    <row r="1442" spans="16:27" x14ac:dyDescent="0.2">
      <c r="P1442" s="4"/>
      <c r="Q1442" s="4"/>
      <c r="R1442" s="4"/>
      <c r="S1442" s="4"/>
      <c r="T1442" s="3"/>
      <c r="U1442" s="3"/>
      <c r="V1442" s="3"/>
      <c r="W1442" s="3"/>
      <c r="X1442" s="3"/>
      <c r="Y1442" s="3"/>
      <c r="Z1442" s="3"/>
      <c r="AA1442" s="3"/>
    </row>
    <row r="1443" spans="16:27" x14ac:dyDescent="0.2">
      <c r="P1443" s="4"/>
      <c r="Q1443" s="4"/>
      <c r="R1443" s="4"/>
      <c r="S1443" s="4"/>
      <c r="T1443" s="3"/>
      <c r="U1443" s="3"/>
      <c r="V1443" s="3"/>
      <c r="W1443" s="3"/>
      <c r="X1443" s="3"/>
      <c r="Y1443" s="3"/>
      <c r="Z1443" s="3"/>
      <c r="AA1443" s="3"/>
    </row>
    <row r="1444" spans="16:27" x14ac:dyDescent="0.2">
      <c r="P1444" s="4"/>
      <c r="Q1444" s="4"/>
      <c r="R1444" s="4"/>
      <c r="S1444" s="4"/>
      <c r="T1444" s="3"/>
      <c r="U1444" s="3"/>
      <c r="V1444" s="3"/>
      <c r="W1444" s="3"/>
      <c r="X1444" s="3"/>
      <c r="Y1444" s="3"/>
      <c r="Z1444" s="3"/>
      <c r="AA1444" s="3"/>
    </row>
    <row r="1445" spans="16:27" x14ac:dyDescent="0.2">
      <c r="P1445" s="4"/>
      <c r="Q1445" s="4"/>
      <c r="R1445" s="4"/>
      <c r="S1445" s="4"/>
      <c r="T1445" s="3"/>
      <c r="U1445" s="3"/>
      <c r="V1445" s="3"/>
      <c r="W1445" s="3"/>
      <c r="X1445" s="3"/>
      <c r="Y1445" s="3"/>
      <c r="Z1445" s="3"/>
      <c r="AA1445" s="3"/>
    </row>
    <row r="1446" spans="16:27" x14ac:dyDescent="0.2">
      <c r="P1446" s="4"/>
      <c r="Q1446" s="4"/>
      <c r="R1446" s="4"/>
      <c r="S1446" s="4"/>
      <c r="T1446" s="3"/>
      <c r="U1446" s="3"/>
      <c r="V1446" s="3"/>
      <c r="W1446" s="3"/>
      <c r="X1446" s="3"/>
      <c r="Y1446" s="3"/>
      <c r="Z1446" s="3"/>
      <c r="AA1446" s="3"/>
    </row>
    <row r="1447" spans="16:27" x14ac:dyDescent="0.2">
      <c r="P1447" s="4"/>
      <c r="Q1447" s="4"/>
      <c r="R1447" s="4"/>
      <c r="S1447" s="4"/>
      <c r="T1447" s="3"/>
      <c r="U1447" s="3"/>
      <c r="V1447" s="3"/>
      <c r="W1447" s="3"/>
      <c r="X1447" s="3"/>
      <c r="Y1447" s="3"/>
      <c r="Z1447" s="3"/>
      <c r="AA1447" s="3"/>
    </row>
    <row r="1448" spans="16:27" x14ac:dyDescent="0.2">
      <c r="P1448" s="4"/>
      <c r="Q1448" s="4"/>
      <c r="R1448" s="4"/>
      <c r="S1448" s="4"/>
      <c r="T1448" s="3"/>
      <c r="U1448" s="3"/>
      <c r="V1448" s="3"/>
      <c r="W1448" s="3"/>
      <c r="X1448" s="3"/>
      <c r="Y1448" s="3"/>
      <c r="Z1448" s="3"/>
      <c r="AA1448" s="3"/>
    </row>
    <row r="1449" spans="16:27" x14ac:dyDescent="0.2">
      <c r="P1449" s="4"/>
      <c r="Q1449" s="4"/>
      <c r="R1449" s="4"/>
      <c r="S1449" s="4"/>
      <c r="T1449" s="3"/>
      <c r="U1449" s="3"/>
      <c r="V1449" s="3"/>
      <c r="W1449" s="3"/>
      <c r="X1449" s="3"/>
      <c r="Y1449" s="3"/>
      <c r="Z1449" s="3"/>
      <c r="AA1449" s="3"/>
    </row>
    <row r="1450" spans="16:27" x14ac:dyDescent="0.2">
      <c r="P1450" s="4"/>
      <c r="Q1450" s="4"/>
      <c r="R1450" s="4"/>
      <c r="S1450" s="4"/>
      <c r="T1450" s="3"/>
      <c r="U1450" s="3"/>
      <c r="V1450" s="3"/>
      <c r="W1450" s="3"/>
      <c r="X1450" s="3"/>
      <c r="Y1450" s="3"/>
      <c r="Z1450" s="3"/>
      <c r="AA1450" s="3"/>
    </row>
    <row r="1451" spans="16:27" x14ac:dyDescent="0.2">
      <c r="P1451" s="4"/>
      <c r="Q1451" s="4"/>
      <c r="R1451" s="4"/>
      <c r="S1451" s="4"/>
      <c r="T1451" s="3"/>
      <c r="U1451" s="3"/>
      <c r="V1451" s="3"/>
      <c r="W1451" s="3"/>
      <c r="X1451" s="3"/>
      <c r="Y1451" s="3"/>
      <c r="Z1451" s="3"/>
      <c r="AA1451" s="3"/>
    </row>
    <row r="1452" spans="16:27" x14ac:dyDescent="0.2">
      <c r="P1452" s="4"/>
      <c r="Q1452" s="4"/>
      <c r="R1452" s="4"/>
      <c r="S1452" s="4"/>
      <c r="T1452" s="3"/>
      <c r="U1452" s="3"/>
      <c r="V1452" s="3"/>
      <c r="W1452" s="3"/>
      <c r="X1452" s="3"/>
      <c r="Y1452" s="3"/>
      <c r="Z1452" s="3"/>
      <c r="AA1452" s="3"/>
    </row>
    <row r="1453" spans="16:27" x14ac:dyDescent="0.2">
      <c r="P1453" s="4"/>
      <c r="Q1453" s="4"/>
      <c r="R1453" s="4"/>
      <c r="S1453" s="4"/>
      <c r="T1453" s="3"/>
      <c r="U1453" s="3"/>
      <c r="V1453" s="3"/>
      <c r="W1453" s="3"/>
      <c r="X1453" s="3"/>
      <c r="Y1453" s="3"/>
      <c r="Z1453" s="3"/>
      <c r="AA1453" s="3"/>
    </row>
    <row r="1454" spans="16:27" x14ac:dyDescent="0.2">
      <c r="P1454" s="4"/>
      <c r="Q1454" s="4"/>
      <c r="R1454" s="4"/>
      <c r="S1454" s="4"/>
      <c r="T1454" s="3"/>
      <c r="U1454" s="3"/>
      <c r="V1454" s="3"/>
      <c r="W1454" s="3"/>
      <c r="X1454" s="3"/>
      <c r="Y1454" s="3"/>
      <c r="Z1454" s="3"/>
      <c r="AA1454" s="3"/>
    </row>
    <row r="1455" spans="16:27" x14ac:dyDescent="0.2">
      <c r="P1455" s="4"/>
      <c r="Q1455" s="4"/>
      <c r="R1455" s="4"/>
      <c r="S1455" s="4"/>
      <c r="T1455" s="3"/>
      <c r="U1455" s="3"/>
      <c r="V1455" s="3"/>
      <c r="W1455" s="3"/>
      <c r="X1455" s="3"/>
      <c r="Y1455" s="3"/>
      <c r="Z1455" s="3"/>
      <c r="AA1455" s="3"/>
    </row>
    <row r="1456" spans="16:27" x14ac:dyDescent="0.2">
      <c r="P1456" s="4"/>
      <c r="Q1456" s="4"/>
      <c r="R1456" s="4"/>
      <c r="S1456" s="4"/>
      <c r="T1456" s="3"/>
      <c r="U1456" s="3"/>
      <c r="V1456" s="3"/>
      <c r="W1456" s="3"/>
      <c r="X1456" s="3"/>
      <c r="Y1456" s="3"/>
      <c r="Z1456" s="3"/>
      <c r="AA1456" s="3"/>
    </row>
    <row r="1457" spans="16:27" x14ac:dyDescent="0.2">
      <c r="P1457" s="4"/>
      <c r="Q1457" s="4"/>
      <c r="R1457" s="4"/>
      <c r="S1457" s="4"/>
      <c r="T1457" s="3"/>
      <c r="U1457" s="3"/>
      <c r="V1457" s="3"/>
      <c r="W1457" s="3"/>
      <c r="X1457" s="3"/>
      <c r="Y1457" s="3"/>
      <c r="Z1457" s="3"/>
      <c r="AA1457" s="3"/>
    </row>
    <row r="1458" spans="16:27" x14ac:dyDescent="0.2">
      <c r="P1458" s="4"/>
      <c r="Q1458" s="4"/>
      <c r="R1458" s="4"/>
      <c r="S1458" s="4"/>
      <c r="T1458" s="3"/>
      <c r="U1458" s="3"/>
      <c r="V1458" s="3"/>
      <c r="W1458" s="3"/>
      <c r="X1458" s="3"/>
      <c r="Y1458" s="3"/>
      <c r="Z1458" s="3"/>
      <c r="AA1458" s="3"/>
    </row>
    <row r="1459" spans="16:27" x14ac:dyDescent="0.2">
      <c r="P1459" s="4"/>
      <c r="Q1459" s="4"/>
      <c r="R1459" s="4"/>
      <c r="S1459" s="4"/>
      <c r="T1459" s="3"/>
      <c r="U1459" s="3"/>
      <c r="V1459" s="3"/>
      <c r="W1459" s="3"/>
      <c r="X1459" s="3"/>
      <c r="Y1459" s="3"/>
      <c r="Z1459" s="3"/>
      <c r="AA1459" s="3"/>
    </row>
    <row r="1460" spans="16:27" x14ac:dyDescent="0.2">
      <c r="P1460" s="4"/>
      <c r="Q1460" s="4"/>
      <c r="R1460" s="4"/>
      <c r="S1460" s="4"/>
      <c r="T1460" s="3"/>
      <c r="U1460" s="3"/>
      <c r="V1460" s="3"/>
      <c r="W1460" s="3"/>
      <c r="X1460" s="3"/>
      <c r="Y1460" s="3"/>
      <c r="Z1460" s="3"/>
      <c r="AA1460" s="3"/>
    </row>
    <row r="1461" spans="16:27" x14ac:dyDescent="0.2">
      <c r="P1461" s="4"/>
      <c r="Q1461" s="4"/>
      <c r="R1461" s="4"/>
      <c r="S1461" s="4"/>
      <c r="T1461" s="3"/>
      <c r="U1461" s="3"/>
      <c r="V1461" s="3"/>
      <c r="W1461" s="3"/>
      <c r="X1461" s="3"/>
      <c r="Y1461" s="3"/>
      <c r="Z1461" s="3"/>
      <c r="AA1461" s="3"/>
    </row>
    <row r="1462" spans="16:27" x14ac:dyDescent="0.2">
      <c r="P1462" s="4"/>
      <c r="Q1462" s="4"/>
      <c r="R1462" s="4"/>
      <c r="S1462" s="4"/>
      <c r="T1462" s="3"/>
      <c r="U1462" s="3"/>
      <c r="V1462" s="3"/>
      <c r="W1462" s="3"/>
      <c r="X1462" s="3"/>
      <c r="Y1462" s="3"/>
      <c r="Z1462" s="3"/>
      <c r="AA1462" s="3"/>
    </row>
    <row r="1463" spans="16:27" x14ac:dyDescent="0.2">
      <c r="P1463" s="4"/>
      <c r="Q1463" s="4"/>
      <c r="R1463" s="4"/>
      <c r="S1463" s="4"/>
      <c r="T1463" s="3"/>
      <c r="U1463" s="3"/>
      <c r="V1463" s="3"/>
      <c r="W1463" s="3"/>
      <c r="X1463" s="3"/>
      <c r="Y1463" s="3"/>
      <c r="Z1463" s="3"/>
      <c r="AA1463" s="3"/>
    </row>
    <row r="1464" spans="16:27" x14ac:dyDescent="0.2">
      <c r="P1464" s="4"/>
      <c r="Q1464" s="4"/>
      <c r="R1464" s="4"/>
      <c r="S1464" s="4"/>
      <c r="T1464" s="3"/>
      <c r="U1464" s="3"/>
      <c r="V1464" s="3"/>
      <c r="W1464" s="3"/>
      <c r="X1464" s="3"/>
      <c r="Y1464" s="3"/>
      <c r="Z1464" s="3"/>
      <c r="AA1464" s="3"/>
    </row>
    <row r="1465" spans="16:27" x14ac:dyDescent="0.2">
      <c r="P1465" s="4"/>
      <c r="Q1465" s="4"/>
      <c r="R1465" s="4"/>
      <c r="S1465" s="4"/>
      <c r="T1465" s="3"/>
      <c r="U1465" s="3"/>
      <c r="V1465" s="3"/>
      <c r="W1465" s="3"/>
      <c r="X1465" s="3"/>
      <c r="Y1465" s="3"/>
      <c r="Z1465" s="3"/>
      <c r="AA1465" s="3"/>
    </row>
    <row r="1466" spans="16:27" x14ac:dyDescent="0.2">
      <c r="P1466" s="4"/>
      <c r="Q1466" s="4"/>
      <c r="R1466" s="4"/>
      <c r="S1466" s="4"/>
      <c r="T1466" s="3"/>
      <c r="U1466" s="3"/>
      <c r="V1466" s="3"/>
      <c r="W1466" s="3"/>
      <c r="X1466" s="3"/>
      <c r="Y1466" s="3"/>
      <c r="Z1466" s="3"/>
      <c r="AA1466" s="3"/>
    </row>
    <row r="1467" spans="16:27" x14ac:dyDescent="0.2">
      <c r="P1467" s="4"/>
      <c r="Q1467" s="4"/>
      <c r="R1467" s="4"/>
      <c r="S1467" s="4"/>
      <c r="T1467" s="3"/>
      <c r="U1467" s="3"/>
      <c r="V1467" s="3"/>
      <c r="W1467" s="3"/>
      <c r="X1467" s="3"/>
      <c r="Y1467" s="3"/>
      <c r="Z1467" s="3"/>
      <c r="AA1467" s="3"/>
    </row>
    <row r="1468" spans="16:27" x14ac:dyDescent="0.2">
      <c r="P1468" s="4"/>
      <c r="Q1468" s="4"/>
      <c r="R1468" s="4"/>
      <c r="S1468" s="4"/>
      <c r="T1468" s="3"/>
      <c r="U1468" s="3"/>
      <c r="V1468" s="3"/>
      <c r="W1468" s="3"/>
      <c r="X1468" s="3"/>
      <c r="Y1468" s="3"/>
      <c r="Z1468" s="3"/>
      <c r="AA1468" s="3"/>
    </row>
    <row r="1469" spans="16:27" x14ac:dyDescent="0.2">
      <c r="P1469" s="4"/>
      <c r="Q1469" s="4"/>
      <c r="R1469" s="4"/>
      <c r="S1469" s="4"/>
      <c r="T1469" s="3"/>
      <c r="U1469" s="3"/>
      <c r="V1469" s="3"/>
      <c r="W1469" s="3"/>
      <c r="X1469" s="3"/>
      <c r="Y1469" s="3"/>
      <c r="Z1469" s="3"/>
      <c r="AA1469" s="3"/>
    </row>
    <row r="1470" spans="16:27" x14ac:dyDescent="0.2">
      <c r="P1470" s="4"/>
      <c r="Q1470" s="4"/>
      <c r="R1470" s="4"/>
      <c r="S1470" s="4"/>
      <c r="T1470" s="3"/>
      <c r="U1470" s="3"/>
      <c r="V1470" s="3"/>
      <c r="W1470" s="3"/>
      <c r="X1470" s="3"/>
      <c r="Y1470" s="3"/>
      <c r="Z1470" s="3"/>
      <c r="AA1470" s="3"/>
    </row>
    <row r="1471" spans="16:27" x14ac:dyDescent="0.2">
      <c r="P1471" s="4"/>
      <c r="Q1471" s="4"/>
      <c r="R1471" s="4"/>
      <c r="S1471" s="4"/>
      <c r="T1471" s="3"/>
      <c r="U1471" s="3"/>
      <c r="V1471" s="3"/>
      <c r="W1471" s="3"/>
      <c r="X1471" s="3"/>
      <c r="Y1471" s="3"/>
      <c r="Z1471" s="3"/>
      <c r="AA1471" s="3"/>
    </row>
    <row r="1472" spans="16:27" x14ac:dyDescent="0.2">
      <c r="P1472" s="4"/>
      <c r="Q1472" s="4"/>
      <c r="R1472" s="4"/>
      <c r="S1472" s="4"/>
      <c r="T1472" s="3"/>
      <c r="U1472" s="3"/>
      <c r="V1472" s="3"/>
      <c r="W1472" s="3"/>
      <c r="X1472" s="3"/>
      <c r="Y1472" s="3"/>
      <c r="Z1472" s="3"/>
      <c r="AA1472" s="3"/>
    </row>
    <row r="1473" spans="16:27" x14ac:dyDescent="0.2">
      <c r="P1473" s="4"/>
      <c r="Q1473" s="4"/>
      <c r="R1473" s="4"/>
      <c r="S1473" s="4"/>
      <c r="T1473" s="3"/>
      <c r="U1473" s="3"/>
      <c r="V1473" s="3"/>
      <c r="W1473" s="3"/>
      <c r="X1473" s="3"/>
      <c r="Y1473" s="3"/>
      <c r="Z1473" s="3"/>
      <c r="AA1473" s="3"/>
    </row>
    <row r="1474" spans="16:27" x14ac:dyDescent="0.2">
      <c r="P1474" s="4"/>
      <c r="Q1474" s="4"/>
      <c r="R1474" s="4"/>
      <c r="S1474" s="4"/>
      <c r="T1474" s="3"/>
      <c r="U1474" s="3"/>
      <c r="V1474" s="3"/>
      <c r="W1474" s="3"/>
      <c r="X1474" s="3"/>
      <c r="Y1474" s="3"/>
      <c r="Z1474" s="3"/>
      <c r="AA1474" s="3"/>
    </row>
    <row r="1475" spans="16:27" x14ac:dyDescent="0.2">
      <c r="P1475" s="4"/>
      <c r="Q1475" s="4"/>
      <c r="R1475" s="4"/>
      <c r="S1475" s="4"/>
      <c r="T1475" s="3"/>
      <c r="U1475" s="3"/>
      <c r="V1475" s="3"/>
      <c r="W1475" s="3"/>
      <c r="X1475" s="3"/>
      <c r="Y1475" s="3"/>
      <c r="Z1475" s="3"/>
      <c r="AA1475" s="3"/>
    </row>
    <row r="1476" spans="16:27" x14ac:dyDescent="0.2">
      <c r="P1476" s="4"/>
      <c r="Q1476" s="4"/>
      <c r="R1476" s="4"/>
      <c r="S1476" s="4"/>
      <c r="T1476" s="3"/>
      <c r="U1476" s="3"/>
      <c r="V1476" s="3"/>
      <c r="W1476" s="3"/>
      <c r="X1476" s="3"/>
      <c r="Y1476" s="3"/>
      <c r="Z1476" s="3"/>
      <c r="AA1476" s="3"/>
    </row>
    <row r="1477" spans="16:27" x14ac:dyDescent="0.2">
      <c r="P1477" s="4"/>
      <c r="Q1477" s="4"/>
      <c r="R1477" s="4"/>
      <c r="S1477" s="4"/>
      <c r="T1477" s="3"/>
      <c r="U1477" s="3"/>
      <c r="V1477" s="3"/>
      <c r="W1477" s="3"/>
      <c r="X1477" s="3"/>
      <c r="Y1477" s="3"/>
      <c r="Z1477" s="3"/>
      <c r="AA1477" s="3"/>
    </row>
    <row r="1478" spans="16:27" x14ac:dyDescent="0.2">
      <c r="P1478" s="4"/>
      <c r="Q1478" s="4"/>
      <c r="R1478" s="4"/>
      <c r="S1478" s="4"/>
      <c r="T1478" s="3"/>
      <c r="U1478" s="3"/>
      <c r="V1478" s="3"/>
      <c r="W1478" s="3"/>
      <c r="X1478" s="3"/>
      <c r="Y1478" s="3"/>
      <c r="Z1478" s="3"/>
      <c r="AA1478" s="3"/>
    </row>
    <row r="1479" spans="16:27" x14ac:dyDescent="0.2">
      <c r="P1479" s="4"/>
      <c r="Q1479" s="4"/>
      <c r="R1479" s="4"/>
      <c r="S1479" s="4"/>
      <c r="T1479" s="3"/>
      <c r="U1479" s="3"/>
      <c r="V1479" s="3"/>
      <c r="W1479" s="3"/>
      <c r="X1479" s="3"/>
      <c r="Y1479" s="3"/>
      <c r="Z1479" s="3"/>
      <c r="AA1479" s="3"/>
    </row>
    <row r="1480" spans="16:27" x14ac:dyDescent="0.2">
      <c r="P1480" s="4"/>
      <c r="Q1480" s="4"/>
      <c r="R1480" s="4"/>
      <c r="S1480" s="4"/>
      <c r="T1480" s="3"/>
      <c r="U1480" s="3"/>
      <c r="V1480" s="3"/>
      <c r="W1480" s="3"/>
      <c r="X1480" s="3"/>
      <c r="Y1480" s="3"/>
      <c r="Z1480" s="3"/>
      <c r="AA1480" s="3"/>
    </row>
    <row r="1481" spans="16:27" x14ac:dyDescent="0.2">
      <c r="P1481" s="4"/>
      <c r="Q1481" s="4"/>
      <c r="R1481" s="4"/>
      <c r="S1481" s="4"/>
      <c r="T1481" s="3"/>
      <c r="U1481" s="3"/>
      <c r="V1481" s="3"/>
      <c r="W1481" s="3"/>
      <c r="X1481" s="3"/>
      <c r="Y1481" s="3"/>
      <c r="Z1481" s="3"/>
      <c r="AA1481" s="3"/>
    </row>
    <row r="1482" spans="16:27" x14ac:dyDescent="0.2">
      <c r="P1482" s="4"/>
      <c r="Q1482" s="4"/>
      <c r="R1482" s="4"/>
      <c r="S1482" s="4"/>
      <c r="T1482" s="3"/>
      <c r="U1482" s="3"/>
      <c r="V1482" s="3"/>
      <c r="W1482" s="3"/>
      <c r="X1482" s="3"/>
      <c r="Y1482" s="3"/>
      <c r="Z1482" s="3"/>
      <c r="AA1482" s="3"/>
    </row>
    <row r="1483" spans="16:27" x14ac:dyDescent="0.2">
      <c r="P1483" s="4"/>
      <c r="Q1483" s="4"/>
      <c r="R1483" s="4"/>
      <c r="S1483" s="4"/>
      <c r="T1483" s="3"/>
      <c r="U1483" s="3"/>
      <c r="V1483" s="3"/>
      <c r="W1483" s="3"/>
      <c r="X1483" s="3"/>
      <c r="Y1483" s="3"/>
      <c r="Z1483" s="3"/>
      <c r="AA1483" s="3"/>
    </row>
    <row r="1484" spans="16:27" x14ac:dyDescent="0.2">
      <c r="P1484" s="4"/>
      <c r="Q1484" s="4"/>
      <c r="R1484" s="4"/>
      <c r="S1484" s="4"/>
      <c r="T1484" s="3"/>
      <c r="U1484" s="3"/>
      <c r="V1484" s="3"/>
      <c r="W1484" s="3"/>
      <c r="X1484" s="3"/>
      <c r="Y1484" s="3"/>
      <c r="Z1484" s="3"/>
      <c r="AA1484" s="3"/>
    </row>
    <row r="1485" spans="16:27" x14ac:dyDescent="0.2">
      <c r="P1485" s="4"/>
      <c r="Q1485" s="4"/>
      <c r="R1485" s="4"/>
      <c r="S1485" s="4"/>
      <c r="T1485" s="3"/>
      <c r="U1485" s="3"/>
      <c r="V1485" s="3"/>
      <c r="W1485" s="3"/>
      <c r="X1485" s="3"/>
      <c r="Y1485" s="3"/>
      <c r="Z1485" s="3"/>
      <c r="AA1485" s="3"/>
    </row>
    <row r="1486" spans="16:27" x14ac:dyDescent="0.2">
      <c r="P1486" s="4"/>
      <c r="Q1486" s="4"/>
      <c r="R1486" s="4"/>
      <c r="S1486" s="4"/>
      <c r="T1486" s="3"/>
      <c r="U1486" s="3"/>
      <c r="V1486" s="3"/>
      <c r="W1486" s="3"/>
      <c r="X1486" s="3"/>
      <c r="Y1486" s="3"/>
      <c r="Z1486" s="3"/>
      <c r="AA1486" s="3"/>
    </row>
    <row r="1487" spans="16:27" x14ac:dyDescent="0.2">
      <c r="P1487" s="4"/>
      <c r="Q1487" s="4"/>
      <c r="R1487" s="4"/>
      <c r="S1487" s="4"/>
      <c r="T1487" s="3"/>
      <c r="U1487" s="3"/>
      <c r="V1487" s="3"/>
      <c r="W1487" s="3"/>
      <c r="X1487" s="3"/>
      <c r="Y1487" s="3"/>
      <c r="Z1487" s="3"/>
      <c r="AA1487" s="3"/>
    </row>
    <row r="1488" spans="16:27" x14ac:dyDescent="0.2">
      <c r="P1488" s="4"/>
      <c r="Q1488" s="4"/>
      <c r="R1488" s="4"/>
      <c r="S1488" s="4"/>
      <c r="T1488" s="3"/>
      <c r="U1488" s="3"/>
      <c r="V1488" s="3"/>
      <c r="W1488" s="3"/>
      <c r="X1488" s="3"/>
      <c r="Y1488" s="3"/>
      <c r="Z1488" s="3"/>
      <c r="AA1488" s="3"/>
    </row>
    <row r="1489" spans="16:27" x14ac:dyDescent="0.2">
      <c r="P1489" s="4"/>
      <c r="Q1489" s="4"/>
      <c r="R1489" s="4"/>
      <c r="S1489" s="4"/>
      <c r="T1489" s="3"/>
      <c r="U1489" s="3"/>
      <c r="V1489" s="3"/>
      <c r="W1489" s="3"/>
      <c r="X1489" s="3"/>
      <c r="Y1489" s="3"/>
      <c r="Z1489" s="3"/>
      <c r="AA1489" s="3"/>
    </row>
    <row r="1490" spans="16:27" x14ac:dyDescent="0.2">
      <c r="P1490" s="4"/>
      <c r="Q1490" s="4"/>
      <c r="R1490" s="4"/>
      <c r="S1490" s="4"/>
      <c r="T1490" s="3"/>
      <c r="U1490" s="3"/>
      <c r="V1490" s="3"/>
      <c r="W1490" s="3"/>
      <c r="X1490" s="3"/>
      <c r="Y1490" s="3"/>
      <c r="Z1490" s="3"/>
      <c r="AA1490" s="3"/>
    </row>
    <row r="1491" spans="16:27" x14ac:dyDescent="0.2">
      <c r="P1491" s="4"/>
      <c r="Q1491" s="4"/>
      <c r="R1491" s="4"/>
      <c r="S1491" s="4"/>
      <c r="T1491" s="3"/>
      <c r="U1491" s="3"/>
      <c r="V1491" s="3"/>
      <c r="W1491" s="3"/>
      <c r="X1491" s="3"/>
      <c r="Y1491" s="3"/>
      <c r="Z1491" s="3"/>
      <c r="AA1491" s="3"/>
    </row>
    <row r="1492" spans="16:27" x14ac:dyDescent="0.2">
      <c r="P1492" s="4"/>
      <c r="Q1492" s="4"/>
      <c r="R1492" s="4"/>
      <c r="S1492" s="4"/>
      <c r="T1492" s="3"/>
      <c r="U1492" s="3"/>
      <c r="V1492" s="3"/>
      <c r="W1492" s="3"/>
      <c r="X1492" s="3"/>
      <c r="Y1492" s="3"/>
      <c r="Z1492" s="3"/>
      <c r="AA1492" s="3"/>
    </row>
    <row r="1493" spans="16:27" x14ac:dyDescent="0.2">
      <c r="P1493" s="4"/>
      <c r="Q1493" s="4"/>
      <c r="R1493" s="4"/>
      <c r="S1493" s="4"/>
      <c r="T1493" s="3"/>
      <c r="U1493" s="3"/>
      <c r="V1493" s="3"/>
      <c r="W1493" s="3"/>
      <c r="X1493" s="3"/>
      <c r="Y1493" s="3"/>
      <c r="Z1493" s="3"/>
      <c r="AA1493" s="3"/>
    </row>
    <row r="1494" spans="16:27" x14ac:dyDescent="0.2">
      <c r="P1494" s="4"/>
      <c r="Q1494" s="4"/>
      <c r="R1494" s="4"/>
      <c r="S1494" s="4"/>
      <c r="T1494" s="3"/>
      <c r="U1494" s="3"/>
      <c r="V1494" s="3"/>
      <c r="W1494" s="3"/>
      <c r="X1494" s="3"/>
      <c r="Y1494" s="3"/>
      <c r="Z1494" s="3"/>
      <c r="AA1494" s="3"/>
    </row>
    <row r="1495" spans="16:27" x14ac:dyDescent="0.2">
      <c r="P1495" s="4"/>
      <c r="Q1495" s="4"/>
      <c r="R1495" s="4"/>
      <c r="S1495" s="4"/>
      <c r="T1495" s="3"/>
      <c r="U1495" s="3"/>
      <c r="V1495" s="3"/>
      <c r="W1495" s="3"/>
      <c r="X1495" s="3"/>
      <c r="Y1495" s="3"/>
      <c r="Z1495" s="3"/>
      <c r="AA1495" s="3"/>
    </row>
    <row r="1496" spans="16:27" x14ac:dyDescent="0.2">
      <c r="P1496" s="4"/>
      <c r="Q1496" s="4"/>
      <c r="R1496" s="4"/>
      <c r="S1496" s="4"/>
      <c r="T1496" s="3"/>
      <c r="U1496" s="3"/>
      <c r="V1496" s="3"/>
      <c r="W1496" s="3"/>
      <c r="X1496" s="3"/>
      <c r="Y1496" s="3"/>
      <c r="Z1496" s="3"/>
      <c r="AA1496" s="3"/>
    </row>
    <row r="1497" spans="16:27" x14ac:dyDescent="0.2">
      <c r="P1497" s="4"/>
      <c r="Q1497" s="4"/>
      <c r="R1497" s="4"/>
      <c r="S1497" s="4"/>
      <c r="T1497" s="3"/>
      <c r="U1497" s="3"/>
      <c r="V1497" s="3"/>
      <c r="W1497" s="3"/>
      <c r="X1497" s="3"/>
      <c r="Y1497" s="3"/>
      <c r="Z1497" s="3"/>
      <c r="AA1497" s="3"/>
    </row>
    <row r="1498" spans="16:27" x14ac:dyDescent="0.2">
      <c r="P1498" s="4"/>
      <c r="Q1498" s="4"/>
      <c r="R1498" s="4"/>
      <c r="S1498" s="4"/>
      <c r="T1498" s="3"/>
      <c r="U1498" s="3"/>
      <c r="V1498" s="3"/>
      <c r="W1498" s="3"/>
      <c r="X1498" s="3"/>
      <c r="Y1498" s="3"/>
      <c r="Z1498" s="3"/>
      <c r="AA1498" s="3"/>
    </row>
    <row r="1499" spans="16:27" x14ac:dyDescent="0.2">
      <c r="P1499" s="4"/>
      <c r="Q1499" s="4"/>
      <c r="R1499" s="4"/>
      <c r="S1499" s="4"/>
      <c r="T1499" s="3"/>
      <c r="U1499" s="3"/>
      <c r="V1499" s="3"/>
      <c r="W1499" s="3"/>
      <c r="X1499" s="3"/>
      <c r="Y1499" s="3"/>
      <c r="Z1499" s="3"/>
      <c r="AA1499" s="3"/>
    </row>
    <row r="1500" spans="16:27" x14ac:dyDescent="0.2">
      <c r="P1500" s="4"/>
      <c r="Q1500" s="4"/>
      <c r="R1500" s="4"/>
      <c r="S1500" s="4"/>
      <c r="T1500" s="3"/>
      <c r="U1500" s="3"/>
      <c r="V1500" s="3"/>
      <c r="W1500" s="3"/>
      <c r="X1500" s="3"/>
      <c r="Y1500" s="3"/>
      <c r="Z1500" s="3"/>
      <c r="AA1500" s="3"/>
    </row>
    <row r="1501" spans="16:27" x14ac:dyDescent="0.2">
      <c r="P1501" s="4"/>
      <c r="Q1501" s="4"/>
      <c r="R1501" s="4"/>
      <c r="S1501" s="4"/>
      <c r="T1501" s="3"/>
      <c r="U1501" s="3"/>
      <c r="V1501" s="3"/>
      <c r="W1501" s="3"/>
      <c r="X1501" s="3"/>
      <c r="Y1501" s="3"/>
      <c r="Z1501" s="3"/>
      <c r="AA1501" s="3"/>
    </row>
    <row r="1502" spans="16:27" x14ac:dyDescent="0.2">
      <c r="P1502" s="4"/>
      <c r="Q1502" s="4"/>
      <c r="R1502" s="4"/>
      <c r="S1502" s="4"/>
      <c r="T1502" s="3"/>
      <c r="U1502" s="3"/>
      <c r="V1502" s="3"/>
      <c r="W1502" s="3"/>
      <c r="X1502" s="3"/>
      <c r="Y1502" s="3"/>
      <c r="Z1502" s="3"/>
      <c r="AA1502" s="3"/>
    </row>
    <row r="1503" spans="16:27" x14ac:dyDescent="0.2">
      <c r="P1503" s="4"/>
      <c r="Q1503" s="4"/>
      <c r="R1503" s="4"/>
      <c r="S1503" s="4"/>
      <c r="T1503" s="3"/>
      <c r="U1503" s="3"/>
      <c r="V1503" s="3"/>
      <c r="W1503" s="3"/>
      <c r="X1503" s="3"/>
      <c r="Y1503" s="3"/>
      <c r="Z1503" s="3"/>
      <c r="AA1503" s="3"/>
    </row>
    <row r="1504" spans="16:27" x14ac:dyDescent="0.2">
      <c r="P1504" s="4"/>
      <c r="Q1504" s="4"/>
      <c r="R1504" s="4"/>
      <c r="S1504" s="4"/>
      <c r="T1504" s="3"/>
      <c r="U1504" s="3"/>
      <c r="V1504" s="3"/>
      <c r="W1504" s="3"/>
      <c r="X1504" s="3"/>
      <c r="Y1504" s="3"/>
      <c r="Z1504" s="3"/>
      <c r="AA1504" s="3"/>
    </row>
    <row r="1505" spans="16:16" x14ac:dyDescent="0.2">
      <c r="P1505" s="4"/>
    </row>
    <row r="1506" spans="16:16" x14ac:dyDescent="0.2">
      <c r="P1506" s="4"/>
    </row>
    <row r="1507" spans="16:16" x14ac:dyDescent="0.2">
      <c r="P1507" s="4"/>
    </row>
    <row r="1508" spans="16:16" x14ac:dyDescent="0.2">
      <c r="P1508" s="4"/>
    </row>
    <row r="1509" spans="16:16" x14ac:dyDescent="0.2">
      <c r="P1509" s="4"/>
    </row>
    <row r="1510" spans="16:16" x14ac:dyDescent="0.2">
      <c r="P1510" s="4"/>
    </row>
    <row r="1511" spans="16:16" x14ac:dyDescent="0.2">
      <c r="P1511" s="4"/>
    </row>
    <row r="1512" spans="16:16" x14ac:dyDescent="0.2">
      <c r="P1512" s="4"/>
    </row>
    <row r="1513" spans="16:16" x14ac:dyDescent="0.2">
      <c r="P1513" s="4"/>
    </row>
    <row r="1514" spans="16:16" x14ac:dyDescent="0.2">
      <c r="P1514" s="4"/>
    </row>
    <row r="1515" spans="16:16" x14ac:dyDescent="0.2">
      <c r="P1515" s="4"/>
    </row>
    <row r="1516" spans="16:16" x14ac:dyDescent="0.2">
      <c r="P1516" s="4"/>
    </row>
    <row r="1517" spans="16:16" x14ac:dyDescent="0.2">
      <c r="P1517" s="4"/>
    </row>
    <row r="1518" spans="16:16" x14ac:dyDescent="0.2">
      <c r="P1518" s="4"/>
    </row>
    <row r="1519" spans="16:16" x14ac:dyDescent="0.2">
      <c r="P1519" s="4"/>
    </row>
    <row r="1520" spans="16:16" x14ac:dyDescent="0.2">
      <c r="P1520" s="4"/>
    </row>
    <row r="1521" spans="16:16" x14ac:dyDescent="0.2">
      <c r="P1521" s="4"/>
    </row>
    <row r="1522" spans="16:16" x14ac:dyDescent="0.2">
      <c r="P1522" s="4"/>
    </row>
    <row r="1523" spans="16:16" x14ac:dyDescent="0.2">
      <c r="P1523" s="4"/>
    </row>
    <row r="1524" spans="16:16" x14ac:dyDescent="0.2">
      <c r="P1524" s="4"/>
    </row>
    <row r="1525" spans="16:16" x14ac:dyDescent="0.2">
      <c r="P1525" s="4"/>
    </row>
    <row r="1526" spans="16:16" x14ac:dyDescent="0.2">
      <c r="P1526" s="4"/>
    </row>
    <row r="1527" spans="16:16" x14ac:dyDescent="0.2">
      <c r="P1527" s="4"/>
    </row>
    <row r="1528" spans="16:16" x14ac:dyDescent="0.2">
      <c r="P1528" s="4"/>
    </row>
    <row r="1529" spans="16:16" x14ac:dyDescent="0.2">
      <c r="P1529" s="4"/>
    </row>
    <row r="1530" spans="16:16" x14ac:dyDescent="0.2">
      <c r="P1530" s="4"/>
    </row>
    <row r="1531" spans="16:16" x14ac:dyDescent="0.2">
      <c r="P1531" s="4"/>
    </row>
    <row r="1532" spans="16:16" x14ac:dyDescent="0.2">
      <c r="P1532" s="4"/>
    </row>
    <row r="1533" spans="16:16" x14ac:dyDescent="0.2">
      <c r="P1533" s="4"/>
    </row>
    <row r="1534" spans="16:16" x14ac:dyDescent="0.2">
      <c r="P1534" s="4"/>
    </row>
    <row r="1535" spans="16:16" x14ac:dyDescent="0.2">
      <c r="P1535" s="4"/>
    </row>
    <row r="1536" spans="16:16" x14ac:dyDescent="0.2">
      <c r="P1536" s="4"/>
    </row>
    <row r="1537" spans="16:16" x14ac:dyDescent="0.2">
      <c r="P1537" s="4"/>
    </row>
    <row r="1538" spans="16:16" x14ac:dyDescent="0.2">
      <c r="P1538" s="4"/>
    </row>
    <row r="1539" spans="16:16" x14ac:dyDescent="0.2">
      <c r="P1539" s="4"/>
    </row>
    <row r="1540" spans="16:16" x14ac:dyDescent="0.2">
      <c r="P1540" s="4"/>
    </row>
    <row r="1541" spans="16:16" x14ac:dyDescent="0.2">
      <c r="P1541" s="4"/>
    </row>
    <row r="1542" spans="16:16" x14ac:dyDescent="0.2">
      <c r="P1542" s="4"/>
    </row>
    <row r="1543" spans="16:16" x14ac:dyDescent="0.2">
      <c r="P1543" s="4"/>
    </row>
    <row r="1544" spans="16:16" x14ac:dyDescent="0.2">
      <c r="P1544" s="4"/>
    </row>
    <row r="1545" spans="16:16" x14ac:dyDescent="0.2">
      <c r="P1545" s="4"/>
    </row>
    <row r="1546" spans="16:16" x14ac:dyDescent="0.2">
      <c r="P1546" s="4"/>
    </row>
    <row r="1547" spans="16:16" x14ac:dyDescent="0.2">
      <c r="P1547" s="4"/>
    </row>
    <row r="1548" spans="16:16" x14ac:dyDescent="0.2">
      <c r="P1548" s="4"/>
    </row>
    <row r="1549" spans="16:16" x14ac:dyDescent="0.2">
      <c r="P1549" s="4"/>
    </row>
    <row r="1550" spans="16:16" x14ac:dyDescent="0.2">
      <c r="P1550" s="4"/>
    </row>
    <row r="1551" spans="16:16" x14ac:dyDescent="0.2">
      <c r="P1551" s="4"/>
    </row>
    <row r="1552" spans="16:16" x14ac:dyDescent="0.2">
      <c r="P1552" s="4"/>
    </row>
    <row r="1553" spans="16:16" x14ac:dyDescent="0.2">
      <c r="P1553" s="4"/>
    </row>
    <row r="1554" spans="16:16" x14ac:dyDescent="0.2">
      <c r="P1554" s="4"/>
    </row>
    <row r="1555" spans="16:16" x14ac:dyDescent="0.2">
      <c r="P1555" s="4"/>
    </row>
    <row r="1556" spans="16:16" x14ac:dyDescent="0.2">
      <c r="P1556" s="4"/>
    </row>
    <row r="1557" spans="16:16" x14ac:dyDescent="0.2">
      <c r="P1557" s="4"/>
    </row>
    <row r="1558" spans="16:16" x14ac:dyDescent="0.2">
      <c r="P1558" s="4"/>
    </row>
    <row r="1559" spans="16:16" x14ac:dyDescent="0.2">
      <c r="P1559" s="4"/>
    </row>
    <row r="1560" spans="16:16" x14ac:dyDescent="0.2">
      <c r="P1560" s="4"/>
    </row>
    <row r="1561" spans="16:16" x14ac:dyDescent="0.2">
      <c r="P1561" s="4"/>
    </row>
    <row r="1562" spans="16:16" x14ac:dyDescent="0.2">
      <c r="P1562" s="4"/>
    </row>
    <row r="1563" spans="16:16" x14ac:dyDescent="0.2">
      <c r="P1563" s="4"/>
    </row>
    <row r="1564" spans="16:16" x14ac:dyDescent="0.2">
      <c r="P1564" s="4"/>
    </row>
    <row r="1565" spans="16:16" x14ac:dyDescent="0.2">
      <c r="P1565" s="4"/>
    </row>
    <row r="1566" spans="16:16" x14ac:dyDescent="0.2">
      <c r="P1566" s="4"/>
    </row>
    <row r="1567" spans="16:16" x14ac:dyDescent="0.2">
      <c r="P1567" s="4"/>
    </row>
    <row r="1568" spans="16:16" x14ac:dyDescent="0.2">
      <c r="P1568" s="4"/>
    </row>
    <row r="1569" spans="16:16" x14ac:dyDescent="0.2">
      <c r="P1569" s="4"/>
    </row>
    <row r="1570" spans="16:16" x14ac:dyDescent="0.2">
      <c r="P1570" s="4"/>
    </row>
    <row r="1571" spans="16:16" x14ac:dyDescent="0.2">
      <c r="P1571" s="4"/>
    </row>
    <row r="1572" spans="16:16" x14ac:dyDescent="0.2">
      <c r="P1572" s="4"/>
    </row>
    <row r="1573" spans="16:16" x14ac:dyDescent="0.2">
      <c r="P1573" s="4"/>
    </row>
    <row r="1574" spans="16:16" x14ac:dyDescent="0.2">
      <c r="P1574" s="4"/>
    </row>
    <row r="1575" spans="16:16" x14ac:dyDescent="0.2">
      <c r="P1575" s="4"/>
    </row>
    <row r="1576" spans="16:16" x14ac:dyDescent="0.2">
      <c r="P1576" s="4"/>
    </row>
    <row r="1577" spans="16:16" x14ac:dyDescent="0.2">
      <c r="P1577" s="4"/>
    </row>
    <row r="1578" spans="16:16" x14ac:dyDescent="0.2">
      <c r="P1578" s="4"/>
    </row>
    <row r="1579" spans="16:16" x14ac:dyDescent="0.2">
      <c r="P1579" s="4"/>
    </row>
    <row r="1580" spans="16:16" x14ac:dyDescent="0.2">
      <c r="P1580" s="4"/>
    </row>
    <row r="1581" spans="16:16" x14ac:dyDescent="0.2">
      <c r="P1581" s="4"/>
    </row>
    <row r="1582" spans="16:16" x14ac:dyDescent="0.2">
      <c r="P1582" s="4"/>
    </row>
    <row r="1583" spans="16:16" x14ac:dyDescent="0.2">
      <c r="P1583" s="4"/>
    </row>
    <row r="1584" spans="16:16" x14ac:dyDescent="0.2">
      <c r="P1584" s="4"/>
    </row>
    <row r="1585" spans="16:16" x14ac:dyDescent="0.2">
      <c r="P1585" s="4"/>
    </row>
    <row r="1586" spans="16:16" x14ac:dyDescent="0.2">
      <c r="P1586" s="4"/>
    </row>
    <row r="1587" spans="16:16" x14ac:dyDescent="0.2">
      <c r="P1587" s="4"/>
    </row>
    <row r="1588" spans="16:16" x14ac:dyDescent="0.2">
      <c r="P1588" s="4"/>
    </row>
    <row r="1589" spans="16:16" x14ac:dyDescent="0.2">
      <c r="P1589" s="4"/>
    </row>
    <row r="1590" spans="16:16" x14ac:dyDescent="0.2">
      <c r="P1590" s="4"/>
    </row>
    <row r="1591" spans="16:16" x14ac:dyDescent="0.2">
      <c r="P1591" s="4"/>
    </row>
    <row r="1592" spans="16:16" x14ac:dyDescent="0.2">
      <c r="P1592" s="4"/>
    </row>
    <row r="1593" spans="16:16" x14ac:dyDescent="0.2">
      <c r="P1593" s="4"/>
    </row>
    <row r="1594" spans="16:16" x14ac:dyDescent="0.2">
      <c r="P1594" s="4"/>
    </row>
    <row r="1595" spans="16:16" x14ac:dyDescent="0.2">
      <c r="P1595" s="4"/>
    </row>
    <row r="1596" spans="16:16" x14ac:dyDescent="0.2">
      <c r="P1596" s="4"/>
    </row>
    <row r="1597" spans="16:16" x14ac:dyDescent="0.2">
      <c r="P1597" s="4"/>
    </row>
    <row r="1598" spans="16:16" x14ac:dyDescent="0.2">
      <c r="P1598" s="4"/>
    </row>
    <row r="1599" spans="16:16" x14ac:dyDescent="0.2">
      <c r="P1599" s="4"/>
    </row>
    <row r="1600" spans="16:16" x14ac:dyDescent="0.2">
      <c r="P1600" s="4"/>
    </row>
    <row r="1601" spans="16:16" x14ac:dyDescent="0.2">
      <c r="P1601" s="4"/>
    </row>
    <row r="1602" spans="16:16" x14ac:dyDescent="0.2">
      <c r="P1602" s="4"/>
    </row>
    <row r="1603" spans="16:16" x14ac:dyDescent="0.2">
      <c r="P1603" s="4"/>
    </row>
    <row r="1604" spans="16:16" x14ac:dyDescent="0.2">
      <c r="P1604" s="4"/>
    </row>
    <row r="1605" spans="16:16" x14ac:dyDescent="0.2">
      <c r="P1605" s="4"/>
    </row>
    <row r="1606" spans="16:16" x14ac:dyDescent="0.2">
      <c r="P1606" s="4"/>
    </row>
    <row r="1607" spans="16:16" x14ac:dyDescent="0.2">
      <c r="P1607" s="4"/>
    </row>
    <row r="1608" spans="16:16" x14ac:dyDescent="0.2">
      <c r="P1608" s="4"/>
    </row>
    <row r="1609" spans="16:16" x14ac:dyDescent="0.2">
      <c r="P1609" s="4"/>
    </row>
    <row r="1610" spans="16:16" x14ac:dyDescent="0.2">
      <c r="P1610" s="4"/>
    </row>
    <row r="1611" spans="16:16" x14ac:dyDescent="0.2">
      <c r="P1611" s="4"/>
    </row>
    <row r="1612" spans="16:16" x14ac:dyDescent="0.2">
      <c r="P1612" s="4"/>
    </row>
    <row r="1613" spans="16:16" x14ac:dyDescent="0.2">
      <c r="P1613" s="4"/>
    </row>
    <row r="1614" spans="16:16" x14ac:dyDescent="0.2">
      <c r="P1614" s="4"/>
    </row>
    <row r="1615" spans="16:16" x14ac:dyDescent="0.2">
      <c r="P1615" s="4"/>
    </row>
    <row r="1616" spans="16:16" x14ac:dyDescent="0.2">
      <c r="P1616" s="4"/>
    </row>
    <row r="1617" spans="16:16" x14ac:dyDescent="0.2">
      <c r="P1617" s="4"/>
    </row>
    <row r="1618" spans="16:16" x14ac:dyDescent="0.2">
      <c r="P1618" s="4"/>
    </row>
    <row r="1619" spans="16:16" x14ac:dyDescent="0.2">
      <c r="P1619" s="4"/>
    </row>
    <row r="1620" spans="16:16" x14ac:dyDescent="0.2">
      <c r="P1620" s="4"/>
    </row>
    <row r="1621" spans="16:16" x14ac:dyDescent="0.2">
      <c r="P1621" s="4"/>
    </row>
    <row r="1622" spans="16:16" x14ac:dyDescent="0.2">
      <c r="P1622" s="4"/>
    </row>
    <row r="1623" spans="16:16" x14ac:dyDescent="0.2">
      <c r="P1623" s="4"/>
    </row>
    <row r="1624" spans="16:16" x14ac:dyDescent="0.2">
      <c r="P1624" s="4"/>
    </row>
    <row r="1625" spans="16:16" x14ac:dyDescent="0.2">
      <c r="P1625" s="4"/>
    </row>
    <row r="1626" spans="16:16" x14ac:dyDescent="0.2">
      <c r="P1626" s="4"/>
    </row>
    <row r="1627" spans="16:16" x14ac:dyDescent="0.2">
      <c r="P1627" s="4"/>
    </row>
    <row r="1628" spans="16:16" x14ac:dyDescent="0.2">
      <c r="P1628" s="4"/>
    </row>
    <row r="1629" spans="16:16" x14ac:dyDescent="0.2">
      <c r="P1629" s="4"/>
    </row>
    <row r="1630" spans="16:16" x14ac:dyDescent="0.2">
      <c r="P1630" s="4"/>
    </row>
    <row r="1631" spans="16:16" x14ac:dyDescent="0.2">
      <c r="P1631" s="4"/>
    </row>
    <row r="1632" spans="16:16" x14ac:dyDescent="0.2">
      <c r="P1632" s="4"/>
    </row>
    <row r="1633" spans="16:16" x14ac:dyDescent="0.2">
      <c r="P1633" s="4"/>
    </row>
    <row r="1634" spans="16:16" x14ac:dyDescent="0.2">
      <c r="P1634" s="4"/>
    </row>
    <row r="1635" spans="16:16" x14ac:dyDescent="0.2">
      <c r="P1635" s="4"/>
    </row>
    <row r="1636" spans="16:16" x14ac:dyDescent="0.2">
      <c r="P1636" s="4"/>
    </row>
    <row r="1637" spans="16:16" x14ac:dyDescent="0.2">
      <c r="P1637" s="4"/>
    </row>
    <row r="1638" spans="16:16" x14ac:dyDescent="0.2">
      <c r="P1638" s="4"/>
    </row>
    <row r="1639" spans="16:16" x14ac:dyDescent="0.2">
      <c r="P1639" s="4"/>
    </row>
    <row r="1640" spans="16:16" x14ac:dyDescent="0.2">
      <c r="P1640" s="4"/>
    </row>
    <row r="1641" spans="16:16" x14ac:dyDescent="0.2">
      <c r="P1641" s="4"/>
    </row>
    <row r="1642" spans="16:16" x14ac:dyDescent="0.2">
      <c r="P1642" s="4"/>
    </row>
    <row r="1643" spans="16:16" x14ac:dyDescent="0.2">
      <c r="P1643" s="4"/>
    </row>
    <row r="1644" spans="16:16" x14ac:dyDescent="0.2">
      <c r="P1644" s="4"/>
    </row>
    <row r="1645" spans="16:16" x14ac:dyDescent="0.2">
      <c r="P1645" s="4"/>
    </row>
    <row r="1646" spans="16:16" x14ac:dyDescent="0.2">
      <c r="P1646" s="4"/>
    </row>
    <row r="1647" spans="16:16" x14ac:dyDescent="0.2">
      <c r="P1647" s="4"/>
    </row>
    <row r="1648" spans="16:16" x14ac:dyDescent="0.2">
      <c r="P1648" s="4"/>
    </row>
    <row r="1649" spans="16:16" x14ac:dyDescent="0.2">
      <c r="P1649" s="4"/>
    </row>
    <row r="1650" spans="16:16" x14ac:dyDescent="0.2">
      <c r="P1650" s="4"/>
    </row>
    <row r="1651" spans="16:16" x14ac:dyDescent="0.2">
      <c r="P1651" s="4"/>
    </row>
    <row r="1652" spans="16:16" x14ac:dyDescent="0.2">
      <c r="P1652" s="4"/>
    </row>
    <row r="1653" spans="16:16" x14ac:dyDescent="0.2">
      <c r="P1653" s="4"/>
    </row>
    <row r="1654" spans="16:16" x14ac:dyDescent="0.2">
      <c r="P1654" s="4"/>
    </row>
    <row r="1655" spans="16:16" x14ac:dyDescent="0.2">
      <c r="P1655" s="4"/>
    </row>
    <row r="1656" spans="16:16" x14ac:dyDescent="0.2">
      <c r="P1656" s="4"/>
    </row>
    <row r="1657" spans="16:16" x14ac:dyDescent="0.2">
      <c r="P1657" s="4"/>
    </row>
    <row r="1658" spans="16:16" x14ac:dyDescent="0.2">
      <c r="P1658" s="4"/>
    </row>
    <row r="1659" spans="16:16" x14ac:dyDescent="0.2">
      <c r="P1659" s="4"/>
    </row>
    <row r="1660" spans="16:16" x14ac:dyDescent="0.2">
      <c r="P1660" s="4"/>
    </row>
    <row r="1661" spans="16:16" x14ac:dyDescent="0.2">
      <c r="P1661" s="4"/>
    </row>
    <row r="1662" spans="16:16" x14ac:dyDescent="0.2">
      <c r="P1662" s="4"/>
    </row>
    <row r="1663" spans="16:16" x14ac:dyDescent="0.2">
      <c r="P1663" s="4"/>
    </row>
    <row r="1664" spans="16:16" x14ac:dyDescent="0.2">
      <c r="P1664" s="4"/>
    </row>
    <row r="1665" spans="16:16" x14ac:dyDescent="0.2">
      <c r="P1665" s="4"/>
    </row>
    <row r="1666" spans="16:16" x14ac:dyDescent="0.2">
      <c r="P1666" s="4"/>
    </row>
    <row r="1667" spans="16:16" x14ac:dyDescent="0.2">
      <c r="P1667" s="4"/>
    </row>
    <row r="1668" spans="16:16" x14ac:dyDescent="0.2">
      <c r="P1668" s="4"/>
    </row>
    <row r="1669" spans="16:16" x14ac:dyDescent="0.2">
      <c r="P1669" s="4"/>
    </row>
    <row r="1670" spans="16:16" x14ac:dyDescent="0.2">
      <c r="P1670" s="4"/>
    </row>
    <row r="1671" spans="16:16" x14ac:dyDescent="0.2">
      <c r="P1671" s="4"/>
    </row>
    <row r="1672" spans="16:16" x14ac:dyDescent="0.2">
      <c r="P1672" s="4"/>
    </row>
    <row r="1673" spans="16:16" x14ac:dyDescent="0.2">
      <c r="P1673" s="4"/>
    </row>
    <row r="1674" spans="16:16" x14ac:dyDescent="0.2">
      <c r="P1674" s="4"/>
    </row>
    <row r="1675" spans="16:16" x14ac:dyDescent="0.2">
      <c r="P1675" s="4"/>
    </row>
    <row r="1676" spans="16:16" x14ac:dyDescent="0.2">
      <c r="P1676" s="4"/>
    </row>
    <row r="1677" spans="16:16" x14ac:dyDescent="0.2">
      <c r="P1677" s="4"/>
    </row>
    <row r="1678" spans="16:16" x14ac:dyDescent="0.2">
      <c r="P1678" s="4"/>
    </row>
    <row r="1679" spans="16:16" x14ac:dyDescent="0.2">
      <c r="P1679" s="4"/>
    </row>
    <row r="1680" spans="16:16" x14ac:dyDescent="0.2">
      <c r="P1680" s="4"/>
    </row>
    <row r="1681" spans="16:16" x14ac:dyDescent="0.2">
      <c r="P1681" s="4"/>
    </row>
    <row r="1682" spans="16:16" x14ac:dyDescent="0.2">
      <c r="P1682" s="4"/>
    </row>
    <row r="1683" spans="16:16" x14ac:dyDescent="0.2">
      <c r="P1683" s="4"/>
    </row>
    <row r="1684" spans="16:16" x14ac:dyDescent="0.2">
      <c r="P1684" s="4"/>
    </row>
    <row r="1685" spans="16:16" x14ac:dyDescent="0.2">
      <c r="P1685" s="4"/>
    </row>
    <row r="1686" spans="16:16" x14ac:dyDescent="0.2">
      <c r="P1686" s="4"/>
    </row>
    <row r="1687" spans="16:16" x14ac:dyDescent="0.2">
      <c r="P1687" s="4"/>
    </row>
    <row r="1688" spans="16:16" x14ac:dyDescent="0.2">
      <c r="P1688" s="4"/>
    </row>
    <row r="1689" spans="16:16" x14ac:dyDescent="0.2">
      <c r="P1689" s="4"/>
    </row>
    <row r="1690" spans="16:16" x14ac:dyDescent="0.2">
      <c r="P1690" s="4"/>
    </row>
    <row r="1691" spans="16:16" x14ac:dyDescent="0.2">
      <c r="P1691" s="4"/>
    </row>
    <row r="1692" spans="16:16" x14ac:dyDescent="0.2">
      <c r="P1692" s="4"/>
    </row>
    <row r="1693" spans="16:16" x14ac:dyDescent="0.2">
      <c r="P1693" s="4"/>
    </row>
    <row r="1694" spans="16:16" x14ac:dyDescent="0.2">
      <c r="P1694" s="4"/>
    </row>
    <row r="1695" spans="16:16" x14ac:dyDescent="0.2">
      <c r="P1695" s="4"/>
    </row>
    <row r="1696" spans="16:16" x14ac:dyDescent="0.2">
      <c r="P1696" s="4"/>
    </row>
    <row r="1697" spans="16:16" x14ac:dyDescent="0.2">
      <c r="P1697" s="4"/>
    </row>
    <row r="1698" spans="16:16" x14ac:dyDescent="0.2">
      <c r="P1698" s="4"/>
    </row>
    <row r="1699" spans="16:16" x14ac:dyDescent="0.2">
      <c r="P1699" s="4"/>
    </row>
    <row r="1700" spans="16:16" x14ac:dyDescent="0.2">
      <c r="P1700" s="4"/>
    </row>
    <row r="1701" spans="16:16" x14ac:dyDescent="0.2">
      <c r="P1701" s="4"/>
    </row>
    <row r="1702" spans="16:16" x14ac:dyDescent="0.2">
      <c r="P1702" s="4"/>
    </row>
    <row r="1703" spans="16:16" x14ac:dyDescent="0.2">
      <c r="P1703" s="4"/>
    </row>
    <row r="1704" spans="16:16" x14ac:dyDescent="0.2">
      <c r="P1704" s="4"/>
    </row>
    <row r="1705" spans="16:16" x14ac:dyDescent="0.2">
      <c r="P1705" s="4"/>
    </row>
    <row r="1706" spans="16:16" x14ac:dyDescent="0.2">
      <c r="P1706" s="4"/>
    </row>
    <row r="1707" spans="16:16" x14ac:dyDescent="0.2">
      <c r="P1707" s="4"/>
    </row>
    <row r="1708" spans="16:16" x14ac:dyDescent="0.2">
      <c r="P1708" s="4"/>
    </row>
    <row r="1709" spans="16:16" x14ac:dyDescent="0.2">
      <c r="P1709" s="4"/>
    </row>
    <row r="1710" spans="16:16" x14ac:dyDescent="0.2">
      <c r="P1710" s="4"/>
    </row>
    <row r="1711" spans="16:16" x14ac:dyDescent="0.2">
      <c r="P1711" s="4"/>
    </row>
    <row r="1712" spans="16:16" x14ac:dyDescent="0.2">
      <c r="P1712" s="4"/>
    </row>
    <row r="1713" spans="16:16" x14ac:dyDescent="0.2">
      <c r="P1713" s="4"/>
    </row>
    <row r="1714" spans="16:16" x14ac:dyDescent="0.2">
      <c r="P1714" s="4"/>
    </row>
    <row r="1715" spans="16:16" x14ac:dyDescent="0.2">
      <c r="P1715" s="4"/>
    </row>
    <row r="1716" spans="16:16" x14ac:dyDescent="0.2">
      <c r="P1716" s="4"/>
    </row>
    <row r="1717" spans="16:16" x14ac:dyDescent="0.2">
      <c r="P1717" s="4"/>
    </row>
    <row r="1718" spans="16:16" x14ac:dyDescent="0.2">
      <c r="P1718" s="4"/>
    </row>
    <row r="1719" spans="16:16" x14ac:dyDescent="0.2">
      <c r="P1719" s="4"/>
    </row>
    <row r="1720" spans="16:16" x14ac:dyDescent="0.2">
      <c r="P1720" s="4"/>
    </row>
    <row r="1721" spans="16:16" x14ac:dyDescent="0.2">
      <c r="P1721" s="4"/>
    </row>
    <row r="1722" spans="16:16" x14ac:dyDescent="0.2">
      <c r="P1722" s="4"/>
    </row>
    <row r="1723" spans="16:16" x14ac:dyDescent="0.2">
      <c r="P1723" s="4"/>
    </row>
    <row r="1724" spans="16:16" x14ac:dyDescent="0.2">
      <c r="P1724" s="4"/>
    </row>
    <row r="1725" spans="16:16" x14ac:dyDescent="0.2">
      <c r="P1725" s="4"/>
    </row>
    <row r="1726" spans="16:16" x14ac:dyDescent="0.2">
      <c r="P1726" s="4"/>
    </row>
    <row r="1727" spans="16:16" x14ac:dyDescent="0.2">
      <c r="P1727" s="4"/>
    </row>
    <row r="1728" spans="16:16" x14ac:dyDescent="0.2">
      <c r="P1728" s="4"/>
    </row>
    <row r="1729" spans="16:16" x14ac:dyDescent="0.2">
      <c r="P1729" s="4"/>
    </row>
    <row r="1730" spans="16:16" x14ac:dyDescent="0.2">
      <c r="P1730" s="4"/>
    </row>
    <row r="1731" spans="16:16" x14ac:dyDescent="0.2">
      <c r="P1731" s="4"/>
    </row>
    <row r="1732" spans="16:16" x14ac:dyDescent="0.2">
      <c r="P1732" s="4"/>
    </row>
    <row r="1733" spans="16:16" x14ac:dyDescent="0.2">
      <c r="P1733" s="4"/>
    </row>
    <row r="1734" spans="16:16" x14ac:dyDescent="0.2">
      <c r="P1734" s="4"/>
    </row>
    <row r="1735" spans="16:16" x14ac:dyDescent="0.2">
      <c r="P1735" s="4"/>
    </row>
    <row r="1736" spans="16:16" x14ac:dyDescent="0.2">
      <c r="P1736" s="4"/>
    </row>
    <row r="1737" spans="16:16" x14ac:dyDescent="0.2">
      <c r="P1737" s="4"/>
    </row>
    <row r="1738" spans="16:16" x14ac:dyDescent="0.2">
      <c r="P1738" s="4"/>
    </row>
    <row r="1739" spans="16:16" x14ac:dyDescent="0.2">
      <c r="P1739" s="4"/>
    </row>
    <row r="1740" spans="16:16" x14ac:dyDescent="0.2">
      <c r="P1740" s="4"/>
    </row>
    <row r="1741" spans="16:16" x14ac:dyDescent="0.2">
      <c r="P1741" s="4"/>
    </row>
    <row r="1742" spans="16:16" x14ac:dyDescent="0.2">
      <c r="P1742" s="4"/>
    </row>
    <row r="1743" spans="16:16" x14ac:dyDescent="0.2">
      <c r="P1743" s="4"/>
    </row>
    <row r="1744" spans="16:16" x14ac:dyDescent="0.2">
      <c r="P1744" s="4"/>
    </row>
    <row r="1745" spans="16:16" x14ac:dyDescent="0.2">
      <c r="P1745" s="4"/>
    </row>
    <row r="1746" spans="16:16" x14ac:dyDescent="0.2">
      <c r="P1746" s="4"/>
    </row>
    <row r="1747" spans="16:16" x14ac:dyDescent="0.2">
      <c r="P1747" s="4"/>
    </row>
    <row r="1748" spans="16:16" x14ac:dyDescent="0.2">
      <c r="P1748" s="4"/>
    </row>
    <row r="1749" spans="16:16" x14ac:dyDescent="0.2">
      <c r="P1749" s="4"/>
    </row>
    <row r="1750" spans="16:16" x14ac:dyDescent="0.2">
      <c r="P1750" s="4"/>
    </row>
    <row r="1751" spans="16:16" x14ac:dyDescent="0.2">
      <c r="P1751" s="4"/>
    </row>
    <row r="1752" spans="16:16" x14ac:dyDescent="0.2">
      <c r="P1752" s="4"/>
    </row>
    <row r="1753" spans="16:16" x14ac:dyDescent="0.2">
      <c r="P1753" s="4"/>
    </row>
    <row r="1754" spans="16:16" x14ac:dyDescent="0.2">
      <c r="P1754" s="4"/>
    </row>
    <row r="1755" spans="16:16" x14ac:dyDescent="0.2">
      <c r="P1755" s="4"/>
    </row>
    <row r="1756" spans="16:16" x14ac:dyDescent="0.2">
      <c r="P1756" s="4"/>
    </row>
    <row r="1757" spans="16:16" x14ac:dyDescent="0.2">
      <c r="P1757" s="4"/>
    </row>
    <row r="1758" spans="16:16" x14ac:dyDescent="0.2">
      <c r="P1758" s="4"/>
    </row>
    <row r="1759" spans="16:16" x14ac:dyDescent="0.2">
      <c r="P1759" s="4"/>
    </row>
    <row r="1760" spans="16:16" x14ac:dyDescent="0.2">
      <c r="P1760" s="4"/>
    </row>
    <row r="1761" spans="16:16" x14ac:dyDescent="0.2">
      <c r="P1761" s="4"/>
    </row>
    <row r="1762" spans="16:16" x14ac:dyDescent="0.2">
      <c r="P1762" s="4"/>
    </row>
    <row r="1763" spans="16:16" x14ac:dyDescent="0.2">
      <c r="P1763" s="4"/>
    </row>
    <row r="1764" spans="16:16" x14ac:dyDescent="0.2">
      <c r="P1764" s="4"/>
    </row>
    <row r="1765" spans="16:16" x14ac:dyDescent="0.2">
      <c r="P1765" s="4"/>
    </row>
    <row r="1766" spans="16:16" x14ac:dyDescent="0.2">
      <c r="P1766" s="4"/>
    </row>
    <row r="1767" spans="16:16" x14ac:dyDescent="0.2">
      <c r="P1767" s="4"/>
    </row>
    <row r="1768" spans="16:16" x14ac:dyDescent="0.2">
      <c r="P1768" s="4"/>
    </row>
    <row r="1769" spans="16:16" x14ac:dyDescent="0.2">
      <c r="P1769" s="4"/>
    </row>
    <row r="1770" spans="16:16" x14ac:dyDescent="0.2">
      <c r="P1770" s="4"/>
    </row>
    <row r="1771" spans="16:16" x14ac:dyDescent="0.2">
      <c r="P1771" s="4"/>
    </row>
    <row r="1772" spans="16:16" x14ac:dyDescent="0.2">
      <c r="P1772" s="4"/>
    </row>
    <row r="1773" spans="16:16" x14ac:dyDescent="0.2">
      <c r="P1773" s="4"/>
    </row>
    <row r="1774" spans="16:16" x14ac:dyDescent="0.2">
      <c r="P1774" s="4"/>
    </row>
    <row r="1775" spans="16:16" x14ac:dyDescent="0.2">
      <c r="P1775" s="4"/>
    </row>
    <row r="1776" spans="16:16" x14ac:dyDescent="0.2">
      <c r="P1776" s="4"/>
    </row>
    <row r="1777" spans="16:16" x14ac:dyDescent="0.2">
      <c r="P1777" s="4"/>
    </row>
    <row r="1778" spans="16:16" x14ac:dyDescent="0.2">
      <c r="P1778" s="4"/>
    </row>
    <row r="1779" spans="16:16" x14ac:dyDescent="0.2">
      <c r="P1779" s="4"/>
    </row>
    <row r="1780" spans="16:16" x14ac:dyDescent="0.2">
      <c r="P1780" s="4"/>
    </row>
    <row r="1781" spans="16:16" x14ac:dyDescent="0.2">
      <c r="P1781" s="4"/>
    </row>
    <row r="1782" spans="16:16" x14ac:dyDescent="0.2">
      <c r="P1782" s="4"/>
    </row>
    <row r="1783" spans="16:16" x14ac:dyDescent="0.2">
      <c r="P1783" s="4"/>
    </row>
    <row r="1784" spans="16:16" x14ac:dyDescent="0.2">
      <c r="P1784" s="4"/>
    </row>
    <row r="1785" spans="16:16" x14ac:dyDescent="0.2">
      <c r="P1785" s="4"/>
    </row>
    <row r="1786" spans="16:16" x14ac:dyDescent="0.2">
      <c r="P1786" s="4"/>
    </row>
    <row r="1787" spans="16:16" x14ac:dyDescent="0.2">
      <c r="P1787" s="4"/>
    </row>
    <row r="1788" spans="16:16" x14ac:dyDescent="0.2">
      <c r="P1788" s="4"/>
    </row>
    <row r="1789" spans="16:16" x14ac:dyDescent="0.2">
      <c r="P1789" s="4"/>
    </row>
    <row r="1790" spans="16:16" x14ac:dyDescent="0.2">
      <c r="P1790" s="4"/>
    </row>
    <row r="1791" spans="16:16" x14ac:dyDescent="0.2">
      <c r="P1791" s="4"/>
    </row>
    <row r="1792" spans="16:16" x14ac:dyDescent="0.2">
      <c r="P1792" s="4"/>
    </row>
    <row r="1793" spans="16:16" x14ac:dyDescent="0.2">
      <c r="P1793" s="4"/>
    </row>
    <row r="1794" spans="16:16" x14ac:dyDescent="0.2">
      <c r="P1794" s="4"/>
    </row>
    <row r="1795" spans="16:16" x14ac:dyDescent="0.2">
      <c r="P1795" s="4"/>
    </row>
    <row r="1796" spans="16:16" x14ac:dyDescent="0.2">
      <c r="P1796" s="4"/>
    </row>
    <row r="1797" spans="16:16" x14ac:dyDescent="0.2">
      <c r="P1797" s="4"/>
    </row>
    <row r="1798" spans="16:16" x14ac:dyDescent="0.2">
      <c r="P1798" s="4"/>
    </row>
    <row r="1799" spans="16:16" x14ac:dyDescent="0.2">
      <c r="P1799" s="4"/>
    </row>
    <row r="1800" spans="16:16" x14ac:dyDescent="0.2">
      <c r="P1800" s="4"/>
    </row>
    <row r="1801" spans="16:16" x14ac:dyDescent="0.2">
      <c r="P1801" s="4"/>
    </row>
    <row r="1802" spans="16:16" x14ac:dyDescent="0.2">
      <c r="P1802" s="4"/>
    </row>
    <row r="1803" spans="16:16" x14ac:dyDescent="0.2">
      <c r="P1803" s="4"/>
    </row>
    <row r="1804" spans="16:16" x14ac:dyDescent="0.2">
      <c r="P1804" s="4"/>
    </row>
    <row r="1805" spans="16:16" x14ac:dyDescent="0.2">
      <c r="P1805" s="4"/>
    </row>
    <row r="1806" spans="16:16" x14ac:dyDescent="0.2">
      <c r="P1806" s="4"/>
    </row>
    <row r="1807" spans="16:16" x14ac:dyDescent="0.2">
      <c r="P1807" s="4"/>
    </row>
    <row r="1808" spans="16:16" x14ac:dyDescent="0.2">
      <c r="P1808" s="4"/>
    </row>
    <row r="1809" spans="16:16" x14ac:dyDescent="0.2">
      <c r="P1809" s="4"/>
    </row>
    <row r="1810" spans="16:16" x14ac:dyDescent="0.2">
      <c r="P1810" s="4"/>
    </row>
    <row r="1811" spans="16:16" x14ac:dyDescent="0.2">
      <c r="P1811" s="4"/>
    </row>
    <row r="1812" spans="16:16" x14ac:dyDescent="0.2">
      <c r="P1812" s="4"/>
    </row>
    <row r="1813" spans="16:16" x14ac:dyDescent="0.2">
      <c r="P1813" s="4"/>
    </row>
    <row r="1814" spans="16:16" x14ac:dyDescent="0.2">
      <c r="P1814" s="4"/>
    </row>
    <row r="1815" spans="16:16" x14ac:dyDescent="0.2">
      <c r="P1815" s="4"/>
    </row>
    <row r="1816" spans="16:16" x14ac:dyDescent="0.2">
      <c r="P1816" s="4"/>
    </row>
    <row r="1817" spans="16:16" x14ac:dyDescent="0.2">
      <c r="P1817" s="4"/>
    </row>
    <row r="1818" spans="16:16" x14ac:dyDescent="0.2">
      <c r="P1818" s="4"/>
    </row>
    <row r="1819" spans="16:16" x14ac:dyDescent="0.2">
      <c r="P1819" s="4"/>
    </row>
    <row r="1820" spans="16:16" x14ac:dyDescent="0.2">
      <c r="P1820" s="4"/>
    </row>
    <row r="1821" spans="16:16" x14ac:dyDescent="0.2">
      <c r="P1821" s="4"/>
    </row>
    <row r="1822" spans="16:16" x14ac:dyDescent="0.2">
      <c r="P1822" s="4"/>
    </row>
    <row r="1823" spans="16:16" x14ac:dyDescent="0.2">
      <c r="P1823" s="4"/>
    </row>
    <row r="1824" spans="16:16" x14ac:dyDescent="0.2">
      <c r="P1824" s="4"/>
    </row>
    <row r="1825" spans="16:16" x14ac:dyDescent="0.2">
      <c r="P1825" s="4"/>
    </row>
    <row r="1826" spans="16:16" x14ac:dyDescent="0.2">
      <c r="P1826" s="4"/>
    </row>
    <row r="1827" spans="16:16" x14ac:dyDescent="0.2">
      <c r="P1827" s="4"/>
    </row>
    <row r="1828" spans="16:16" x14ac:dyDescent="0.2">
      <c r="P1828" s="4"/>
    </row>
    <row r="1829" spans="16:16" x14ac:dyDescent="0.2">
      <c r="P1829" s="4"/>
    </row>
    <row r="1830" spans="16:16" x14ac:dyDescent="0.2">
      <c r="P1830" s="4"/>
    </row>
    <row r="1831" spans="16:16" x14ac:dyDescent="0.2">
      <c r="P1831" s="4"/>
    </row>
    <row r="1832" spans="16:16" x14ac:dyDescent="0.2">
      <c r="P1832" s="4"/>
    </row>
    <row r="1833" spans="16:16" x14ac:dyDescent="0.2">
      <c r="P1833" s="4"/>
    </row>
    <row r="1834" spans="16:16" x14ac:dyDescent="0.2">
      <c r="P1834" s="4"/>
    </row>
    <row r="1835" spans="16:16" x14ac:dyDescent="0.2">
      <c r="P1835" s="4"/>
    </row>
    <row r="1836" spans="16:16" x14ac:dyDescent="0.2">
      <c r="P1836" s="4"/>
    </row>
    <row r="1837" spans="16:16" x14ac:dyDescent="0.2">
      <c r="P1837" s="4"/>
    </row>
    <row r="1838" spans="16:16" x14ac:dyDescent="0.2">
      <c r="P1838" s="4"/>
    </row>
    <row r="1839" spans="16:16" x14ac:dyDescent="0.2">
      <c r="P1839" s="4"/>
    </row>
    <row r="1840" spans="16:16" x14ac:dyDescent="0.2">
      <c r="P1840" s="4"/>
    </row>
    <row r="1841" spans="16:16" x14ac:dyDescent="0.2">
      <c r="P1841" s="4"/>
    </row>
    <row r="1842" spans="16:16" x14ac:dyDescent="0.2">
      <c r="P1842" s="4"/>
    </row>
    <row r="1843" spans="16:16" x14ac:dyDescent="0.2">
      <c r="P1843" s="4"/>
    </row>
    <row r="1844" spans="16:16" x14ac:dyDescent="0.2">
      <c r="P1844" s="4"/>
    </row>
    <row r="1845" spans="16:16" x14ac:dyDescent="0.2">
      <c r="P1845" s="4"/>
    </row>
    <row r="1846" spans="16:16" x14ac:dyDescent="0.2">
      <c r="P1846" s="4"/>
    </row>
    <row r="1847" spans="16:16" x14ac:dyDescent="0.2">
      <c r="P1847" s="4"/>
    </row>
    <row r="1848" spans="16:16" x14ac:dyDescent="0.2">
      <c r="P1848" s="4"/>
    </row>
    <row r="1849" spans="16:16" x14ac:dyDescent="0.2">
      <c r="P1849" s="4"/>
    </row>
    <row r="1850" spans="16:16" x14ac:dyDescent="0.2">
      <c r="P1850" s="4"/>
    </row>
    <row r="1851" spans="16:16" x14ac:dyDescent="0.2">
      <c r="P1851" s="4"/>
    </row>
    <row r="1852" spans="16:16" x14ac:dyDescent="0.2">
      <c r="P1852" s="4"/>
    </row>
    <row r="1853" spans="16:16" x14ac:dyDescent="0.2">
      <c r="P1853" s="4"/>
    </row>
    <row r="1854" spans="16:16" x14ac:dyDescent="0.2">
      <c r="P1854" s="4"/>
    </row>
    <row r="1855" spans="16:16" x14ac:dyDescent="0.2">
      <c r="P1855" s="4"/>
    </row>
    <row r="1856" spans="16:16" x14ac:dyDescent="0.2">
      <c r="P1856" s="4"/>
    </row>
    <row r="1857" spans="16:16" x14ac:dyDescent="0.2">
      <c r="P1857" s="4"/>
    </row>
    <row r="1858" spans="16:16" x14ac:dyDescent="0.2">
      <c r="P1858" s="4"/>
    </row>
    <row r="1859" spans="16:16" x14ac:dyDescent="0.2">
      <c r="P1859" s="4"/>
    </row>
    <row r="1860" spans="16:16" x14ac:dyDescent="0.2">
      <c r="P1860" s="4"/>
    </row>
    <row r="1861" spans="16:16" x14ac:dyDescent="0.2">
      <c r="P1861" s="4"/>
    </row>
    <row r="1862" spans="16:16" x14ac:dyDescent="0.2">
      <c r="P1862" s="4"/>
    </row>
    <row r="1863" spans="16:16" x14ac:dyDescent="0.2">
      <c r="P1863" s="4"/>
    </row>
    <row r="1864" spans="16:16" x14ac:dyDescent="0.2">
      <c r="P1864" s="4"/>
    </row>
    <row r="1865" spans="16:16" x14ac:dyDescent="0.2">
      <c r="P1865" s="4"/>
    </row>
    <row r="1866" spans="16:16" x14ac:dyDescent="0.2">
      <c r="P1866" s="4"/>
    </row>
    <row r="1867" spans="16:16" x14ac:dyDescent="0.2">
      <c r="P1867" s="4"/>
    </row>
    <row r="1868" spans="16:16" x14ac:dyDescent="0.2">
      <c r="P1868" s="4"/>
    </row>
    <row r="1869" spans="16:16" x14ac:dyDescent="0.2">
      <c r="P1869" s="4"/>
    </row>
    <row r="1870" spans="16:16" x14ac:dyDescent="0.2">
      <c r="P1870" s="4"/>
    </row>
    <row r="1871" spans="16:16" x14ac:dyDescent="0.2">
      <c r="P1871" s="4"/>
    </row>
    <row r="1872" spans="16:16" x14ac:dyDescent="0.2">
      <c r="P1872" s="4"/>
    </row>
    <row r="1873" spans="16:16" x14ac:dyDescent="0.2">
      <c r="P1873" s="4"/>
    </row>
    <row r="1874" spans="16:16" x14ac:dyDescent="0.2">
      <c r="P1874" s="4"/>
    </row>
    <row r="1875" spans="16:16" x14ac:dyDescent="0.2">
      <c r="P1875" s="4"/>
    </row>
    <row r="1876" spans="16:16" x14ac:dyDescent="0.2">
      <c r="P1876" s="4"/>
    </row>
    <row r="1877" spans="16:16" x14ac:dyDescent="0.2">
      <c r="P1877" s="4"/>
    </row>
    <row r="1878" spans="16:16" x14ac:dyDescent="0.2">
      <c r="P1878" s="4"/>
    </row>
    <row r="1879" spans="16:16" x14ac:dyDescent="0.2">
      <c r="P1879" s="4"/>
    </row>
    <row r="1880" spans="16:16" x14ac:dyDescent="0.2">
      <c r="P1880" s="4"/>
    </row>
    <row r="1881" spans="16:16" x14ac:dyDescent="0.2">
      <c r="P1881" s="4"/>
    </row>
    <row r="1882" spans="16:16" x14ac:dyDescent="0.2">
      <c r="P1882" s="4"/>
    </row>
    <row r="1883" spans="16:16" x14ac:dyDescent="0.2">
      <c r="P1883" s="4"/>
    </row>
    <row r="1884" spans="16:16" x14ac:dyDescent="0.2">
      <c r="P1884" s="4"/>
    </row>
    <row r="1885" spans="16:16" x14ac:dyDescent="0.2">
      <c r="P1885" s="4"/>
    </row>
    <row r="1886" spans="16:16" x14ac:dyDescent="0.2">
      <c r="P1886" s="4"/>
    </row>
    <row r="1887" spans="16:16" x14ac:dyDescent="0.2">
      <c r="P1887" s="4"/>
    </row>
    <row r="1888" spans="16:16" x14ac:dyDescent="0.2">
      <c r="P1888" s="4"/>
    </row>
    <row r="1889" spans="16:16" x14ac:dyDescent="0.2">
      <c r="P1889" s="4"/>
    </row>
    <row r="1890" spans="16:16" x14ac:dyDescent="0.2">
      <c r="P1890" s="4"/>
    </row>
    <row r="1891" spans="16:16" x14ac:dyDescent="0.2">
      <c r="P1891" s="4"/>
    </row>
    <row r="1892" spans="16:16" x14ac:dyDescent="0.2">
      <c r="P1892" s="4"/>
    </row>
    <row r="1893" spans="16:16" x14ac:dyDescent="0.2">
      <c r="P1893" s="4"/>
    </row>
    <row r="1894" spans="16:16" x14ac:dyDescent="0.2">
      <c r="P1894" s="4"/>
    </row>
    <row r="1895" spans="16:16" x14ac:dyDescent="0.2">
      <c r="P1895" s="4"/>
    </row>
    <row r="1896" spans="16:16" x14ac:dyDescent="0.2">
      <c r="P1896" s="4"/>
    </row>
    <row r="1897" spans="16:16" x14ac:dyDescent="0.2">
      <c r="P1897" s="4"/>
    </row>
    <row r="1898" spans="16:16" x14ac:dyDescent="0.2">
      <c r="P1898" s="4"/>
    </row>
    <row r="1899" spans="16:16" x14ac:dyDescent="0.2">
      <c r="P1899" s="4"/>
    </row>
    <row r="1900" spans="16:16" x14ac:dyDescent="0.2">
      <c r="P1900" s="4"/>
    </row>
    <row r="1901" spans="16:16" x14ac:dyDescent="0.2">
      <c r="P1901" s="4"/>
    </row>
    <row r="1902" spans="16:16" x14ac:dyDescent="0.2">
      <c r="P1902" s="4"/>
    </row>
    <row r="1903" spans="16:16" x14ac:dyDescent="0.2">
      <c r="P1903" s="4"/>
    </row>
    <row r="1904" spans="16:16" x14ac:dyDescent="0.2">
      <c r="P1904" s="4"/>
    </row>
    <row r="1905" spans="16:16" x14ac:dyDescent="0.2">
      <c r="P1905" s="4"/>
    </row>
    <row r="1906" spans="16:16" x14ac:dyDescent="0.2">
      <c r="P1906" s="4"/>
    </row>
    <row r="1907" spans="16:16" x14ac:dyDescent="0.2">
      <c r="P1907" s="4"/>
    </row>
    <row r="1908" spans="16:16" x14ac:dyDescent="0.2">
      <c r="P1908" s="4"/>
    </row>
    <row r="1909" spans="16:16" x14ac:dyDescent="0.2">
      <c r="P1909" s="4"/>
    </row>
    <row r="1910" spans="16:16" x14ac:dyDescent="0.2">
      <c r="P1910" s="4"/>
    </row>
    <row r="1911" spans="16:16" x14ac:dyDescent="0.2">
      <c r="P1911" s="4"/>
    </row>
    <row r="1912" spans="16:16" x14ac:dyDescent="0.2">
      <c r="P1912" s="4"/>
    </row>
    <row r="1913" spans="16:16" x14ac:dyDescent="0.2">
      <c r="P1913" s="4"/>
    </row>
    <row r="1914" spans="16:16" x14ac:dyDescent="0.2">
      <c r="P1914" s="4"/>
    </row>
    <row r="1915" spans="16:16" x14ac:dyDescent="0.2">
      <c r="P1915" s="4"/>
    </row>
    <row r="1916" spans="16:16" x14ac:dyDescent="0.2">
      <c r="P1916" s="4"/>
    </row>
    <row r="1917" spans="16:16" x14ac:dyDescent="0.2">
      <c r="P1917" s="4"/>
    </row>
    <row r="1918" spans="16:16" x14ac:dyDescent="0.2">
      <c r="P1918" s="4"/>
    </row>
    <row r="1919" spans="16:16" x14ac:dyDescent="0.2">
      <c r="P1919" s="4"/>
    </row>
    <row r="1920" spans="16:16" x14ac:dyDescent="0.2">
      <c r="P1920" s="4"/>
    </row>
    <row r="1921" spans="16:16" x14ac:dyDescent="0.2">
      <c r="P1921" s="4"/>
    </row>
    <row r="1922" spans="16:16" x14ac:dyDescent="0.2">
      <c r="P1922" s="4"/>
    </row>
    <row r="1923" spans="16:16" x14ac:dyDescent="0.2">
      <c r="P1923" s="4"/>
    </row>
    <row r="1924" spans="16:16" x14ac:dyDescent="0.2">
      <c r="P1924" s="4"/>
    </row>
    <row r="1925" spans="16:16" x14ac:dyDescent="0.2">
      <c r="P1925" s="4"/>
    </row>
    <row r="1926" spans="16:16" x14ac:dyDescent="0.2">
      <c r="P1926" s="4"/>
    </row>
    <row r="1927" spans="16:16" x14ac:dyDescent="0.2">
      <c r="P1927" s="4"/>
    </row>
    <row r="1928" spans="16:16" x14ac:dyDescent="0.2">
      <c r="P1928" s="4"/>
    </row>
    <row r="1929" spans="16:16" x14ac:dyDescent="0.2">
      <c r="P1929" s="4"/>
    </row>
    <row r="1930" spans="16:16" x14ac:dyDescent="0.2">
      <c r="P1930" s="4"/>
    </row>
    <row r="1931" spans="16:16" x14ac:dyDescent="0.2">
      <c r="P1931" s="4"/>
    </row>
    <row r="1932" spans="16:16" x14ac:dyDescent="0.2">
      <c r="P1932" s="4"/>
    </row>
    <row r="1933" spans="16:16" x14ac:dyDescent="0.2">
      <c r="P1933" s="4"/>
    </row>
    <row r="1934" spans="16:16" x14ac:dyDescent="0.2">
      <c r="P1934" s="4"/>
    </row>
    <row r="1935" spans="16:16" x14ac:dyDescent="0.2">
      <c r="P1935" s="4"/>
    </row>
    <row r="1936" spans="16:16" x14ac:dyDescent="0.2">
      <c r="P1936" s="4"/>
    </row>
    <row r="1937" spans="16:16" x14ac:dyDescent="0.2">
      <c r="P1937" s="4"/>
    </row>
    <row r="1938" spans="16:16" x14ac:dyDescent="0.2">
      <c r="P1938" s="4"/>
    </row>
    <row r="1939" spans="16:16" x14ac:dyDescent="0.2">
      <c r="P1939" s="4"/>
    </row>
    <row r="1940" spans="16:16" x14ac:dyDescent="0.2">
      <c r="P1940" s="4"/>
    </row>
    <row r="1941" spans="16:16" x14ac:dyDescent="0.2">
      <c r="P1941" s="4"/>
    </row>
    <row r="1942" spans="16:16" x14ac:dyDescent="0.2">
      <c r="P1942" s="4"/>
    </row>
    <row r="1943" spans="16:16" x14ac:dyDescent="0.2">
      <c r="P1943" s="4"/>
    </row>
    <row r="1944" spans="16:16" x14ac:dyDescent="0.2">
      <c r="P1944" s="4"/>
    </row>
    <row r="1945" spans="16:16" x14ac:dyDescent="0.2">
      <c r="P1945" s="4"/>
    </row>
    <row r="1946" spans="16:16" x14ac:dyDescent="0.2">
      <c r="P1946" s="4"/>
    </row>
    <row r="1947" spans="16:16" x14ac:dyDescent="0.2">
      <c r="P1947" s="4"/>
    </row>
    <row r="1948" spans="16:16" x14ac:dyDescent="0.2">
      <c r="P1948" s="4"/>
    </row>
    <row r="1949" spans="16:16" x14ac:dyDescent="0.2">
      <c r="P1949" s="4"/>
    </row>
    <row r="1950" spans="16:16" x14ac:dyDescent="0.2">
      <c r="P1950" s="4"/>
    </row>
    <row r="1951" spans="16:16" x14ac:dyDescent="0.2">
      <c r="P1951" s="4"/>
    </row>
    <row r="1952" spans="16:16" x14ac:dyDescent="0.2">
      <c r="P1952" s="4"/>
    </row>
    <row r="1953" spans="16:16" x14ac:dyDescent="0.2">
      <c r="P1953" s="4"/>
    </row>
    <row r="1954" spans="16:16" x14ac:dyDescent="0.2">
      <c r="P1954" s="4"/>
    </row>
    <row r="1955" spans="16:16" x14ac:dyDescent="0.2">
      <c r="P1955" s="4"/>
    </row>
    <row r="1956" spans="16:16" x14ac:dyDescent="0.2">
      <c r="P1956" s="4"/>
    </row>
    <row r="1957" spans="16:16" x14ac:dyDescent="0.2">
      <c r="P1957" s="4"/>
    </row>
    <row r="1958" spans="16:16" x14ac:dyDescent="0.2">
      <c r="P1958" s="4"/>
    </row>
    <row r="1959" spans="16:16" x14ac:dyDescent="0.2">
      <c r="P1959" s="4"/>
    </row>
    <row r="1960" spans="16:16" x14ac:dyDescent="0.2">
      <c r="P1960" s="4"/>
    </row>
    <row r="1961" spans="16:16" x14ac:dyDescent="0.2">
      <c r="P1961" s="4"/>
    </row>
    <row r="1962" spans="16:16" x14ac:dyDescent="0.2">
      <c r="P1962" s="4"/>
    </row>
    <row r="1963" spans="16:16" x14ac:dyDescent="0.2">
      <c r="P1963" s="4"/>
    </row>
    <row r="1964" spans="16:16" x14ac:dyDescent="0.2">
      <c r="P1964" s="4"/>
    </row>
    <row r="1965" spans="16:16" x14ac:dyDescent="0.2">
      <c r="P1965" s="4"/>
    </row>
    <row r="1966" spans="16:16" x14ac:dyDescent="0.2">
      <c r="P1966" s="4"/>
    </row>
    <row r="1967" spans="16:16" x14ac:dyDescent="0.2">
      <c r="P1967" s="4"/>
    </row>
    <row r="1968" spans="16:16" x14ac:dyDescent="0.2">
      <c r="P1968" s="4"/>
    </row>
    <row r="1969" spans="16:16" x14ac:dyDescent="0.2">
      <c r="P1969" s="4"/>
    </row>
    <row r="1970" spans="16:16" x14ac:dyDescent="0.2">
      <c r="P1970" s="4"/>
    </row>
    <row r="1971" spans="16:16" x14ac:dyDescent="0.2">
      <c r="P1971" s="4"/>
    </row>
    <row r="1972" spans="16:16" x14ac:dyDescent="0.2">
      <c r="P1972" s="4"/>
    </row>
    <row r="1973" spans="16:16" x14ac:dyDescent="0.2">
      <c r="P1973" s="4"/>
    </row>
    <row r="1974" spans="16:16" x14ac:dyDescent="0.2">
      <c r="P1974" s="4"/>
    </row>
    <row r="1975" spans="16:16" x14ac:dyDescent="0.2">
      <c r="P1975" s="4"/>
    </row>
    <row r="1976" spans="16:16" x14ac:dyDescent="0.2">
      <c r="P1976" s="4"/>
    </row>
    <row r="1977" spans="16:16" x14ac:dyDescent="0.2">
      <c r="P1977" s="4"/>
    </row>
    <row r="1978" spans="16:16" x14ac:dyDescent="0.2">
      <c r="P1978" s="4"/>
    </row>
    <row r="1979" spans="16:16" x14ac:dyDescent="0.2">
      <c r="P1979" s="4"/>
    </row>
    <row r="1980" spans="16:16" x14ac:dyDescent="0.2">
      <c r="P1980" s="4"/>
    </row>
    <row r="1981" spans="16:16" x14ac:dyDescent="0.2">
      <c r="P1981" s="4"/>
    </row>
    <row r="1982" spans="16:16" x14ac:dyDescent="0.2">
      <c r="P1982" s="4"/>
    </row>
    <row r="1983" spans="16:16" x14ac:dyDescent="0.2">
      <c r="P1983" s="4"/>
    </row>
    <row r="1984" spans="16:16" x14ac:dyDescent="0.2">
      <c r="P1984" s="4"/>
    </row>
    <row r="1985" spans="16:16" x14ac:dyDescent="0.2">
      <c r="P1985" s="4"/>
    </row>
    <row r="1986" spans="16:16" x14ac:dyDescent="0.2">
      <c r="P1986" s="4"/>
    </row>
    <row r="1987" spans="16:16" x14ac:dyDescent="0.2">
      <c r="P1987" s="4"/>
    </row>
    <row r="1988" spans="16:16" x14ac:dyDescent="0.2">
      <c r="P1988" s="4"/>
    </row>
    <row r="1989" spans="16:16" x14ac:dyDescent="0.2">
      <c r="P1989" s="4"/>
    </row>
    <row r="1990" spans="16:16" x14ac:dyDescent="0.2">
      <c r="P1990" s="4"/>
    </row>
    <row r="1991" spans="16:16" x14ac:dyDescent="0.2">
      <c r="P1991" s="4"/>
    </row>
    <row r="1992" spans="16:16" x14ac:dyDescent="0.2">
      <c r="P1992" s="4"/>
    </row>
    <row r="1993" spans="16:16" x14ac:dyDescent="0.2">
      <c r="P1993" s="4"/>
    </row>
    <row r="1994" spans="16:16" x14ac:dyDescent="0.2">
      <c r="P1994" s="4"/>
    </row>
    <row r="1995" spans="16:16" x14ac:dyDescent="0.2">
      <c r="P1995" s="4"/>
    </row>
    <row r="1996" spans="16:16" x14ac:dyDescent="0.2">
      <c r="P1996" s="4"/>
    </row>
    <row r="1997" spans="16:16" x14ac:dyDescent="0.2">
      <c r="P1997" s="4"/>
    </row>
    <row r="1998" spans="16:16" x14ac:dyDescent="0.2">
      <c r="P1998" s="4"/>
    </row>
    <row r="1999" spans="16:16" x14ac:dyDescent="0.2">
      <c r="P1999" s="4"/>
    </row>
    <row r="2000" spans="16:16" x14ac:dyDescent="0.2">
      <c r="P2000" s="4"/>
    </row>
    <row r="2001" spans="16:16" x14ac:dyDescent="0.2">
      <c r="P2001" s="4"/>
    </row>
    <row r="2002" spans="16:16" x14ac:dyDescent="0.2">
      <c r="P2002" s="4"/>
    </row>
    <row r="2003" spans="16:16" x14ac:dyDescent="0.2">
      <c r="P2003" s="4"/>
    </row>
    <row r="2004" spans="16:16" x14ac:dyDescent="0.2">
      <c r="P2004" s="4"/>
    </row>
    <row r="2005" spans="16:16" x14ac:dyDescent="0.2">
      <c r="P2005" s="4"/>
    </row>
    <row r="2006" spans="16:16" x14ac:dyDescent="0.2">
      <c r="P2006" s="4"/>
    </row>
    <row r="2007" spans="16:16" x14ac:dyDescent="0.2">
      <c r="P2007" s="4"/>
    </row>
    <row r="2008" spans="16:16" x14ac:dyDescent="0.2">
      <c r="P2008" s="4"/>
    </row>
    <row r="2009" spans="16:16" x14ac:dyDescent="0.2">
      <c r="P2009" s="4"/>
    </row>
    <row r="2010" spans="16:16" x14ac:dyDescent="0.2">
      <c r="P2010" s="4"/>
    </row>
    <row r="2011" spans="16:16" x14ac:dyDescent="0.2">
      <c r="P2011" s="4"/>
    </row>
    <row r="2012" spans="16:16" x14ac:dyDescent="0.2">
      <c r="P2012" s="4"/>
    </row>
    <row r="2013" spans="16:16" x14ac:dyDescent="0.2">
      <c r="P2013" s="4"/>
    </row>
    <row r="2014" spans="16:16" x14ac:dyDescent="0.2">
      <c r="P2014" s="4"/>
    </row>
    <row r="2015" spans="16:16" x14ac:dyDescent="0.2">
      <c r="P2015" s="4"/>
    </row>
    <row r="2016" spans="16:16" x14ac:dyDescent="0.2">
      <c r="P2016" s="4"/>
    </row>
    <row r="2017" spans="16:16" x14ac:dyDescent="0.2">
      <c r="P2017" s="4"/>
    </row>
    <row r="2018" spans="16:16" x14ac:dyDescent="0.2">
      <c r="P2018" s="4"/>
    </row>
    <row r="2019" spans="16:16" x14ac:dyDescent="0.2">
      <c r="P2019" s="4"/>
    </row>
    <row r="2020" spans="16:16" x14ac:dyDescent="0.2">
      <c r="P2020" s="4"/>
    </row>
    <row r="2021" spans="16:16" x14ac:dyDescent="0.2">
      <c r="P2021" s="4"/>
    </row>
    <row r="2022" spans="16:16" x14ac:dyDescent="0.2">
      <c r="P2022" s="4"/>
    </row>
    <row r="2023" spans="16:16" x14ac:dyDescent="0.2">
      <c r="P2023" s="4"/>
    </row>
    <row r="2024" spans="16:16" x14ac:dyDescent="0.2">
      <c r="P2024" s="4"/>
    </row>
    <row r="2025" spans="16:16" x14ac:dyDescent="0.2">
      <c r="P2025" s="4"/>
    </row>
    <row r="2026" spans="16:16" x14ac:dyDescent="0.2">
      <c r="P2026" s="4"/>
    </row>
    <row r="2027" spans="16:16" x14ac:dyDescent="0.2">
      <c r="P2027" s="4"/>
    </row>
    <row r="2028" spans="16:16" x14ac:dyDescent="0.2">
      <c r="P2028" s="4"/>
    </row>
    <row r="2029" spans="16:16" x14ac:dyDescent="0.2">
      <c r="P2029" s="4"/>
    </row>
    <row r="2030" spans="16:16" x14ac:dyDescent="0.2">
      <c r="P2030" s="4"/>
    </row>
    <row r="2031" spans="16:16" x14ac:dyDescent="0.2">
      <c r="P2031" s="4"/>
    </row>
    <row r="2032" spans="16:16" x14ac:dyDescent="0.2">
      <c r="P2032" s="4"/>
    </row>
    <row r="2033" spans="16:16" x14ac:dyDescent="0.2">
      <c r="P2033" s="4"/>
    </row>
    <row r="2034" spans="16:16" x14ac:dyDescent="0.2">
      <c r="P2034" s="4"/>
    </row>
    <row r="2035" spans="16:16" x14ac:dyDescent="0.2">
      <c r="P2035" s="4"/>
    </row>
    <row r="2036" spans="16:16" x14ac:dyDescent="0.2">
      <c r="P2036" s="4"/>
    </row>
    <row r="2037" spans="16:16" x14ac:dyDescent="0.2">
      <c r="P2037" s="4"/>
    </row>
    <row r="2038" spans="16:16" x14ac:dyDescent="0.2">
      <c r="P2038" s="4"/>
    </row>
    <row r="2039" spans="16:16" x14ac:dyDescent="0.2">
      <c r="P2039" s="4"/>
    </row>
    <row r="2040" spans="16:16" x14ac:dyDescent="0.2">
      <c r="P2040" s="4"/>
    </row>
    <row r="2041" spans="16:16" x14ac:dyDescent="0.2">
      <c r="P2041" s="4"/>
    </row>
    <row r="2042" spans="16:16" x14ac:dyDescent="0.2">
      <c r="P2042" s="4"/>
    </row>
    <row r="2043" spans="16:16" x14ac:dyDescent="0.2">
      <c r="P2043" s="4"/>
    </row>
    <row r="2044" spans="16:16" x14ac:dyDescent="0.2">
      <c r="P2044" s="4"/>
    </row>
    <row r="2045" spans="16:16" x14ac:dyDescent="0.2">
      <c r="P2045" s="4"/>
    </row>
    <row r="2046" spans="16:16" x14ac:dyDescent="0.2">
      <c r="P2046" s="4"/>
    </row>
    <row r="2047" spans="16:16" x14ac:dyDescent="0.2">
      <c r="P2047" s="4"/>
    </row>
    <row r="2048" spans="16:16" x14ac:dyDescent="0.2">
      <c r="P2048" s="4"/>
    </row>
    <row r="2049" spans="16:16" x14ac:dyDescent="0.2">
      <c r="P2049" s="4"/>
    </row>
    <row r="2050" spans="16:16" x14ac:dyDescent="0.2">
      <c r="P2050" s="4"/>
    </row>
    <row r="2051" spans="16:16" x14ac:dyDescent="0.2">
      <c r="P2051" s="4"/>
    </row>
    <row r="2052" spans="16:16" x14ac:dyDescent="0.2">
      <c r="P2052" s="4"/>
    </row>
    <row r="2053" spans="16:16" x14ac:dyDescent="0.2">
      <c r="P2053" s="4"/>
    </row>
    <row r="2054" spans="16:16" x14ac:dyDescent="0.2">
      <c r="P2054" s="4"/>
    </row>
    <row r="2055" spans="16:16" x14ac:dyDescent="0.2">
      <c r="P2055" s="4"/>
    </row>
    <row r="2056" spans="16:16" x14ac:dyDescent="0.2">
      <c r="P2056" s="4"/>
    </row>
    <row r="2057" spans="16:16" x14ac:dyDescent="0.2">
      <c r="P2057" s="4"/>
    </row>
    <row r="2058" spans="16:16" x14ac:dyDescent="0.2">
      <c r="P2058" s="4"/>
    </row>
    <row r="2059" spans="16:16" x14ac:dyDescent="0.2">
      <c r="P2059" s="4"/>
    </row>
    <row r="2060" spans="16:16" x14ac:dyDescent="0.2">
      <c r="P2060" s="4"/>
    </row>
    <row r="2061" spans="16:16" x14ac:dyDescent="0.2">
      <c r="P2061" s="4"/>
    </row>
    <row r="2062" spans="16:16" x14ac:dyDescent="0.2">
      <c r="P2062" s="4"/>
    </row>
    <row r="2063" spans="16:16" x14ac:dyDescent="0.2">
      <c r="P2063" s="4"/>
    </row>
    <row r="2064" spans="16:16" x14ac:dyDescent="0.2">
      <c r="P2064" s="4"/>
    </row>
    <row r="2065" spans="16:16" x14ac:dyDescent="0.2">
      <c r="P2065" s="4"/>
    </row>
    <row r="2066" spans="16:16" x14ac:dyDescent="0.2">
      <c r="P2066" s="4"/>
    </row>
    <row r="2067" spans="16:16" x14ac:dyDescent="0.2">
      <c r="P2067" s="4"/>
    </row>
    <row r="2068" spans="16:16" x14ac:dyDescent="0.2">
      <c r="P2068" s="4"/>
    </row>
    <row r="2069" spans="16:16" x14ac:dyDescent="0.2">
      <c r="P2069" s="4"/>
    </row>
    <row r="2070" spans="16:16" x14ac:dyDescent="0.2">
      <c r="P2070" s="4"/>
    </row>
    <row r="2071" spans="16:16" x14ac:dyDescent="0.2">
      <c r="P2071" s="4"/>
    </row>
    <row r="2072" spans="16:16" x14ac:dyDescent="0.2">
      <c r="P2072" s="4"/>
    </row>
    <row r="2073" spans="16:16" x14ac:dyDescent="0.2">
      <c r="P2073" s="4"/>
    </row>
    <row r="2074" spans="16:16" x14ac:dyDescent="0.2">
      <c r="P2074" s="4"/>
    </row>
    <row r="2075" spans="16:16" x14ac:dyDescent="0.2">
      <c r="P2075" s="4"/>
    </row>
    <row r="2076" spans="16:16" x14ac:dyDescent="0.2">
      <c r="P2076" s="4"/>
    </row>
    <row r="2077" spans="16:16" x14ac:dyDescent="0.2">
      <c r="P2077" s="4"/>
    </row>
    <row r="2078" spans="16:16" x14ac:dyDescent="0.2">
      <c r="P2078" s="4"/>
    </row>
    <row r="2079" spans="16:16" x14ac:dyDescent="0.2">
      <c r="P2079" s="4"/>
    </row>
    <row r="2080" spans="16:16" x14ac:dyDescent="0.2">
      <c r="P2080" s="4"/>
    </row>
    <row r="2081" spans="16:16" x14ac:dyDescent="0.2">
      <c r="P2081" s="4"/>
    </row>
    <row r="2082" spans="16:16" x14ac:dyDescent="0.2">
      <c r="P2082" s="4"/>
    </row>
    <row r="2083" spans="16:16" x14ac:dyDescent="0.2">
      <c r="P2083" s="4"/>
    </row>
    <row r="2084" spans="16:16" x14ac:dyDescent="0.2">
      <c r="P2084" s="4"/>
    </row>
    <row r="2085" spans="16:16" x14ac:dyDescent="0.2">
      <c r="P2085" s="4"/>
    </row>
    <row r="2086" spans="16:16" x14ac:dyDescent="0.2">
      <c r="P2086" s="4"/>
    </row>
    <row r="2087" spans="16:16" x14ac:dyDescent="0.2">
      <c r="P2087" s="4"/>
    </row>
    <row r="2088" spans="16:16" x14ac:dyDescent="0.2">
      <c r="P2088" s="4"/>
    </row>
    <row r="2089" spans="16:16" x14ac:dyDescent="0.2">
      <c r="P2089" s="4"/>
    </row>
    <row r="2090" spans="16:16" x14ac:dyDescent="0.2">
      <c r="P2090" s="4"/>
    </row>
    <row r="2091" spans="16:16" x14ac:dyDescent="0.2">
      <c r="P2091" s="4"/>
    </row>
    <row r="2092" spans="16:16" x14ac:dyDescent="0.2">
      <c r="P2092" s="4"/>
    </row>
    <row r="2093" spans="16:16" x14ac:dyDescent="0.2">
      <c r="P2093" s="4"/>
    </row>
    <row r="2094" spans="16:16" x14ac:dyDescent="0.2">
      <c r="P2094" s="4"/>
    </row>
    <row r="2095" spans="16:16" x14ac:dyDescent="0.2">
      <c r="P2095" s="4"/>
    </row>
    <row r="2096" spans="16:16" x14ac:dyDescent="0.2">
      <c r="P2096" s="4"/>
    </row>
    <row r="2097" spans="16:16" x14ac:dyDescent="0.2">
      <c r="P2097" s="4"/>
    </row>
    <row r="2098" spans="16:16" x14ac:dyDescent="0.2">
      <c r="P2098" s="4"/>
    </row>
    <row r="2099" spans="16:16" x14ac:dyDescent="0.2">
      <c r="P2099" s="4"/>
    </row>
    <row r="2100" spans="16:16" x14ac:dyDescent="0.2">
      <c r="P2100" s="4"/>
    </row>
    <row r="2101" spans="16:16" x14ac:dyDescent="0.2">
      <c r="P2101" s="4"/>
    </row>
    <row r="2102" spans="16:16" x14ac:dyDescent="0.2">
      <c r="P2102" s="4"/>
    </row>
    <row r="2103" spans="16:16" x14ac:dyDescent="0.2">
      <c r="P2103" s="4"/>
    </row>
    <row r="2104" spans="16:16" x14ac:dyDescent="0.2">
      <c r="P2104" s="4"/>
    </row>
    <row r="2105" spans="16:16" x14ac:dyDescent="0.2">
      <c r="P2105" s="4"/>
    </row>
    <row r="2106" spans="16:16" x14ac:dyDescent="0.2">
      <c r="P2106" s="4"/>
    </row>
    <row r="2107" spans="16:16" x14ac:dyDescent="0.2">
      <c r="P2107" s="4"/>
    </row>
    <row r="2108" spans="16:16" x14ac:dyDescent="0.2">
      <c r="P2108" s="4"/>
    </row>
    <row r="2109" spans="16:16" x14ac:dyDescent="0.2">
      <c r="P2109" s="4"/>
    </row>
    <row r="2110" spans="16:16" x14ac:dyDescent="0.2">
      <c r="P2110" s="4"/>
    </row>
    <row r="2111" spans="16:16" x14ac:dyDescent="0.2">
      <c r="P2111" s="4"/>
    </row>
    <row r="2112" spans="16:16" x14ac:dyDescent="0.2">
      <c r="P2112" s="4"/>
    </row>
    <row r="2113" spans="16:16" x14ac:dyDescent="0.2">
      <c r="P2113" s="4"/>
    </row>
    <row r="2114" spans="16:16" x14ac:dyDescent="0.2">
      <c r="P2114" s="4"/>
    </row>
    <row r="2115" spans="16:16" x14ac:dyDescent="0.2">
      <c r="P2115" s="4"/>
    </row>
    <row r="2116" spans="16:16" x14ac:dyDescent="0.2">
      <c r="P2116" s="4"/>
    </row>
    <row r="2117" spans="16:16" x14ac:dyDescent="0.2">
      <c r="P2117" s="4"/>
    </row>
    <row r="2118" spans="16:16" x14ac:dyDescent="0.2">
      <c r="P2118" s="4"/>
    </row>
    <row r="2119" spans="16:16" x14ac:dyDescent="0.2">
      <c r="P2119" s="4"/>
    </row>
    <row r="2120" spans="16:16" x14ac:dyDescent="0.2">
      <c r="P2120" s="4"/>
    </row>
    <row r="2121" spans="16:16" x14ac:dyDescent="0.2">
      <c r="P2121" s="4"/>
    </row>
    <row r="2122" spans="16:16" x14ac:dyDescent="0.2">
      <c r="P2122" s="4"/>
    </row>
    <row r="2123" spans="16:16" x14ac:dyDescent="0.2">
      <c r="P2123" s="4"/>
    </row>
    <row r="2124" spans="16:16" x14ac:dyDescent="0.2">
      <c r="P2124" s="4"/>
    </row>
    <row r="2125" spans="16:16" x14ac:dyDescent="0.2">
      <c r="P2125" s="4"/>
    </row>
    <row r="2126" spans="16:16" x14ac:dyDescent="0.2">
      <c r="P2126" s="4"/>
    </row>
    <row r="2127" spans="16:16" x14ac:dyDescent="0.2">
      <c r="P2127" s="4"/>
    </row>
    <row r="2128" spans="16:16" x14ac:dyDescent="0.2">
      <c r="P2128" s="4"/>
    </row>
    <row r="2129" spans="16:16" x14ac:dyDescent="0.2">
      <c r="P2129" s="4"/>
    </row>
    <row r="2130" spans="16:16" x14ac:dyDescent="0.2">
      <c r="P2130" s="4"/>
    </row>
    <row r="2131" spans="16:16" x14ac:dyDescent="0.2">
      <c r="P2131" s="4"/>
    </row>
    <row r="2132" spans="16:16" x14ac:dyDescent="0.2">
      <c r="P2132" s="4"/>
    </row>
    <row r="2133" spans="16:16" x14ac:dyDescent="0.2">
      <c r="P2133" s="4"/>
    </row>
    <row r="2134" spans="16:16" x14ac:dyDescent="0.2">
      <c r="P2134" s="4"/>
    </row>
    <row r="2135" spans="16:16" x14ac:dyDescent="0.2">
      <c r="P2135" s="4"/>
    </row>
    <row r="2136" spans="16:16" x14ac:dyDescent="0.2">
      <c r="P2136" s="4"/>
    </row>
    <row r="2137" spans="16:16" x14ac:dyDescent="0.2">
      <c r="P2137" s="4"/>
    </row>
    <row r="2138" spans="16:16" x14ac:dyDescent="0.2">
      <c r="P2138" s="4"/>
    </row>
    <row r="2139" spans="16:16" x14ac:dyDescent="0.2">
      <c r="P2139" s="4"/>
    </row>
    <row r="2140" spans="16:16" x14ac:dyDescent="0.2">
      <c r="P2140" s="4"/>
    </row>
    <row r="2141" spans="16:16" x14ac:dyDescent="0.2">
      <c r="P2141" s="4"/>
    </row>
    <row r="2142" spans="16:16" x14ac:dyDescent="0.2">
      <c r="P2142" s="4"/>
    </row>
    <row r="2143" spans="16:16" x14ac:dyDescent="0.2">
      <c r="P2143" s="4"/>
    </row>
    <row r="2144" spans="16:16" x14ac:dyDescent="0.2">
      <c r="P2144" s="4"/>
    </row>
    <row r="2145" spans="16:16" x14ac:dyDescent="0.2">
      <c r="P2145" s="4"/>
    </row>
    <row r="2146" spans="16:16" x14ac:dyDescent="0.2">
      <c r="P2146" s="4"/>
    </row>
    <row r="2147" spans="16:16" x14ac:dyDescent="0.2">
      <c r="P2147" s="4"/>
    </row>
    <row r="2148" spans="16:16" x14ac:dyDescent="0.2">
      <c r="P2148" s="4"/>
    </row>
    <row r="2149" spans="16:16" x14ac:dyDescent="0.2">
      <c r="P2149" s="4"/>
    </row>
    <row r="2150" spans="16:16" x14ac:dyDescent="0.2">
      <c r="P2150" s="4"/>
    </row>
    <row r="2151" spans="16:16" x14ac:dyDescent="0.2">
      <c r="P2151" s="4"/>
    </row>
    <row r="2152" spans="16:16" x14ac:dyDescent="0.2">
      <c r="P2152" s="4"/>
    </row>
    <row r="2153" spans="16:16" x14ac:dyDescent="0.2">
      <c r="P2153" s="4"/>
    </row>
    <row r="2154" spans="16:16" x14ac:dyDescent="0.2">
      <c r="P2154" s="4"/>
    </row>
    <row r="2155" spans="16:16" x14ac:dyDescent="0.2">
      <c r="P2155" s="4"/>
    </row>
    <row r="2156" spans="16:16" x14ac:dyDescent="0.2">
      <c r="P2156" s="4"/>
    </row>
    <row r="2157" spans="16:16" x14ac:dyDescent="0.2">
      <c r="P2157" s="4"/>
    </row>
    <row r="2158" spans="16:16" x14ac:dyDescent="0.2">
      <c r="P2158" s="4"/>
    </row>
    <row r="2159" spans="16:16" x14ac:dyDescent="0.2">
      <c r="P2159" s="4"/>
    </row>
    <row r="2160" spans="16:16" x14ac:dyDescent="0.2">
      <c r="P2160" s="4"/>
    </row>
    <row r="2161" spans="16:16" x14ac:dyDescent="0.2">
      <c r="P2161" s="4"/>
    </row>
    <row r="2162" spans="16:16" x14ac:dyDescent="0.2">
      <c r="P2162" s="4"/>
    </row>
    <row r="2163" spans="16:16" x14ac:dyDescent="0.2">
      <c r="P2163" s="4"/>
    </row>
    <row r="2164" spans="16:16" x14ac:dyDescent="0.2">
      <c r="P2164" s="4"/>
    </row>
    <row r="2165" spans="16:16" x14ac:dyDescent="0.2">
      <c r="P2165" s="4"/>
    </row>
    <row r="2166" spans="16:16" x14ac:dyDescent="0.2">
      <c r="P2166" s="4"/>
    </row>
    <row r="2167" spans="16:16" x14ac:dyDescent="0.2">
      <c r="P2167" s="4"/>
    </row>
    <row r="2168" spans="16:16" x14ac:dyDescent="0.2">
      <c r="P2168" s="4"/>
    </row>
    <row r="2169" spans="16:16" x14ac:dyDescent="0.2">
      <c r="P2169" s="4"/>
    </row>
    <row r="2170" spans="16:16" x14ac:dyDescent="0.2">
      <c r="P2170" s="4"/>
    </row>
    <row r="2171" spans="16:16" x14ac:dyDescent="0.2">
      <c r="P2171" s="4"/>
    </row>
    <row r="2172" spans="16:16" x14ac:dyDescent="0.2">
      <c r="P2172" s="4"/>
    </row>
    <row r="2173" spans="16:16" x14ac:dyDescent="0.2">
      <c r="P2173" s="4"/>
    </row>
    <row r="2174" spans="16:16" x14ac:dyDescent="0.2">
      <c r="P2174" s="4"/>
    </row>
    <row r="2175" spans="16:16" x14ac:dyDescent="0.2">
      <c r="P2175" s="4"/>
    </row>
    <row r="2176" spans="16:16" x14ac:dyDescent="0.2">
      <c r="P2176" s="4"/>
    </row>
    <row r="2177" spans="16:16" x14ac:dyDescent="0.2">
      <c r="P2177" s="4"/>
    </row>
    <row r="2178" spans="16:16" x14ac:dyDescent="0.2">
      <c r="P2178" s="4"/>
    </row>
    <row r="2179" spans="16:16" x14ac:dyDescent="0.2">
      <c r="P2179" s="4"/>
    </row>
    <row r="2180" spans="16:16" x14ac:dyDescent="0.2">
      <c r="P2180" s="4"/>
    </row>
    <row r="2181" spans="16:16" x14ac:dyDescent="0.2">
      <c r="P2181" s="4"/>
    </row>
    <row r="2182" spans="16:16" x14ac:dyDescent="0.2">
      <c r="P2182" s="4"/>
    </row>
    <row r="2183" spans="16:16" x14ac:dyDescent="0.2">
      <c r="P2183" s="4"/>
    </row>
    <row r="2184" spans="16:16" x14ac:dyDescent="0.2">
      <c r="P2184" s="4"/>
    </row>
    <row r="2185" spans="16:16" x14ac:dyDescent="0.2">
      <c r="P2185" s="4"/>
    </row>
    <row r="2186" spans="16:16" x14ac:dyDescent="0.2">
      <c r="P2186" s="4"/>
    </row>
    <row r="2187" spans="16:16" x14ac:dyDescent="0.2">
      <c r="P2187" s="4"/>
    </row>
    <row r="2188" spans="16:16" x14ac:dyDescent="0.2">
      <c r="P2188" s="4"/>
    </row>
    <row r="2189" spans="16:16" x14ac:dyDescent="0.2">
      <c r="P2189" s="4"/>
    </row>
    <row r="2190" spans="16:16" x14ac:dyDescent="0.2">
      <c r="P2190" s="4"/>
    </row>
    <row r="2191" spans="16:16" x14ac:dyDescent="0.2">
      <c r="P2191" s="4"/>
    </row>
    <row r="2192" spans="16:16" x14ac:dyDescent="0.2">
      <c r="P2192" s="4"/>
    </row>
    <row r="2193" spans="16:16" x14ac:dyDescent="0.2">
      <c r="P2193" s="4"/>
    </row>
    <row r="2194" spans="16:16" x14ac:dyDescent="0.2">
      <c r="P2194" s="4"/>
    </row>
    <row r="2195" spans="16:16" x14ac:dyDescent="0.2">
      <c r="P2195" s="4"/>
    </row>
    <row r="2196" spans="16:16" x14ac:dyDescent="0.2">
      <c r="P2196" s="4"/>
    </row>
    <row r="2197" spans="16:16" x14ac:dyDescent="0.2">
      <c r="P2197" s="4"/>
    </row>
    <row r="2198" spans="16:16" x14ac:dyDescent="0.2">
      <c r="P2198" s="4"/>
    </row>
    <row r="2199" spans="16:16" x14ac:dyDescent="0.2">
      <c r="P2199" s="4"/>
    </row>
    <row r="2200" spans="16:16" x14ac:dyDescent="0.2">
      <c r="P2200" s="4"/>
    </row>
    <row r="2201" spans="16:16" x14ac:dyDescent="0.2">
      <c r="P2201" s="4"/>
    </row>
    <row r="2202" spans="16:16" x14ac:dyDescent="0.2">
      <c r="P2202" s="4"/>
    </row>
    <row r="2203" spans="16:16" x14ac:dyDescent="0.2">
      <c r="P2203" s="4"/>
    </row>
    <row r="2204" spans="16:16" x14ac:dyDescent="0.2">
      <c r="P2204" s="4"/>
    </row>
    <row r="2205" spans="16:16" x14ac:dyDescent="0.2">
      <c r="P2205" s="4"/>
    </row>
    <row r="2206" spans="16:16" x14ac:dyDescent="0.2">
      <c r="P2206" s="4"/>
    </row>
    <row r="2207" spans="16:16" x14ac:dyDescent="0.2">
      <c r="P2207" s="4"/>
    </row>
    <row r="2208" spans="16:16" x14ac:dyDescent="0.2">
      <c r="P2208" s="4"/>
    </row>
    <row r="2209" spans="16:16" x14ac:dyDescent="0.2">
      <c r="P2209" s="4"/>
    </row>
    <row r="2210" spans="16:16" x14ac:dyDescent="0.2">
      <c r="P2210" s="4"/>
    </row>
    <row r="2211" spans="16:16" x14ac:dyDescent="0.2">
      <c r="P2211" s="4"/>
    </row>
    <row r="2212" spans="16:16" x14ac:dyDescent="0.2">
      <c r="P2212" s="4"/>
    </row>
    <row r="2213" spans="16:16" x14ac:dyDescent="0.2">
      <c r="P2213" s="4"/>
    </row>
    <row r="2214" spans="16:16" x14ac:dyDescent="0.2">
      <c r="P2214" s="4"/>
    </row>
    <row r="2215" spans="16:16" x14ac:dyDescent="0.2">
      <c r="P2215" s="4"/>
    </row>
    <row r="2216" spans="16:16" x14ac:dyDescent="0.2">
      <c r="P2216" s="4"/>
    </row>
    <row r="2217" spans="16:16" x14ac:dyDescent="0.2">
      <c r="P2217" s="4"/>
    </row>
    <row r="2218" spans="16:16" x14ac:dyDescent="0.2">
      <c r="P2218" s="4"/>
    </row>
    <row r="2219" spans="16:16" x14ac:dyDescent="0.2">
      <c r="P2219" s="4"/>
    </row>
    <row r="2220" spans="16:16" x14ac:dyDescent="0.2">
      <c r="P2220" s="4"/>
    </row>
    <row r="2221" spans="16:16" x14ac:dyDescent="0.2">
      <c r="P2221" s="4"/>
    </row>
    <row r="2222" spans="16:16" x14ac:dyDescent="0.2">
      <c r="P2222" s="4"/>
    </row>
    <row r="2223" spans="16:16" x14ac:dyDescent="0.2">
      <c r="P2223" s="4"/>
    </row>
    <row r="2224" spans="16:16" x14ac:dyDescent="0.2">
      <c r="P2224" s="4"/>
    </row>
    <row r="2225" spans="16:16" x14ac:dyDescent="0.2">
      <c r="P2225" s="4"/>
    </row>
    <row r="2226" spans="16:16" x14ac:dyDescent="0.2">
      <c r="P2226" s="4"/>
    </row>
    <row r="2227" spans="16:16" x14ac:dyDescent="0.2">
      <c r="P2227" s="4"/>
    </row>
    <row r="2228" spans="16:16" x14ac:dyDescent="0.2">
      <c r="P2228" s="4"/>
    </row>
    <row r="2229" spans="16:16" x14ac:dyDescent="0.2">
      <c r="P2229" s="4"/>
    </row>
    <row r="2230" spans="16:16" x14ac:dyDescent="0.2">
      <c r="P2230" s="4"/>
    </row>
    <row r="2231" spans="16:16" x14ac:dyDescent="0.2">
      <c r="P2231" s="4"/>
    </row>
    <row r="2232" spans="16:16" x14ac:dyDescent="0.2">
      <c r="P2232" s="4"/>
    </row>
    <row r="2233" spans="16:16" x14ac:dyDescent="0.2">
      <c r="P2233" s="4"/>
    </row>
    <row r="2234" spans="16:16" x14ac:dyDescent="0.2">
      <c r="P2234" s="4"/>
    </row>
    <row r="2235" spans="16:16" x14ac:dyDescent="0.2">
      <c r="P2235" s="4"/>
    </row>
    <row r="2236" spans="16:16" x14ac:dyDescent="0.2">
      <c r="P2236" s="4"/>
    </row>
    <row r="2237" spans="16:16" x14ac:dyDescent="0.2">
      <c r="P2237" s="4"/>
    </row>
    <row r="2238" spans="16:16" x14ac:dyDescent="0.2">
      <c r="P2238" s="4"/>
    </row>
    <row r="2239" spans="16:16" x14ac:dyDescent="0.2">
      <c r="P2239" s="4"/>
    </row>
    <row r="2240" spans="16:16" x14ac:dyDescent="0.2">
      <c r="P2240" s="4"/>
    </row>
    <row r="2241" spans="16:16" x14ac:dyDescent="0.2">
      <c r="P2241" s="4"/>
    </row>
    <row r="2242" spans="16:16" x14ac:dyDescent="0.2">
      <c r="P2242" s="4"/>
    </row>
    <row r="2243" spans="16:16" x14ac:dyDescent="0.2">
      <c r="P2243" s="4"/>
    </row>
    <row r="2244" spans="16:16" x14ac:dyDescent="0.2">
      <c r="P2244" s="4"/>
    </row>
    <row r="2245" spans="16:16" x14ac:dyDescent="0.2">
      <c r="P2245" s="4"/>
    </row>
    <row r="2246" spans="16:16" x14ac:dyDescent="0.2">
      <c r="P2246" s="4"/>
    </row>
    <row r="2247" spans="16:16" x14ac:dyDescent="0.2">
      <c r="P2247" s="4"/>
    </row>
    <row r="2248" spans="16:16" x14ac:dyDescent="0.2">
      <c r="P2248" s="4"/>
    </row>
    <row r="2249" spans="16:16" x14ac:dyDescent="0.2">
      <c r="P2249" s="4"/>
    </row>
    <row r="2250" spans="16:16" x14ac:dyDescent="0.2">
      <c r="P2250" s="4"/>
    </row>
    <row r="2251" spans="16:16" x14ac:dyDescent="0.2">
      <c r="P2251" s="4"/>
    </row>
    <row r="2252" spans="16:16" x14ac:dyDescent="0.2">
      <c r="P2252" s="4"/>
    </row>
    <row r="2253" spans="16:16" x14ac:dyDescent="0.2">
      <c r="P2253" s="4"/>
    </row>
    <row r="2254" spans="16:16" x14ac:dyDescent="0.2">
      <c r="P2254" s="4"/>
    </row>
    <row r="2255" spans="16:16" x14ac:dyDescent="0.2">
      <c r="P2255" s="4"/>
    </row>
    <row r="2256" spans="16:16" x14ac:dyDescent="0.2">
      <c r="P2256" s="4"/>
    </row>
    <row r="2257" spans="16:16" x14ac:dyDescent="0.2">
      <c r="P2257" s="4"/>
    </row>
    <row r="2258" spans="16:16" x14ac:dyDescent="0.2">
      <c r="P2258" s="4"/>
    </row>
    <row r="2259" spans="16:16" x14ac:dyDescent="0.2">
      <c r="P2259" s="4"/>
    </row>
    <row r="2260" spans="16:16" x14ac:dyDescent="0.2">
      <c r="P2260" s="4"/>
    </row>
    <row r="2261" spans="16:16" x14ac:dyDescent="0.2">
      <c r="P2261" s="4"/>
    </row>
    <row r="2262" spans="16:16" x14ac:dyDescent="0.2">
      <c r="P2262" s="4"/>
    </row>
    <row r="2263" spans="16:16" x14ac:dyDescent="0.2">
      <c r="P2263" s="4"/>
    </row>
    <row r="2264" spans="16:16" x14ac:dyDescent="0.2">
      <c r="P2264" s="4"/>
    </row>
    <row r="2265" spans="16:16" x14ac:dyDescent="0.2">
      <c r="P2265" s="4"/>
    </row>
    <row r="2266" spans="16:16" x14ac:dyDescent="0.2">
      <c r="P2266" s="4"/>
    </row>
    <row r="2267" spans="16:16" x14ac:dyDescent="0.2">
      <c r="P2267" s="4"/>
    </row>
    <row r="2268" spans="16:16" x14ac:dyDescent="0.2">
      <c r="P2268" s="4"/>
    </row>
    <row r="2269" spans="16:16" x14ac:dyDescent="0.2">
      <c r="P2269" s="4"/>
    </row>
    <row r="2270" spans="16:16" x14ac:dyDescent="0.2">
      <c r="P2270" s="4"/>
    </row>
    <row r="2271" spans="16:16" x14ac:dyDescent="0.2">
      <c r="P2271" s="4"/>
    </row>
    <row r="2272" spans="16:16" x14ac:dyDescent="0.2">
      <c r="P2272" s="4"/>
    </row>
    <row r="2273" spans="16:16" x14ac:dyDescent="0.2">
      <c r="P2273" s="4"/>
    </row>
    <row r="2274" spans="16:16" x14ac:dyDescent="0.2">
      <c r="P2274" s="4"/>
    </row>
    <row r="2275" spans="16:16" x14ac:dyDescent="0.2">
      <c r="P2275" s="4"/>
    </row>
    <row r="2276" spans="16:16" x14ac:dyDescent="0.2">
      <c r="P2276" s="4"/>
    </row>
    <row r="2277" spans="16:16" x14ac:dyDescent="0.2">
      <c r="P2277" s="4"/>
    </row>
    <row r="2278" spans="16:16" x14ac:dyDescent="0.2">
      <c r="P2278" s="4"/>
    </row>
    <row r="2279" spans="16:16" x14ac:dyDescent="0.2">
      <c r="P2279" s="4"/>
    </row>
    <row r="2280" spans="16:16" x14ac:dyDescent="0.2">
      <c r="P2280" s="4"/>
    </row>
    <row r="2281" spans="16:16" x14ac:dyDescent="0.2">
      <c r="P2281" s="4"/>
    </row>
    <row r="2282" spans="16:16" x14ac:dyDescent="0.2">
      <c r="P2282" s="4"/>
    </row>
    <row r="2283" spans="16:16" x14ac:dyDescent="0.2">
      <c r="P2283" s="4"/>
    </row>
    <row r="2284" spans="16:16" x14ac:dyDescent="0.2">
      <c r="P2284" s="4"/>
    </row>
    <row r="2285" spans="16:16" x14ac:dyDescent="0.2">
      <c r="P2285" s="4"/>
    </row>
    <row r="2286" spans="16:16" x14ac:dyDescent="0.2">
      <c r="P2286" s="4"/>
    </row>
    <row r="2287" spans="16:16" x14ac:dyDescent="0.2">
      <c r="P2287" s="4"/>
    </row>
    <row r="2288" spans="16:16" x14ac:dyDescent="0.2">
      <c r="P2288" s="4"/>
    </row>
    <row r="2289" spans="16:16" x14ac:dyDescent="0.2">
      <c r="P2289" s="4"/>
    </row>
    <row r="2290" spans="16:16" x14ac:dyDescent="0.2">
      <c r="P2290" s="4"/>
    </row>
    <row r="2291" spans="16:16" x14ac:dyDescent="0.2">
      <c r="P2291" s="4"/>
    </row>
    <row r="2292" spans="16:16" x14ac:dyDescent="0.2">
      <c r="P2292" s="4"/>
    </row>
    <row r="2293" spans="16:16" x14ac:dyDescent="0.2">
      <c r="P2293" s="4"/>
    </row>
    <row r="2294" spans="16:16" x14ac:dyDescent="0.2">
      <c r="P2294" s="4"/>
    </row>
    <row r="2295" spans="16:16" x14ac:dyDescent="0.2">
      <c r="P2295" s="4"/>
    </row>
    <row r="2296" spans="16:16" x14ac:dyDescent="0.2">
      <c r="P2296" s="4"/>
    </row>
    <row r="2297" spans="16:16" x14ac:dyDescent="0.2">
      <c r="P2297" s="4"/>
    </row>
    <row r="2298" spans="16:16" x14ac:dyDescent="0.2">
      <c r="P2298" s="4"/>
    </row>
    <row r="2299" spans="16:16" x14ac:dyDescent="0.2">
      <c r="P2299" s="4"/>
    </row>
    <row r="2300" spans="16:16" x14ac:dyDescent="0.2">
      <c r="P2300" s="4"/>
    </row>
    <row r="2301" spans="16:16" x14ac:dyDescent="0.2">
      <c r="P2301" s="4"/>
    </row>
    <row r="2302" spans="16:16" x14ac:dyDescent="0.2">
      <c r="P2302" s="4"/>
    </row>
    <row r="2303" spans="16:16" x14ac:dyDescent="0.2">
      <c r="P2303" s="4"/>
    </row>
    <row r="2304" spans="16:16" x14ac:dyDescent="0.2">
      <c r="P2304" s="4"/>
    </row>
    <row r="2305" spans="16:16" x14ac:dyDescent="0.2">
      <c r="P2305" s="4"/>
    </row>
    <row r="2306" spans="16:16" x14ac:dyDescent="0.2">
      <c r="P2306" s="4"/>
    </row>
    <row r="2307" spans="16:16" x14ac:dyDescent="0.2">
      <c r="P2307" s="4"/>
    </row>
    <row r="2308" spans="16:16" x14ac:dyDescent="0.2">
      <c r="P2308" s="4"/>
    </row>
    <row r="2309" spans="16:16" x14ac:dyDescent="0.2">
      <c r="P2309" s="4"/>
    </row>
    <row r="2310" spans="16:16" x14ac:dyDescent="0.2">
      <c r="P2310" s="4"/>
    </row>
    <row r="2311" spans="16:16" x14ac:dyDescent="0.2">
      <c r="P2311" s="4"/>
    </row>
    <row r="2312" spans="16:16" x14ac:dyDescent="0.2">
      <c r="P2312" s="4"/>
    </row>
    <row r="2313" spans="16:16" x14ac:dyDescent="0.2">
      <c r="P2313" s="4"/>
    </row>
    <row r="2314" spans="16:16" x14ac:dyDescent="0.2">
      <c r="P2314" s="4"/>
    </row>
    <row r="2315" spans="16:16" x14ac:dyDescent="0.2">
      <c r="P2315" s="4"/>
    </row>
    <row r="2316" spans="16:16" x14ac:dyDescent="0.2">
      <c r="P2316" s="4"/>
    </row>
    <row r="2317" spans="16:16" x14ac:dyDescent="0.2">
      <c r="P2317" s="4"/>
    </row>
    <row r="2318" spans="16:16" x14ac:dyDescent="0.2">
      <c r="P2318" s="4"/>
    </row>
    <row r="2319" spans="16:16" x14ac:dyDescent="0.2">
      <c r="P2319" s="4"/>
    </row>
    <row r="2320" spans="16:16" x14ac:dyDescent="0.2">
      <c r="P2320" s="4"/>
    </row>
    <row r="2321" spans="16:16" x14ac:dyDescent="0.2">
      <c r="P2321" s="4"/>
    </row>
    <row r="2322" spans="16:16" x14ac:dyDescent="0.2">
      <c r="P2322" s="4"/>
    </row>
    <row r="2323" spans="16:16" x14ac:dyDescent="0.2">
      <c r="P2323" s="4"/>
    </row>
    <row r="2324" spans="16:16" x14ac:dyDescent="0.2">
      <c r="P2324" s="4"/>
    </row>
    <row r="2325" spans="16:16" x14ac:dyDescent="0.2">
      <c r="P2325" s="4"/>
    </row>
    <row r="2326" spans="16:16" x14ac:dyDescent="0.2">
      <c r="P2326" s="4"/>
    </row>
    <row r="2327" spans="16:16" x14ac:dyDescent="0.2">
      <c r="P2327" s="4"/>
    </row>
    <row r="2328" spans="16:16" x14ac:dyDescent="0.2">
      <c r="P2328" s="4"/>
    </row>
    <row r="2329" spans="16:16" x14ac:dyDescent="0.2">
      <c r="P2329" s="4"/>
    </row>
    <row r="2330" spans="16:16" x14ac:dyDescent="0.2">
      <c r="P2330" s="4"/>
    </row>
    <row r="2331" spans="16:16" x14ac:dyDescent="0.2">
      <c r="P2331" s="4"/>
    </row>
    <row r="2332" spans="16:16" x14ac:dyDescent="0.2">
      <c r="P2332" s="4"/>
    </row>
    <row r="2333" spans="16:16" x14ac:dyDescent="0.2">
      <c r="P2333" s="4"/>
    </row>
    <row r="2334" spans="16:16" x14ac:dyDescent="0.2">
      <c r="P2334" s="4"/>
    </row>
    <row r="2335" spans="16:16" x14ac:dyDescent="0.2">
      <c r="P2335" s="4"/>
    </row>
    <row r="2336" spans="16:16" x14ac:dyDescent="0.2">
      <c r="P2336" s="4"/>
    </row>
    <row r="2337" spans="16:16" x14ac:dyDescent="0.2">
      <c r="P2337" s="4"/>
    </row>
    <row r="2338" spans="16:16" x14ac:dyDescent="0.2">
      <c r="P2338" s="4"/>
    </row>
    <row r="2339" spans="16:16" x14ac:dyDescent="0.2">
      <c r="P2339" s="4"/>
    </row>
    <row r="2340" spans="16:16" x14ac:dyDescent="0.2">
      <c r="P2340" s="4"/>
    </row>
    <row r="2341" spans="16:16" x14ac:dyDescent="0.2">
      <c r="P2341" s="4"/>
    </row>
    <row r="2342" spans="16:16" x14ac:dyDescent="0.2">
      <c r="P2342" s="4"/>
    </row>
    <row r="2343" spans="16:16" x14ac:dyDescent="0.2">
      <c r="P2343" s="4"/>
    </row>
    <row r="2344" spans="16:16" x14ac:dyDescent="0.2">
      <c r="P2344" s="4"/>
    </row>
    <row r="2345" spans="16:16" x14ac:dyDescent="0.2">
      <c r="P2345" s="4"/>
    </row>
    <row r="2346" spans="16:16" x14ac:dyDescent="0.2">
      <c r="P2346" s="4"/>
    </row>
    <row r="2347" spans="16:16" x14ac:dyDescent="0.2">
      <c r="P2347" s="4"/>
    </row>
    <row r="2348" spans="16:16" x14ac:dyDescent="0.2">
      <c r="P2348" s="4"/>
    </row>
    <row r="2349" spans="16:16" x14ac:dyDescent="0.2">
      <c r="P2349" s="4"/>
    </row>
    <row r="2350" spans="16:16" x14ac:dyDescent="0.2">
      <c r="P2350" s="4"/>
    </row>
    <row r="2351" spans="16:16" x14ac:dyDescent="0.2">
      <c r="P2351" s="4"/>
    </row>
    <row r="2352" spans="16:16" x14ac:dyDescent="0.2">
      <c r="P2352" s="4"/>
    </row>
    <row r="2353" spans="16:16" x14ac:dyDescent="0.2">
      <c r="P2353" s="4"/>
    </row>
    <row r="2354" spans="16:16" x14ac:dyDescent="0.2">
      <c r="P2354" s="4"/>
    </row>
    <row r="2355" spans="16:16" x14ac:dyDescent="0.2">
      <c r="P2355" s="4"/>
    </row>
    <row r="2356" spans="16:16" x14ac:dyDescent="0.2">
      <c r="P2356" s="4"/>
    </row>
    <row r="2357" spans="16:16" x14ac:dyDescent="0.2">
      <c r="P2357" s="4"/>
    </row>
    <row r="2358" spans="16:16" x14ac:dyDescent="0.2">
      <c r="P2358" s="4"/>
    </row>
    <row r="2359" spans="16:16" x14ac:dyDescent="0.2">
      <c r="P2359" s="4"/>
    </row>
    <row r="2360" spans="16:16" x14ac:dyDescent="0.2">
      <c r="P2360" s="4"/>
    </row>
    <row r="2361" spans="16:16" x14ac:dyDescent="0.2">
      <c r="P2361" s="4"/>
    </row>
    <row r="2362" spans="16:16" x14ac:dyDescent="0.2">
      <c r="P2362" s="4"/>
    </row>
    <row r="2363" spans="16:16" x14ac:dyDescent="0.2">
      <c r="P2363" s="4"/>
    </row>
    <row r="2364" spans="16:16" x14ac:dyDescent="0.2">
      <c r="P2364" s="4"/>
    </row>
    <row r="2365" spans="16:16" x14ac:dyDescent="0.2">
      <c r="P2365" s="4"/>
    </row>
    <row r="2366" spans="16:16" x14ac:dyDescent="0.2">
      <c r="P2366" s="4"/>
    </row>
    <row r="2367" spans="16:16" x14ac:dyDescent="0.2">
      <c r="P2367" s="4"/>
    </row>
    <row r="2368" spans="16:16" x14ac:dyDescent="0.2">
      <c r="P2368" s="4"/>
    </row>
    <row r="2369" spans="16:16" x14ac:dyDescent="0.2">
      <c r="P2369" s="4"/>
    </row>
    <row r="2370" spans="16:16" x14ac:dyDescent="0.2">
      <c r="P2370" s="4"/>
    </row>
    <row r="2371" spans="16:16" x14ac:dyDescent="0.2">
      <c r="P2371" s="4"/>
    </row>
    <row r="2372" spans="16:16" x14ac:dyDescent="0.2">
      <c r="P2372" s="4"/>
    </row>
    <row r="2373" spans="16:16" x14ac:dyDescent="0.2">
      <c r="P2373" s="4"/>
    </row>
    <row r="2374" spans="16:16" x14ac:dyDescent="0.2">
      <c r="P2374" s="4"/>
    </row>
    <row r="2375" spans="16:16" x14ac:dyDescent="0.2">
      <c r="P2375" s="4"/>
    </row>
    <row r="2376" spans="16:16" x14ac:dyDescent="0.2">
      <c r="P2376" s="4"/>
    </row>
    <row r="2377" spans="16:16" x14ac:dyDescent="0.2">
      <c r="P2377" s="4"/>
    </row>
    <row r="2378" spans="16:16" x14ac:dyDescent="0.2">
      <c r="P2378" s="4"/>
    </row>
    <row r="2379" spans="16:16" x14ac:dyDescent="0.2">
      <c r="P2379" s="4"/>
    </row>
    <row r="2380" spans="16:16" x14ac:dyDescent="0.2">
      <c r="P2380" s="4"/>
    </row>
    <row r="2381" spans="16:16" x14ac:dyDescent="0.2">
      <c r="P2381" s="4"/>
    </row>
    <row r="2382" spans="16:16" x14ac:dyDescent="0.2">
      <c r="P2382" s="4"/>
    </row>
    <row r="2383" spans="16:16" x14ac:dyDescent="0.2">
      <c r="P2383" s="4"/>
    </row>
    <row r="2384" spans="16:16" x14ac:dyDescent="0.2">
      <c r="P2384" s="4"/>
    </row>
    <row r="2385" spans="16:16" x14ac:dyDescent="0.2">
      <c r="P2385" s="4"/>
    </row>
    <row r="2386" spans="16:16" x14ac:dyDescent="0.2">
      <c r="P2386" s="4"/>
    </row>
    <row r="2387" spans="16:16" x14ac:dyDescent="0.2">
      <c r="P2387" s="4"/>
    </row>
    <row r="2388" spans="16:16" x14ac:dyDescent="0.2">
      <c r="P2388" s="4"/>
    </row>
    <row r="2389" spans="16:16" x14ac:dyDescent="0.2">
      <c r="P2389" s="4"/>
    </row>
    <row r="2390" spans="16:16" x14ac:dyDescent="0.2">
      <c r="P2390" s="4"/>
    </row>
    <row r="2391" spans="16:16" x14ac:dyDescent="0.2">
      <c r="P2391" s="4"/>
    </row>
    <row r="2392" spans="16:16" x14ac:dyDescent="0.2">
      <c r="P2392" s="4"/>
    </row>
    <row r="2393" spans="16:16" x14ac:dyDescent="0.2">
      <c r="P2393" s="4"/>
    </row>
    <row r="2394" spans="16:16" x14ac:dyDescent="0.2">
      <c r="P2394" s="4"/>
    </row>
    <row r="2395" spans="16:16" x14ac:dyDescent="0.2">
      <c r="P2395" s="4"/>
    </row>
    <row r="2396" spans="16:16" x14ac:dyDescent="0.2">
      <c r="P2396" s="4"/>
    </row>
    <row r="2397" spans="16:16" x14ac:dyDescent="0.2">
      <c r="P2397" s="4"/>
    </row>
    <row r="2398" spans="16:16" x14ac:dyDescent="0.2">
      <c r="P2398" s="4"/>
    </row>
    <row r="2399" spans="16:16" x14ac:dyDescent="0.2">
      <c r="P2399" s="4"/>
    </row>
    <row r="2400" spans="16:16" x14ac:dyDescent="0.2">
      <c r="P2400" s="4"/>
    </row>
    <row r="2401" spans="16:16" x14ac:dyDescent="0.2">
      <c r="P2401" s="4"/>
    </row>
    <row r="2402" spans="16:16" x14ac:dyDescent="0.2">
      <c r="P2402" s="4"/>
    </row>
    <row r="2403" spans="16:16" x14ac:dyDescent="0.2">
      <c r="P2403" s="4"/>
    </row>
    <row r="2404" spans="16:16" x14ac:dyDescent="0.2">
      <c r="P2404" s="4"/>
    </row>
    <row r="2405" spans="16:16" x14ac:dyDescent="0.2">
      <c r="P2405" s="4"/>
    </row>
    <row r="2406" spans="16:16" x14ac:dyDescent="0.2">
      <c r="P2406" s="4"/>
    </row>
    <row r="2407" spans="16:16" x14ac:dyDescent="0.2">
      <c r="P2407" s="4"/>
    </row>
    <row r="2408" spans="16:16" x14ac:dyDescent="0.2">
      <c r="P2408" s="4"/>
    </row>
    <row r="2409" spans="16:16" x14ac:dyDescent="0.2">
      <c r="P2409" s="4"/>
    </row>
    <row r="2410" spans="16:16" x14ac:dyDescent="0.2">
      <c r="P2410" s="4"/>
    </row>
    <row r="2411" spans="16:16" x14ac:dyDescent="0.2">
      <c r="P2411" s="4"/>
    </row>
    <row r="2412" spans="16:16" x14ac:dyDescent="0.2">
      <c r="P2412" s="4"/>
    </row>
    <row r="2413" spans="16:16" x14ac:dyDescent="0.2">
      <c r="P2413" s="4"/>
    </row>
    <row r="2414" spans="16:16" x14ac:dyDescent="0.2">
      <c r="P2414" s="4"/>
    </row>
    <row r="2415" spans="16:16" x14ac:dyDescent="0.2">
      <c r="P2415" s="4"/>
    </row>
    <row r="2416" spans="16:16" x14ac:dyDescent="0.2">
      <c r="P2416" s="4"/>
    </row>
    <row r="2417" spans="16:16" x14ac:dyDescent="0.2">
      <c r="P2417" s="4"/>
    </row>
    <row r="2418" spans="16:16" x14ac:dyDescent="0.2">
      <c r="P2418" s="4"/>
    </row>
    <row r="2419" spans="16:16" x14ac:dyDescent="0.2">
      <c r="P2419" s="4"/>
    </row>
    <row r="2420" spans="16:16" x14ac:dyDescent="0.2">
      <c r="P2420" s="4"/>
    </row>
    <row r="2421" spans="16:16" x14ac:dyDescent="0.2">
      <c r="P2421" s="4"/>
    </row>
    <row r="2422" spans="16:16" x14ac:dyDescent="0.2">
      <c r="P2422" s="4"/>
    </row>
    <row r="2423" spans="16:16" x14ac:dyDescent="0.2">
      <c r="P2423" s="4"/>
    </row>
    <row r="2424" spans="16:16" x14ac:dyDescent="0.2">
      <c r="P2424" s="4"/>
    </row>
    <row r="2425" spans="16:16" x14ac:dyDescent="0.2">
      <c r="P2425" s="4"/>
    </row>
    <row r="2426" spans="16:16" x14ac:dyDescent="0.2">
      <c r="P2426" s="4"/>
    </row>
    <row r="2427" spans="16:16" x14ac:dyDescent="0.2">
      <c r="P2427" s="4"/>
    </row>
    <row r="2428" spans="16:16" x14ac:dyDescent="0.2">
      <c r="P2428" s="4"/>
    </row>
    <row r="2429" spans="16:16" x14ac:dyDescent="0.2">
      <c r="P2429" s="4"/>
    </row>
    <row r="2430" spans="16:16" x14ac:dyDescent="0.2">
      <c r="P2430" s="4"/>
    </row>
    <row r="2431" spans="16:16" x14ac:dyDescent="0.2">
      <c r="P2431" s="4"/>
    </row>
    <row r="2432" spans="16:16" x14ac:dyDescent="0.2">
      <c r="P2432" s="4"/>
    </row>
    <row r="2433" spans="16:16" x14ac:dyDescent="0.2">
      <c r="P2433" s="4"/>
    </row>
    <row r="2434" spans="16:16" x14ac:dyDescent="0.2">
      <c r="P2434" s="4"/>
    </row>
    <row r="2435" spans="16:16" x14ac:dyDescent="0.2">
      <c r="P2435" s="4"/>
    </row>
    <row r="2436" spans="16:16" x14ac:dyDescent="0.2">
      <c r="P2436" s="4"/>
    </row>
    <row r="2437" spans="16:16" x14ac:dyDescent="0.2">
      <c r="P2437" s="4"/>
    </row>
    <row r="2438" spans="16:16" x14ac:dyDescent="0.2">
      <c r="P2438" s="4"/>
    </row>
    <row r="2439" spans="16:16" x14ac:dyDescent="0.2">
      <c r="P2439" s="4"/>
    </row>
    <row r="2440" spans="16:16" x14ac:dyDescent="0.2">
      <c r="P2440" s="4"/>
    </row>
    <row r="2441" spans="16:16" x14ac:dyDescent="0.2">
      <c r="P2441" s="4"/>
    </row>
    <row r="2442" spans="16:16" x14ac:dyDescent="0.2">
      <c r="P2442" s="4"/>
    </row>
    <row r="2443" spans="16:16" x14ac:dyDescent="0.2">
      <c r="P2443" s="4"/>
    </row>
    <row r="2444" spans="16:16" x14ac:dyDescent="0.2">
      <c r="P2444" s="4"/>
    </row>
    <row r="2445" spans="16:16" x14ac:dyDescent="0.2">
      <c r="P2445" s="4"/>
    </row>
    <row r="2446" spans="16:16" x14ac:dyDescent="0.2">
      <c r="P2446" s="4"/>
    </row>
    <row r="2447" spans="16:16" x14ac:dyDescent="0.2">
      <c r="P2447" s="4"/>
    </row>
    <row r="2448" spans="16:16" x14ac:dyDescent="0.2">
      <c r="P2448" s="4"/>
    </row>
    <row r="2449" spans="16:16" x14ac:dyDescent="0.2">
      <c r="P2449" s="4"/>
    </row>
    <row r="2450" spans="16:16" x14ac:dyDescent="0.2">
      <c r="P2450" s="4"/>
    </row>
    <row r="2451" spans="16:16" x14ac:dyDescent="0.2">
      <c r="P2451" s="4"/>
    </row>
    <row r="2452" spans="16:16" x14ac:dyDescent="0.2">
      <c r="P2452" s="4"/>
    </row>
    <row r="2453" spans="16:16" x14ac:dyDescent="0.2">
      <c r="P2453" s="4"/>
    </row>
    <row r="2454" spans="16:16" x14ac:dyDescent="0.2">
      <c r="P2454" s="4"/>
    </row>
    <row r="2455" spans="16:16" x14ac:dyDescent="0.2">
      <c r="P2455" s="4"/>
    </row>
    <row r="2456" spans="16:16" x14ac:dyDescent="0.2">
      <c r="P2456" s="4"/>
    </row>
    <row r="2457" spans="16:16" x14ac:dyDescent="0.2">
      <c r="P2457" s="4"/>
    </row>
    <row r="2458" spans="16:16" x14ac:dyDescent="0.2">
      <c r="P2458" s="4"/>
    </row>
    <row r="2459" spans="16:16" x14ac:dyDescent="0.2">
      <c r="P2459" s="4"/>
    </row>
    <row r="2460" spans="16:16" x14ac:dyDescent="0.2">
      <c r="P2460" s="4"/>
    </row>
    <row r="2461" spans="16:16" x14ac:dyDescent="0.2">
      <c r="P2461" s="4"/>
    </row>
    <row r="2462" spans="16:16" x14ac:dyDescent="0.2">
      <c r="P2462" s="4"/>
    </row>
    <row r="2463" spans="16:16" x14ac:dyDescent="0.2">
      <c r="P2463" s="4"/>
    </row>
    <row r="2464" spans="16:16" x14ac:dyDescent="0.2">
      <c r="P2464" s="4"/>
    </row>
    <row r="2465" spans="16:16" x14ac:dyDescent="0.2">
      <c r="P2465" s="4"/>
    </row>
    <row r="2466" spans="16:16" x14ac:dyDescent="0.2">
      <c r="P2466" s="4"/>
    </row>
    <row r="2467" spans="16:16" x14ac:dyDescent="0.2">
      <c r="P2467" s="4"/>
    </row>
    <row r="2468" spans="16:16" x14ac:dyDescent="0.2">
      <c r="P2468" s="4"/>
    </row>
    <row r="2469" spans="16:16" x14ac:dyDescent="0.2">
      <c r="P2469" s="4"/>
    </row>
    <row r="2470" spans="16:16" x14ac:dyDescent="0.2">
      <c r="P2470" s="4"/>
    </row>
    <row r="2471" spans="16:16" x14ac:dyDescent="0.2">
      <c r="P2471" s="4"/>
    </row>
    <row r="2472" spans="16:16" x14ac:dyDescent="0.2">
      <c r="P2472" s="4"/>
    </row>
    <row r="2473" spans="16:16" x14ac:dyDescent="0.2">
      <c r="P2473" s="4"/>
    </row>
    <row r="2474" spans="16:16" x14ac:dyDescent="0.2">
      <c r="P2474" s="4"/>
    </row>
    <row r="2475" spans="16:16" x14ac:dyDescent="0.2">
      <c r="P2475" s="4"/>
    </row>
    <row r="2476" spans="16:16" x14ac:dyDescent="0.2">
      <c r="P2476" s="4"/>
    </row>
    <row r="2477" spans="16:16" x14ac:dyDescent="0.2">
      <c r="P2477" s="4"/>
    </row>
    <row r="2478" spans="16:16" x14ac:dyDescent="0.2">
      <c r="P2478" s="4"/>
    </row>
    <row r="2479" spans="16:16" x14ac:dyDescent="0.2">
      <c r="P2479" s="4"/>
    </row>
    <row r="2480" spans="16:16" x14ac:dyDescent="0.2">
      <c r="P2480" s="4"/>
    </row>
    <row r="2481" spans="16:16" x14ac:dyDescent="0.2">
      <c r="P2481" s="4"/>
    </row>
    <row r="2482" spans="16:16" x14ac:dyDescent="0.2">
      <c r="P2482" s="4"/>
    </row>
    <row r="2483" spans="16:16" x14ac:dyDescent="0.2">
      <c r="P2483" s="4"/>
    </row>
    <row r="2484" spans="16:16" x14ac:dyDescent="0.2">
      <c r="P2484" s="4"/>
    </row>
    <row r="2485" spans="16:16" x14ac:dyDescent="0.2">
      <c r="P2485" s="4"/>
    </row>
    <row r="2486" spans="16:16" x14ac:dyDescent="0.2">
      <c r="P2486" s="4"/>
    </row>
    <row r="2487" spans="16:16" x14ac:dyDescent="0.2">
      <c r="P2487" s="4"/>
    </row>
    <row r="2488" spans="16:16" x14ac:dyDescent="0.2">
      <c r="P2488" s="4"/>
    </row>
    <row r="2489" spans="16:16" x14ac:dyDescent="0.2">
      <c r="P2489" s="4"/>
    </row>
    <row r="2490" spans="16:16" x14ac:dyDescent="0.2">
      <c r="P2490" s="4"/>
    </row>
    <row r="2491" spans="16:16" x14ac:dyDescent="0.2">
      <c r="P2491" s="4"/>
    </row>
    <row r="2492" spans="16:16" x14ac:dyDescent="0.2">
      <c r="P2492" s="4"/>
    </row>
    <row r="2493" spans="16:16" x14ac:dyDescent="0.2">
      <c r="P2493" s="4"/>
    </row>
    <row r="2494" spans="16:16" x14ac:dyDescent="0.2">
      <c r="P2494" s="4"/>
    </row>
    <row r="2495" spans="16:16" x14ac:dyDescent="0.2">
      <c r="P2495" s="4"/>
    </row>
    <row r="2496" spans="16:16" x14ac:dyDescent="0.2">
      <c r="P2496" s="4"/>
    </row>
    <row r="2497" spans="16:16" x14ac:dyDescent="0.2">
      <c r="P2497" s="4"/>
    </row>
    <row r="2498" spans="16:16" x14ac:dyDescent="0.2">
      <c r="P2498" s="4"/>
    </row>
    <row r="2499" spans="16:16" x14ac:dyDescent="0.2">
      <c r="P2499" s="4"/>
    </row>
    <row r="2500" spans="16:16" x14ac:dyDescent="0.2">
      <c r="P2500" s="4"/>
    </row>
    <row r="2501" spans="16:16" x14ac:dyDescent="0.2">
      <c r="P2501" s="4"/>
    </row>
    <row r="2502" spans="16:16" x14ac:dyDescent="0.2">
      <c r="P2502" s="4"/>
    </row>
    <row r="2503" spans="16:16" x14ac:dyDescent="0.2">
      <c r="P2503" s="4"/>
    </row>
    <row r="2504" spans="16:16" x14ac:dyDescent="0.2">
      <c r="P2504" s="4"/>
    </row>
    <row r="2505" spans="16:16" x14ac:dyDescent="0.2">
      <c r="P2505" s="4"/>
    </row>
    <row r="2506" spans="16:16" x14ac:dyDescent="0.2">
      <c r="P2506" s="4"/>
    </row>
    <row r="2507" spans="16:16" x14ac:dyDescent="0.2">
      <c r="P2507" s="4"/>
    </row>
    <row r="2508" spans="16:16" x14ac:dyDescent="0.2">
      <c r="P2508" s="4"/>
    </row>
    <row r="2509" spans="16:16" x14ac:dyDescent="0.2">
      <c r="P2509" s="4"/>
    </row>
    <row r="2510" spans="16:16" x14ac:dyDescent="0.2">
      <c r="P2510" s="4"/>
    </row>
    <row r="2511" spans="16:16" x14ac:dyDescent="0.2">
      <c r="P2511" s="4"/>
    </row>
    <row r="2512" spans="16:16" x14ac:dyDescent="0.2">
      <c r="P2512" s="4"/>
    </row>
    <row r="2513" spans="16:16" x14ac:dyDescent="0.2">
      <c r="P2513" s="4"/>
    </row>
    <row r="2514" spans="16:16" x14ac:dyDescent="0.2">
      <c r="P2514" s="4"/>
    </row>
    <row r="2515" spans="16:16" x14ac:dyDescent="0.2">
      <c r="P2515" s="4"/>
    </row>
    <row r="2516" spans="16:16" x14ac:dyDescent="0.2">
      <c r="P2516" s="4"/>
    </row>
    <row r="2517" spans="16:16" x14ac:dyDescent="0.2">
      <c r="P2517" s="4"/>
    </row>
    <row r="2518" spans="16:16" x14ac:dyDescent="0.2">
      <c r="P2518" s="4"/>
    </row>
    <row r="2519" spans="16:16" x14ac:dyDescent="0.2">
      <c r="P2519" s="4"/>
    </row>
    <row r="2520" spans="16:16" x14ac:dyDescent="0.2">
      <c r="P2520" s="4"/>
    </row>
    <row r="2521" spans="16:16" x14ac:dyDescent="0.2">
      <c r="P2521" s="4"/>
    </row>
    <row r="2522" spans="16:16" x14ac:dyDescent="0.2">
      <c r="P2522" s="4"/>
    </row>
    <row r="2523" spans="16:16" x14ac:dyDescent="0.2">
      <c r="P2523" s="4"/>
    </row>
    <row r="2524" spans="16:16" x14ac:dyDescent="0.2">
      <c r="P2524" s="4"/>
    </row>
    <row r="2525" spans="16:16" x14ac:dyDescent="0.2">
      <c r="P2525" s="4"/>
    </row>
    <row r="2526" spans="16:16" x14ac:dyDescent="0.2">
      <c r="P2526" s="4"/>
    </row>
    <row r="2527" spans="16:16" x14ac:dyDescent="0.2">
      <c r="P2527" s="4"/>
    </row>
    <row r="2528" spans="16:16" x14ac:dyDescent="0.2">
      <c r="P2528" s="4"/>
    </row>
    <row r="2529" spans="16:16" x14ac:dyDescent="0.2">
      <c r="P2529" s="4"/>
    </row>
    <row r="2530" spans="16:16" x14ac:dyDescent="0.2">
      <c r="P2530" s="4"/>
    </row>
    <row r="2531" spans="16:16" x14ac:dyDescent="0.2">
      <c r="P2531" s="4"/>
    </row>
    <row r="2532" spans="16:16" x14ac:dyDescent="0.2">
      <c r="P2532" s="4"/>
    </row>
    <row r="2533" spans="16:16" x14ac:dyDescent="0.2">
      <c r="P2533" s="4"/>
    </row>
    <row r="2534" spans="16:16" x14ac:dyDescent="0.2">
      <c r="P2534" s="4"/>
    </row>
    <row r="2535" spans="16:16" x14ac:dyDescent="0.2">
      <c r="P2535" s="4"/>
    </row>
    <row r="2536" spans="16:16" x14ac:dyDescent="0.2">
      <c r="P2536" s="4"/>
    </row>
    <row r="2537" spans="16:16" x14ac:dyDescent="0.2">
      <c r="P2537" s="4"/>
    </row>
    <row r="2538" spans="16:16" x14ac:dyDescent="0.2">
      <c r="P2538" s="4"/>
    </row>
    <row r="2539" spans="16:16" x14ac:dyDescent="0.2">
      <c r="P2539" s="4"/>
    </row>
    <row r="2540" spans="16:16" x14ac:dyDescent="0.2">
      <c r="P2540" s="4"/>
    </row>
    <row r="2541" spans="16:16" x14ac:dyDescent="0.2">
      <c r="P2541" s="4"/>
    </row>
    <row r="2542" spans="16:16" x14ac:dyDescent="0.2">
      <c r="P2542" s="4"/>
    </row>
    <row r="2543" spans="16:16" x14ac:dyDescent="0.2">
      <c r="P2543" s="4"/>
    </row>
    <row r="2544" spans="16:16" x14ac:dyDescent="0.2">
      <c r="P2544" s="4"/>
    </row>
    <row r="2545" spans="16:16" x14ac:dyDescent="0.2">
      <c r="P2545" s="4"/>
    </row>
    <row r="2546" spans="16:16" x14ac:dyDescent="0.2">
      <c r="P2546" s="4"/>
    </row>
    <row r="2547" spans="16:16" x14ac:dyDescent="0.2">
      <c r="P2547" s="4"/>
    </row>
    <row r="2548" spans="16:16" x14ac:dyDescent="0.2">
      <c r="P2548" s="4"/>
    </row>
    <row r="2549" spans="16:16" x14ac:dyDescent="0.2">
      <c r="P2549" s="4"/>
    </row>
    <row r="2550" spans="16:16" x14ac:dyDescent="0.2">
      <c r="P2550" s="4"/>
    </row>
    <row r="2551" spans="16:16" x14ac:dyDescent="0.2">
      <c r="P2551" s="4"/>
    </row>
    <row r="2552" spans="16:16" x14ac:dyDescent="0.2">
      <c r="P2552" s="4"/>
    </row>
    <row r="2553" spans="16:16" x14ac:dyDescent="0.2">
      <c r="P2553" s="4"/>
    </row>
    <row r="2554" spans="16:16" x14ac:dyDescent="0.2">
      <c r="P2554" s="4"/>
    </row>
    <row r="2555" spans="16:16" x14ac:dyDescent="0.2">
      <c r="P2555" s="4"/>
    </row>
    <row r="2556" spans="16:16" x14ac:dyDescent="0.2">
      <c r="P2556" s="4"/>
    </row>
    <row r="2557" spans="16:16" x14ac:dyDescent="0.2">
      <c r="P2557" s="4"/>
    </row>
    <row r="2558" spans="16:16" x14ac:dyDescent="0.2">
      <c r="P2558" s="4"/>
    </row>
    <row r="2559" spans="16:16" x14ac:dyDescent="0.2">
      <c r="P2559" s="4"/>
    </row>
    <row r="2560" spans="16:16" x14ac:dyDescent="0.2">
      <c r="P2560" s="4"/>
    </row>
    <row r="2561" spans="16:16" x14ac:dyDescent="0.2">
      <c r="P2561" s="4"/>
    </row>
    <row r="2562" spans="16:16" x14ac:dyDescent="0.2">
      <c r="P2562" s="4"/>
    </row>
    <row r="2563" spans="16:16" x14ac:dyDescent="0.2">
      <c r="P2563" s="4"/>
    </row>
    <row r="2564" spans="16:16" x14ac:dyDescent="0.2">
      <c r="P2564" s="4"/>
    </row>
    <row r="2565" spans="16:16" x14ac:dyDescent="0.2">
      <c r="P2565" s="4"/>
    </row>
    <row r="2566" spans="16:16" x14ac:dyDescent="0.2">
      <c r="P2566" s="4"/>
    </row>
    <row r="2567" spans="16:16" x14ac:dyDescent="0.2">
      <c r="P2567" s="4"/>
    </row>
    <row r="2568" spans="16:16" x14ac:dyDescent="0.2">
      <c r="P2568" s="4"/>
    </row>
    <row r="2569" spans="16:16" x14ac:dyDescent="0.2">
      <c r="P2569" s="4"/>
    </row>
    <row r="2570" spans="16:16" x14ac:dyDescent="0.2">
      <c r="P2570" s="4"/>
    </row>
    <row r="2571" spans="16:16" x14ac:dyDescent="0.2">
      <c r="P2571" s="4"/>
    </row>
    <row r="2572" spans="16:16" x14ac:dyDescent="0.2">
      <c r="P2572" s="4"/>
    </row>
    <row r="2573" spans="16:16" x14ac:dyDescent="0.2">
      <c r="P2573" s="4"/>
    </row>
    <row r="2574" spans="16:16" x14ac:dyDescent="0.2">
      <c r="P2574" s="4"/>
    </row>
    <row r="2575" spans="16:16" x14ac:dyDescent="0.2">
      <c r="P2575" s="4"/>
    </row>
    <row r="2576" spans="16:16" x14ac:dyDescent="0.2">
      <c r="P2576" s="4"/>
    </row>
    <row r="2577" spans="16:16" x14ac:dyDescent="0.2">
      <c r="P2577" s="4"/>
    </row>
    <row r="2578" spans="16:16" x14ac:dyDescent="0.2">
      <c r="P2578" s="4"/>
    </row>
    <row r="2579" spans="16:16" x14ac:dyDescent="0.2">
      <c r="P2579" s="4"/>
    </row>
    <row r="2580" spans="16:16" x14ac:dyDescent="0.2">
      <c r="P2580" s="4"/>
    </row>
    <row r="2581" spans="16:16" x14ac:dyDescent="0.2">
      <c r="P2581" s="4"/>
    </row>
    <row r="2582" spans="16:16" x14ac:dyDescent="0.2">
      <c r="P2582" s="4"/>
    </row>
    <row r="2583" spans="16:16" x14ac:dyDescent="0.2">
      <c r="P2583" s="4"/>
    </row>
    <row r="2584" spans="16:16" x14ac:dyDescent="0.2">
      <c r="P2584" s="4"/>
    </row>
    <row r="2585" spans="16:16" x14ac:dyDescent="0.2">
      <c r="P2585" s="4"/>
    </row>
    <row r="2586" spans="16:16" x14ac:dyDescent="0.2">
      <c r="P2586" s="4"/>
    </row>
    <row r="2587" spans="16:16" x14ac:dyDescent="0.2">
      <c r="P2587" s="4"/>
    </row>
    <row r="2588" spans="16:16" x14ac:dyDescent="0.2">
      <c r="P2588" s="4"/>
    </row>
    <row r="2589" spans="16:16" x14ac:dyDescent="0.2">
      <c r="P2589" s="4"/>
    </row>
    <row r="2590" spans="16:16" x14ac:dyDescent="0.2">
      <c r="P2590" s="4"/>
    </row>
    <row r="2591" spans="16:16" x14ac:dyDescent="0.2">
      <c r="P2591" s="4"/>
    </row>
    <row r="2592" spans="16:16" x14ac:dyDescent="0.2">
      <c r="P2592" s="4"/>
    </row>
    <row r="2593" spans="16:16" x14ac:dyDescent="0.2">
      <c r="P2593" s="4"/>
    </row>
    <row r="2594" spans="16:16" x14ac:dyDescent="0.2">
      <c r="P2594" s="4"/>
    </row>
    <row r="2595" spans="16:16" x14ac:dyDescent="0.2">
      <c r="P2595" s="4"/>
    </row>
    <row r="2596" spans="16:16" x14ac:dyDescent="0.2">
      <c r="P2596" s="4"/>
    </row>
    <row r="2597" spans="16:16" x14ac:dyDescent="0.2">
      <c r="P2597" s="4"/>
    </row>
    <row r="2598" spans="16:16" x14ac:dyDescent="0.2">
      <c r="P2598" s="4"/>
    </row>
    <row r="2599" spans="16:16" x14ac:dyDescent="0.2">
      <c r="P2599" s="4"/>
    </row>
    <row r="2600" spans="16:16" x14ac:dyDescent="0.2">
      <c r="P2600" s="4"/>
    </row>
    <row r="2601" spans="16:16" x14ac:dyDescent="0.2">
      <c r="P2601" s="4"/>
    </row>
    <row r="2602" spans="16:16" x14ac:dyDescent="0.2">
      <c r="P2602" s="4"/>
    </row>
    <row r="2603" spans="16:16" x14ac:dyDescent="0.2">
      <c r="P2603" s="4"/>
    </row>
    <row r="2604" spans="16:16" x14ac:dyDescent="0.2">
      <c r="P2604" s="4"/>
    </row>
    <row r="2605" spans="16:16" x14ac:dyDescent="0.2">
      <c r="P2605" s="4"/>
    </row>
    <row r="2606" spans="16:16" x14ac:dyDescent="0.2">
      <c r="P2606" s="4"/>
    </row>
    <row r="2607" spans="16:16" x14ac:dyDescent="0.2">
      <c r="P2607" s="4"/>
    </row>
    <row r="2608" spans="16:16" x14ac:dyDescent="0.2">
      <c r="P2608" s="4"/>
    </row>
    <row r="2609" spans="16:16" x14ac:dyDescent="0.2">
      <c r="P2609" s="4"/>
    </row>
    <row r="2610" spans="16:16" x14ac:dyDescent="0.2">
      <c r="P2610" s="4"/>
    </row>
    <row r="2611" spans="16:16" x14ac:dyDescent="0.2">
      <c r="P2611" s="4"/>
    </row>
    <row r="2612" spans="16:16" x14ac:dyDescent="0.2">
      <c r="P2612" s="4"/>
    </row>
    <row r="2613" spans="16:16" x14ac:dyDescent="0.2">
      <c r="P2613" s="4"/>
    </row>
    <row r="2614" spans="16:16" x14ac:dyDescent="0.2">
      <c r="P2614" s="4"/>
    </row>
    <row r="2615" spans="16:16" x14ac:dyDescent="0.2">
      <c r="P2615" s="4"/>
    </row>
    <row r="2616" spans="16:16" x14ac:dyDescent="0.2">
      <c r="P2616" s="4"/>
    </row>
    <row r="2617" spans="16:16" x14ac:dyDescent="0.2">
      <c r="P2617" s="4"/>
    </row>
    <row r="2618" spans="16:16" x14ac:dyDescent="0.2">
      <c r="P2618" s="4"/>
    </row>
    <row r="2619" spans="16:16" x14ac:dyDescent="0.2">
      <c r="P2619" s="4"/>
    </row>
    <row r="2620" spans="16:16" x14ac:dyDescent="0.2">
      <c r="P2620" s="4"/>
    </row>
    <row r="2621" spans="16:16" x14ac:dyDescent="0.2">
      <c r="P2621" s="4"/>
    </row>
    <row r="2622" spans="16:16" x14ac:dyDescent="0.2">
      <c r="P2622" s="4"/>
    </row>
    <row r="2623" spans="16:16" x14ac:dyDescent="0.2">
      <c r="P2623" s="4"/>
    </row>
    <row r="2624" spans="16:16" x14ac:dyDescent="0.2">
      <c r="P2624" s="4"/>
    </row>
    <row r="2625" spans="16:16" x14ac:dyDescent="0.2">
      <c r="P2625" s="4"/>
    </row>
    <row r="2626" spans="16:16" x14ac:dyDescent="0.2">
      <c r="P2626" s="4"/>
    </row>
    <row r="2627" spans="16:16" x14ac:dyDescent="0.2">
      <c r="P2627" s="4"/>
    </row>
    <row r="2628" spans="16:16" x14ac:dyDescent="0.2">
      <c r="P2628" s="4"/>
    </row>
    <row r="2629" spans="16:16" x14ac:dyDescent="0.2">
      <c r="P2629" s="4"/>
    </row>
    <row r="2630" spans="16:16" x14ac:dyDescent="0.2">
      <c r="P2630" s="4"/>
    </row>
    <row r="2631" spans="16:16" x14ac:dyDescent="0.2">
      <c r="P2631" s="4"/>
    </row>
    <row r="2632" spans="16:16" x14ac:dyDescent="0.2">
      <c r="P2632" s="4"/>
    </row>
    <row r="2633" spans="16:16" x14ac:dyDescent="0.2">
      <c r="P2633" s="4"/>
    </row>
    <row r="2634" spans="16:16" x14ac:dyDescent="0.2">
      <c r="P2634" s="4"/>
    </row>
    <row r="2635" spans="16:16" x14ac:dyDescent="0.2">
      <c r="P2635" s="4"/>
    </row>
    <row r="2636" spans="16:16" x14ac:dyDescent="0.2">
      <c r="P2636" s="4"/>
    </row>
    <row r="2637" spans="16:16" x14ac:dyDescent="0.2">
      <c r="P2637" s="4"/>
    </row>
    <row r="2638" spans="16:16" x14ac:dyDescent="0.2">
      <c r="P2638" s="4"/>
    </row>
    <row r="2639" spans="16:16" x14ac:dyDescent="0.2">
      <c r="P2639" s="4"/>
    </row>
    <row r="2640" spans="16:16" x14ac:dyDescent="0.2">
      <c r="P2640" s="4"/>
    </row>
    <row r="2641" spans="16:16" x14ac:dyDescent="0.2">
      <c r="P2641" s="4"/>
    </row>
    <row r="2642" spans="16:16" x14ac:dyDescent="0.2">
      <c r="P2642" s="4"/>
    </row>
    <row r="2643" spans="16:16" x14ac:dyDescent="0.2">
      <c r="P2643" s="4"/>
    </row>
    <row r="2644" spans="16:16" x14ac:dyDescent="0.2">
      <c r="P2644" s="4"/>
    </row>
    <row r="2645" spans="16:16" x14ac:dyDescent="0.2">
      <c r="P2645" s="4"/>
    </row>
    <row r="2646" spans="16:16" x14ac:dyDescent="0.2">
      <c r="P2646" s="4"/>
    </row>
    <row r="2647" spans="16:16" x14ac:dyDescent="0.2">
      <c r="P2647" s="4"/>
    </row>
    <row r="2648" spans="16:16" x14ac:dyDescent="0.2">
      <c r="P2648" s="4"/>
    </row>
    <row r="2649" spans="16:16" x14ac:dyDescent="0.2">
      <c r="P2649" s="4"/>
    </row>
    <row r="2650" spans="16:16" x14ac:dyDescent="0.2">
      <c r="P2650" s="4"/>
    </row>
    <row r="2651" spans="16:16" x14ac:dyDescent="0.2">
      <c r="P2651" s="4"/>
    </row>
    <row r="2652" spans="16:16" x14ac:dyDescent="0.2">
      <c r="P2652" s="4"/>
    </row>
    <row r="2653" spans="16:16" x14ac:dyDescent="0.2">
      <c r="P2653" s="4"/>
    </row>
    <row r="2654" spans="16:16" x14ac:dyDescent="0.2">
      <c r="P2654" s="4"/>
    </row>
    <row r="2655" spans="16:16" x14ac:dyDescent="0.2">
      <c r="P2655" s="4"/>
    </row>
    <row r="2656" spans="16:16" x14ac:dyDescent="0.2">
      <c r="P2656" s="4"/>
    </row>
    <row r="2657" spans="16:16" x14ac:dyDescent="0.2">
      <c r="P2657" s="4"/>
    </row>
    <row r="2658" spans="16:16" x14ac:dyDescent="0.2">
      <c r="P2658" s="4"/>
    </row>
    <row r="2659" spans="16:16" x14ac:dyDescent="0.2">
      <c r="P2659" s="4"/>
    </row>
    <row r="2660" spans="16:16" x14ac:dyDescent="0.2">
      <c r="P2660" s="4"/>
    </row>
    <row r="2661" spans="16:16" x14ac:dyDescent="0.2">
      <c r="P2661" s="4"/>
    </row>
    <row r="2662" spans="16:16" x14ac:dyDescent="0.2">
      <c r="P2662" s="4"/>
    </row>
    <row r="2663" spans="16:16" x14ac:dyDescent="0.2">
      <c r="P2663" s="4"/>
    </row>
    <row r="2664" spans="16:16" x14ac:dyDescent="0.2">
      <c r="P2664" s="4"/>
    </row>
    <row r="2665" spans="16:16" x14ac:dyDescent="0.2">
      <c r="P2665" s="4"/>
    </row>
    <row r="2666" spans="16:16" x14ac:dyDescent="0.2">
      <c r="P2666" s="4"/>
    </row>
    <row r="2667" spans="16:16" x14ac:dyDescent="0.2">
      <c r="P2667" s="4"/>
    </row>
    <row r="2668" spans="16:16" x14ac:dyDescent="0.2">
      <c r="P2668" s="4"/>
    </row>
    <row r="2669" spans="16:16" x14ac:dyDescent="0.2">
      <c r="P2669" s="4"/>
    </row>
    <row r="2670" spans="16:16" x14ac:dyDescent="0.2">
      <c r="P2670" s="4"/>
    </row>
    <row r="2671" spans="16:16" x14ac:dyDescent="0.2">
      <c r="P2671" s="4"/>
    </row>
    <row r="2672" spans="16:16" x14ac:dyDescent="0.2">
      <c r="P2672" s="4"/>
    </row>
    <row r="2673" spans="16:16" x14ac:dyDescent="0.2">
      <c r="P2673" s="4"/>
    </row>
    <row r="2674" spans="16:16" x14ac:dyDescent="0.2">
      <c r="P2674" s="4"/>
    </row>
    <row r="2675" spans="16:16" x14ac:dyDescent="0.2">
      <c r="P2675" s="4"/>
    </row>
    <row r="2676" spans="16:16" x14ac:dyDescent="0.2">
      <c r="P2676" s="4"/>
    </row>
    <row r="2677" spans="16:16" x14ac:dyDescent="0.2">
      <c r="P2677" s="4"/>
    </row>
    <row r="2678" spans="16:16" x14ac:dyDescent="0.2">
      <c r="P2678" s="4"/>
    </row>
    <row r="2679" spans="16:16" x14ac:dyDescent="0.2">
      <c r="P2679" s="4"/>
    </row>
    <row r="2680" spans="16:16" x14ac:dyDescent="0.2">
      <c r="P2680" s="4"/>
    </row>
    <row r="2681" spans="16:16" x14ac:dyDescent="0.2">
      <c r="P2681" s="4"/>
    </row>
    <row r="2682" spans="16:16" x14ac:dyDescent="0.2">
      <c r="P2682" s="4"/>
    </row>
    <row r="2683" spans="16:16" x14ac:dyDescent="0.2">
      <c r="P2683" s="4"/>
    </row>
    <row r="2684" spans="16:16" x14ac:dyDescent="0.2">
      <c r="P2684" s="4"/>
    </row>
    <row r="2685" spans="16:16" x14ac:dyDescent="0.2">
      <c r="P2685" s="4"/>
    </row>
    <row r="2686" spans="16:16" x14ac:dyDescent="0.2">
      <c r="P2686" s="4"/>
    </row>
    <row r="2687" spans="16:16" x14ac:dyDescent="0.2">
      <c r="P2687" s="4"/>
    </row>
    <row r="2688" spans="16:16" x14ac:dyDescent="0.2">
      <c r="P2688" s="4"/>
    </row>
    <row r="2689" spans="16:16" x14ac:dyDescent="0.2">
      <c r="P2689" s="4"/>
    </row>
    <row r="2690" spans="16:16" x14ac:dyDescent="0.2">
      <c r="P2690" s="4"/>
    </row>
    <row r="2691" spans="16:16" x14ac:dyDescent="0.2">
      <c r="P2691" s="4"/>
    </row>
    <row r="2692" spans="16:16" x14ac:dyDescent="0.2">
      <c r="P2692" s="4"/>
    </row>
    <row r="2693" spans="16:16" x14ac:dyDescent="0.2">
      <c r="P2693" s="4"/>
    </row>
    <row r="2694" spans="16:16" x14ac:dyDescent="0.2">
      <c r="P2694" s="4"/>
    </row>
    <row r="2695" spans="16:16" x14ac:dyDescent="0.2">
      <c r="P2695" s="4"/>
    </row>
    <row r="2696" spans="16:16" x14ac:dyDescent="0.2">
      <c r="P2696" s="4"/>
    </row>
    <row r="2697" spans="16:16" x14ac:dyDescent="0.2">
      <c r="P2697" s="4"/>
    </row>
    <row r="2698" spans="16:16" x14ac:dyDescent="0.2">
      <c r="P2698" s="4"/>
    </row>
    <row r="2699" spans="16:16" x14ac:dyDescent="0.2">
      <c r="P2699" s="4"/>
    </row>
    <row r="2700" spans="16:16" x14ac:dyDescent="0.2">
      <c r="P2700" s="4"/>
    </row>
    <row r="2701" spans="16:16" x14ac:dyDescent="0.2">
      <c r="P2701" s="4"/>
    </row>
    <row r="2702" spans="16:16" x14ac:dyDescent="0.2">
      <c r="P2702" s="4"/>
    </row>
    <row r="2703" spans="16:16" x14ac:dyDescent="0.2">
      <c r="P2703" s="4"/>
    </row>
    <row r="2704" spans="16:16" x14ac:dyDescent="0.2">
      <c r="P2704" s="4"/>
    </row>
    <row r="2705" spans="16:16" x14ac:dyDescent="0.2">
      <c r="P2705" s="4"/>
    </row>
    <row r="2706" spans="16:16" x14ac:dyDescent="0.2">
      <c r="P2706" s="4"/>
    </row>
    <row r="2707" spans="16:16" x14ac:dyDescent="0.2">
      <c r="P2707" s="4"/>
    </row>
    <row r="2708" spans="16:16" x14ac:dyDescent="0.2">
      <c r="P2708" s="4"/>
    </row>
    <row r="2709" spans="16:16" x14ac:dyDescent="0.2">
      <c r="P2709" s="4"/>
    </row>
    <row r="2710" spans="16:16" x14ac:dyDescent="0.2">
      <c r="P2710" s="4"/>
    </row>
    <row r="2711" spans="16:16" x14ac:dyDescent="0.2">
      <c r="P2711" s="4"/>
    </row>
    <row r="2712" spans="16:16" x14ac:dyDescent="0.2">
      <c r="P2712" s="4"/>
    </row>
    <row r="2713" spans="16:16" x14ac:dyDescent="0.2">
      <c r="P2713" s="4"/>
    </row>
    <row r="2714" spans="16:16" x14ac:dyDescent="0.2">
      <c r="P2714" s="4"/>
    </row>
    <row r="2715" spans="16:16" x14ac:dyDescent="0.2">
      <c r="P2715" s="4"/>
    </row>
    <row r="2716" spans="16:16" x14ac:dyDescent="0.2">
      <c r="P2716" s="4"/>
    </row>
    <row r="2717" spans="16:16" x14ac:dyDescent="0.2">
      <c r="P2717" s="4"/>
    </row>
    <row r="2718" spans="16:16" x14ac:dyDescent="0.2">
      <c r="P2718" s="4"/>
    </row>
    <row r="2719" spans="16:16" x14ac:dyDescent="0.2">
      <c r="P2719" s="4"/>
    </row>
    <row r="2720" spans="16:16" x14ac:dyDescent="0.2">
      <c r="P2720" s="4"/>
    </row>
    <row r="2721" spans="16:16" x14ac:dyDescent="0.2">
      <c r="P2721" s="4"/>
    </row>
    <row r="2722" spans="16:16" x14ac:dyDescent="0.2">
      <c r="P2722" s="4"/>
    </row>
    <row r="2723" spans="16:16" x14ac:dyDescent="0.2">
      <c r="P2723" s="4"/>
    </row>
    <row r="2724" spans="16:16" x14ac:dyDescent="0.2">
      <c r="P2724" s="4"/>
    </row>
    <row r="2725" spans="16:16" x14ac:dyDescent="0.2">
      <c r="P2725" s="4"/>
    </row>
    <row r="2726" spans="16:16" x14ac:dyDescent="0.2">
      <c r="P2726" s="4"/>
    </row>
    <row r="2727" spans="16:16" x14ac:dyDescent="0.2">
      <c r="P2727" s="4"/>
    </row>
    <row r="2728" spans="16:16" x14ac:dyDescent="0.2">
      <c r="P2728" s="4"/>
    </row>
    <row r="2729" spans="16:16" x14ac:dyDescent="0.2">
      <c r="P2729" s="4"/>
    </row>
    <row r="2730" spans="16:16" x14ac:dyDescent="0.2">
      <c r="P2730" s="4"/>
    </row>
    <row r="2731" spans="16:16" x14ac:dyDescent="0.2">
      <c r="P2731" s="4"/>
    </row>
    <row r="2732" spans="16:16" x14ac:dyDescent="0.2">
      <c r="P2732" s="4"/>
    </row>
    <row r="2733" spans="16:16" x14ac:dyDescent="0.2">
      <c r="P2733" s="4"/>
    </row>
    <row r="2734" spans="16:16" x14ac:dyDescent="0.2">
      <c r="P2734" s="4"/>
    </row>
    <row r="2735" spans="16:16" x14ac:dyDescent="0.2">
      <c r="P2735" s="4"/>
    </row>
    <row r="2736" spans="16:16" x14ac:dyDescent="0.2">
      <c r="P2736" s="4"/>
    </row>
    <row r="2737" spans="16:16" x14ac:dyDescent="0.2">
      <c r="P2737" s="4"/>
    </row>
    <row r="2738" spans="16:16" x14ac:dyDescent="0.2">
      <c r="P2738" s="4"/>
    </row>
    <row r="2739" spans="16:16" x14ac:dyDescent="0.2">
      <c r="P2739" s="4"/>
    </row>
    <row r="2740" spans="16:16" x14ac:dyDescent="0.2">
      <c r="P2740" s="4"/>
    </row>
    <row r="2741" spans="16:16" x14ac:dyDescent="0.2">
      <c r="P2741" s="4"/>
    </row>
    <row r="2742" spans="16:16" x14ac:dyDescent="0.2">
      <c r="P2742" s="4"/>
    </row>
    <row r="2743" spans="16:16" x14ac:dyDescent="0.2">
      <c r="P2743" s="4"/>
    </row>
    <row r="2744" spans="16:16" x14ac:dyDescent="0.2">
      <c r="P2744" s="4"/>
    </row>
    <row r="2745" spans="16:16" x14ac:dyDescent="0.2">
      <c r="P2745" s="4"/>
    </row>
    <row r="2746" spans="16:16" x14ac:dyDescent="0.2">
      <c r="P2746" s="4"/>
    </row>
    <row r="2747" spans="16:16" x14ac:dyDescent="0.2">
      <c r="P2747" s="4"/>
    </row>
    <row r="2748" spans="16:16" x14ac:dyDescent="0.2">
      <c r="P2748" s="4"/>
    </row>
    <row r="2749" spans="16:16" x14ac:dyDescent="0.2">
      <c r="P2749" s="4"/>
    </row>
    <row r="2750" spans="16:16" x14ac:dyDescent="0.2">
      <c r="P2750" s="4"/>
    </row>
    <row r="2751" spans="16:16" x14ac:dyDescent="0.2">
      <c r="P2751" s="4"/>
    </row>
    <row r="2752" spans="16:16" x14ac:dyDescent="0.2">
      <c r="P2752" s="4"/>
    </row>
    <row r="2753" spans="16:16" x14ac:dyDescent="0.2">
      <c r="P2753" s="4"/>
    </row>
    <row r="2754" spans="16:16" x14ac:dyDescent="0.2">
      <c r="P2754" s="4"/>
    </row>
    <row r="2755" spans="16:16" x14ac:dyDescent="0.2">
      <c r="P2755" s="4"/>
    </row>
    <row r="2756" spans="16:16" x14ac:dyDescent="0.2">
      <c r="P2756" s="4"/>
    </row>
    <row r="2757" spans="16:16" x14ac:dyDescent="0.2">
      <c r="P2757" s="4"/>
    </row>
    <row r="2758" spans="16:16" x14ac:dyDescent="0.2">
      <c r="P2758" s="4"/>
    </row>
    <row r="2759" spans="16:16" x14ac:dyDescent="0.2">
      <c r="P2759" s="4"/>
    </row>
    <row r="2760" spans="16:16" x14ac:dyDescent="0.2">
      <c r="P2760" s="4"/>
    </row>
    <row r="2761" spans="16:16" x14ac:dyDescent="0.2">
      <c r="P2761" s="4"/>
    </row>
    <row r="2762" spans="16:16" x14ac:dyDescent="0.2">
      <c r="P2762" s="4"/>
    </row>
    <row r="2763" spans="16:16" x14ac:dyDescent="0.2">
      <c r="P2763" s="4"/>
    </row>
    <row r="2764" spans="16:16" x14ac:dyDescent="0.2">
      <c r="P2764" s="4"/>
    </row>
    <row r="2765" spans="16:16" x14ac:dyDescent="0.2">
      <c r="P2765" s="4"/>
    </row>
    <row r="2766" spans="16:16" x14ac:dyDescent="0.2">
      <c r="P2766" s="4"/>
    </row>
    <row r="2767" spans="16:16" x14ac:dyDescent="0.2">
      <c r="P2767" s="4"/>
    </row>
    <row r="2768" spans="16:16" x14ac:dyDescent="0.2">
      <c r="P2768" s="4"/>
    </row>
    <row r="2769" spans="16:16" x14ac:dyDescent="0.2">
      <c r="P2769" s="4"/>
    </row>
    <row r="2770" spans="16:16" x14ac:dyDescent="0.2">
      <c r="P2770" s="4"/>
    </row>
    <row r="2771" spans="16:16" x14ac:dyDescent="0.2">
      <c r="P2771" s="4"/>
    </row>
    <row r="2772" spans="16:16" x14ac:dyDescent="0.2">
      <c r="P2772" s="4"/>
    </row>
    <row r="2773" spans="16:16" x14ac:dyDescent="0.2">
      <c r="P2773" s="4"/>
    </row>
    <row r="2774" spans="16:16" x14ac:dyDescent="0.2">
      <c r="P2774" s="4"/>
    </row>
    <row r="2775" spans="16:16" x14ac:dyDescent="0.2">
      <c r="P2775" s="4"/>
    </row>
    <row r="2776" spans="16:16" x14ac:dyDescent="0.2">
      <c r="P2776" s="4"/>
    </row>
    <row r="2777" spans="16:16" x14ac:dyDescent="0.2">
      <c r="P2777" s="4"/>
    </row>
    <row r="2778" spans="16:16" x14ac:dyDescent="0.2">
      <c r="P2778" s="4"/>
    </row>
    <row r="2779" spans="16:16" x14ac:dyDescent="0.2">
      <c r="P2779" s="4"/>
    </row>
    <row r="2780" spans="16:16" x14ac:dyDescent="0.2">
      <c r="P2780" s="4"/>
    </row>
    <row r="2781" spans="16:16" x14ac:dyDescent="0.2">
      <c r="P2781" s="4"/>
    </row>
    <row r="2782" spans="16:16" x14ac:dyDescent="0.2">
      <c r="P2782" s="4"/>
    </row>
    <row r="2783" spans="16:16" x14ac:dyDescent="0.2">
      <c r="P2783" s="4"/>
    </row>
    <row r="2784" spans="16:16" x14ac:dyDescent="0.2">
      <c r="P2784" s="4"/>
    </row>
    <row r="2785" spans="16:16" x14ac:dyDescent="0.2">
      <c r="P2785" s="4"/>
    </row>
    <row r="2786" spans="16:16" x14ac:dyDescent="0.2">
      <c r="P2786" s="4"/>
    </row>
    <row r="2787" spans="16:16" x14ac:dyDescent="0.2">
      <c r="P2787" s="4"/>
    </row>
    <row r="2788" spans="16:16" x14ac:dyDescent="0.2">
      <c r="P2788" s="4"/>
    </row>
    <row r="2789" spans="16:16" x14ac:dyDescent="0.2">
      <c r="P2789" s="4"/>
    </row>
    <row r="2790" spans="16:16" x14ac:dyDescent="0.2">
      <c r="P2790" s="4"/>
    </row>
    <row r="2791" spans="16:16" x14ac:dyDescent="0.2">
      <c r="P2791" s="4"/>
    </row>
    <row r="2792" spans="16:16" x14ac:dyDescent="0.2">
      <c r="P2792" s="4"/>
    </row>
    <row r="2793" spans="16:16" x14ac:dyDescent="0.2">
      <c r="P2793" s="4"/>
    </row>
    <row r="2794" spans="16:16" x14ac:dyDescent="0.2">
      <c r="P2794" s="4"/>
    </row>
    <row r="2795" spans="16:16" x14ac:dyDescent="0.2">
      <c r="P2795" s="4"/>
    </row>
    <row r="2796" spans="16:16" x14ac:dyDescent="0.2">
      <c r="P2796" s="4"/>
    </row>
    <row r="2797" spans="16:16" x14ac:dyDescent="0.2">
      <c r="P2797" s="4"/>
    </row>
    <row r="2798" spans="16:16" x14ac:dyDescent="0.2">
      <c r="P2798" s="4"/>
    </row>
    <row r="2799" spans="16:16" x14ac:dyDescent="0.2">
      <c r="P2799" s="4"/>
    </row>
    <row r="2800" spans="16:16" x14ac:dyDescent="0.2">
      <c r="P2800" s="4"/>
    </row>
    <row r="2801" spans="16:16" x14ac:dyDescent="0.2">
      <c r="P2801" s="4"/>
    </row>
    <row r="2802" spans="16:16" x14ac:dyDescent="0.2">
      <c r="P2802" s="4"/>
    </row>
    <row r="2803" spans="16:16" x14ac:dyDescent="0.2">
      <c r="P2803" s="4"/>
    </row>
    <row r="2804" spans="16:16" x14ac:dyDescent="0.2">
      <c r="P2804" s="4"/>
    </row>
    <row r="2805" spans="16:16" x14ac:dyDescent="0.2">
      <c r="P2805" s="4"/>
    </row>
    <row r="2806" spans="16:16" x14ac:dyDescent="0.2">
      <c r="P2806" s="4"/>
    </row>
    <row r="2807" spans="16:16" x14ac:dyDescent="0.2">
      <c r="P2807" s="4"/>
    </row>
    <row r="2808" spans="16:16" x14ac:dyDescent="0.2">
      <c r="P2808" s="4"/>
    </row>
    <row r="2809" spans="16:16" x14ac:dyDescent="0.2">
      <c r="P2809" s="4"/>
    </row>
    <row r="2810" spans="16:16" x14ac:dyDescent="0.2">
      <c r="P2810" s="4"/>
    </row>
    <row r="2811" spans="16:16" x14ac:dyDescent="0.2">
      <c r="P2811" s="4"/>
    </row>
    <row r="2812" spans="16:16" x14ac:dyDescent="0.2">
      <c r="P2812" s="4"/>
    </row>
    <row r="2813" spans="16:16" x14ac:dyDescent="0.2">
      <c r="P2813" s="4"/>
    </row>
    <row r="2814" spans="16:16" x14ac:dyDescent="0.2">
      <c r="P2814" s="4"/>
    </row>
    <row r="2815" spans="16:16" x14ac:dyDescent="0.2">
      <c r="P2815" s="4"/>
    </row>
    <row r="2816" spans="16:16" x14ac:dyDescent="0.2">
      <c r="P2816" s="4"/>
    </row>
    <row r="2817" spans="16:16" x14ac:dyDescent="0.2">
      <c r="P2817" s="4"/>
    </row>
    <row r="2818" spans="16:16" x14ac:dyDescent="0.2">
      <c r="P2818" s="4"/>
    </row>
    <row r="2819" spans="16:16" x14ac:dyDescent="0.2">
      <c r="P2819" s="4"/>
    </row>
    <row r="2820" spans="16:16" x14ac:dyDescent="0.2">
      <c r="P2820" s="4"/>
    </row>
    <row r="2821" spans="16:16" x14ac:dyDescent="0.2">
      <c r="P2821" s="4"/>
    </row>
    <row r="2822" spans="16:16" x14ac:dyDescent="0.2">
      <c r="P2822" s="4"/>
    </row>
    <row r="2823" spans="16:16" x14ac:dyDescent="0.2">
      <c r="P2823" s="4"/>
    </row>
    <row r="2824" spans="16:16" x14ac:dyDescent="0.2">
      <c r="P2824" s="4"/>
    </row>
    <row r="2825" spans="16:16" x14ac:dyDescent="0.2">
      <c r="P2825" s="4"/>
    </row>
    <row r="2826" spans="16:16" x14ac:dyDescent="0.2">
      <c r="P2826" s="4"/>
    </row>
    <row r="2827" spans="16:16" x14ac:dyDescent="0.2">
      <c r="P2827" s="4"/>
    </row>
    <row r="2828" spans="16:16" x14ac:dyDescent="0.2">
      <c r="P2828" s="4"/>
    </row>
    <row r="2829" spans="16:16" x14ac:dyDescent="0.2">
      <c r="P2829" s="4"/>
    </row>
    <row r="2830" spans="16:16" x14ac:dyDescent="0.2">
      <c r="P2830" s="4"/>
    </row>
    <row r="2831" spans="16:16" x14ac:dyDescent="0.2">
      <c r="P2831" s="4"/>
    </row>
    <row r="2832" spans="16:16" x14ac:dyDescent="0.2">
      <c r="P2832" s="4"/>
    </row>
    <row r="2833" spans="16:16" x14ac:dyDescent="0.2">
      <c r="P2833" s="4"/>
    </row>
    <row r="2834" spans="16:16" x14ac:dyDescent="0.2">
      <c r="P2834" s="4"/>
    </row>
    <row r="2835" spans="16:16" x14ac:dyDescent="0.2">
      <c r="P2835" s="4"/>
    </row>
    <row r="2836" spans="16:16" x14ac:dyDescent="0.2">
      <c r="P2836" s="4"/>
    </row>
    <row r="2837" spans="16:16" x14ac:dyDescent="0.2">
      <c r="P2837" s="4"/>
    </row>
    <row r="2838" spans="16:16" x14ac:dyDescent="0.2">
      <c r="P2838" s="4"/>
    </row>
    <row r="2839" spans="16:16" x14ac:dyDescent="0.2">
      <c r="P2839" s="4"/>
    </row>
    <row r="2840" spans="16:16" x14ac:dyDescent="0.2">
      <c r="P2840" s="4"/>
    </row>
    <row r="2841" spans="16:16" x14ac:dyDescent="0.2">
      <c r="P2841" s="4"/>
    </row>
    <row r="2842" spans="16:16" x14ac:dyDescent="0.2">
      <c r="P2842" s="4"/>
    </row>
    <row r="2843" spans="16:16" x14ac:dyDescent="0.2">
      <c r="P2843" s="4"/>
    </row>
    <row r="2844" spans="16:16" x14ac:dyDescent="0.2">
      <c r="P2844" s="4"/>
    </row>
    <row r="2845" spans="16:16" x14ac:dyDescent="0.2">
      <c r="P2845" s="4"/>
    </row>
    <row r="2846" spans="16:16" x14ac:dyDescent="0.2">
      <c r="P2846" s="4"/>
    </row>
    <row r="2847" spans="16:16" x14ac:dyDescent="0.2">
      <c r="P2847" s="4"/>
    </row>
    <row r="2848" spans="16:16" x14ac:dyDescent="0.2">
      <c r="P2848" s="4"/>
    </row>
    <row r="2849" spans="16:16" x14ac:dyDescent="0.2">
      <c r="P2849" s="4"/>
    </row>
    <row r="2850" spans="16:16" x14ac:dyDescent="0.2">
      <c r="P2850" s="4"/>
    </row>
    <row r="2851" spans="16:16" x14ac:dyDescent="0.2">
      <c r="P2851" s="4"/>
    </row>
    <row r="2852" spans="16:16" x14ac:dyDescent="0.2">
      <c r="P2852" s="4"/>
    </row>
    <row r="2853" spans="16:16" x14ac:dyDescent="0.2">
      <c r="P2853" s="4"/>
    </row>
    <row r="2854" spans="16:16" x14ac:dyDescent="0.2">
      <c r="P2854" s="4"/>
    </row>
    <row r="2855" spans="16:16" x14ac:dyDescent="0.2">
      <c r="P2855" s="4"/>
    </row>
    <row r="2856" spans="16:16" x14ac:dyDescent="0.2">
      <c r="P2856" s="4"/>
    </row>
    <row r="2857" spans="16:16" x14ac:dyDescent="0.2">
      <c r="P2857" s="4"/>
    </row>
    <row r="2858" spans="16:16" x14ac:dyDescent="0.2">
      <c r="P2858" s="4"/>
    </row>
    <row r="2859" spans="16:16" x14ac:dyDescent="0.2">
      <c r="P2859" s="4"/>
    </row>
    <row r="2860" spans="16:16" x14ac:dyDescent="0.2">
      <c r="P2860" s="4"/>
    </row>
    <row r="2861" spans="16:16" x14ac:dyDescent="0.2">
      <c r="P2861" s="4"/>
    </row>
    <row r="2862" spans="16:16" x14ac:dyDescent="0.2">
      <c r="P2862" s="4"/>
    </row>
    <row r="2863" spans="16:16" x14ac:dyDescent="0.2">
      <c r="P2863" s="4"/>
    </row>
    <row r="2864" spans="16:16" x14ac:dyDescent="0.2">
      <c r="P2864" s="4"/>
    </row>
    <row r="2865" spans="16:16" x14ac:dyDescent="0.2">
      <c r="P2865" s="4"/>
    </row>
    <row r="2866" spans="16:16" x14ac:dyDescent="0.2">
      <c r="P2866" s="4"/>
    </row>
    <row r="2867" spans="16:16" x14ac:dyDescent="0.2">
      <c r="P2867" s="4"/>
    </row>
    <row r="2868" spans="16:16" x14ac:dyDescent="0.2">
      <c r="P2868" s="4"/>
    </row>
    <row r="2869" spans="16:16" x14ac:dyDescent="0.2">
      <c r="P2869" s="4"/>
    </row>
    <row r="2870" spans="16:16" x14ac:dyDescent="0.2">
      <c r="P2870" s="4"/>
    </row>
    <row r="2871" spans="16:16" x14ac:dyDescent="0.2">
      <c r="P2871" s="4"/>
    </row>
    <row r="2872" spans="16:16" x14ac:dyDescent="0.2">
      <c r="P2872" s="4"/>
    </row>
    <row r="2873" spans="16:16" x14ac:dyDescent="0.2">
      <c r="P2873" s="4"/>
    </row>
    <row r="2874" spans="16:16" x14ac:dyDescent="0.2">
      <c r="P2874" s="4"/>
    </row>
    <row r="2875" spans="16:16" x14ac:dyDescent="0.2">
      <c r="P2875" s="4"/>
    </row>
    <row r="2876" spans="16:16" x14ac:dyDescent="0.2">
      <c r="P2876" s="4"/>
    </row>
    <row r="2877" spans="16:16" x14ac:dyDescent="0.2">
      <c r="P2877" s="4"/>
    </row>
    <row r="2878" spans="16:16" x14ac:dyDescent="0.2">
      <c r="P2878" s="4"/>
    </row>
    <row r="2879" spans="16:16" x14ac:dyDescent="0.2">
      <c r="P2879" s="4"/>
    </row>
    <row r="2880" spans="16:16" x14ac:dyDescent="0.2">
      <c r="P2880" s="4"/>
    </row>
    <row r="2881" spans="16:16" x14ac:dyDescent="0.2">
      <c r="P2881" s="4"/>
    </row>
    <row r="2882" spans="16:16" x14ac:dyDescent="0.2">
      <c r="P2882" s="4"/>
    </row>
    <row r="2883" spans="16:16" x14ac:dyDescent="0.2">
      <c r="P2883" s="4"/>
    </row>
    <row r="2884" spans="16:16" x14ac:dyDescent="0.2">
      <c r="P2884" s="4"/>
    </row>
    <row r="2885" spans="16:16" x14ac:dyDescent="0.2">
      <c r="P2885" s="4"/>
    </row>
    <row r="2886" spans="16:16" x14ac:dyDescent="0.2">
      <c r="P2886" s="4"/>
    </row>
    <row r="2887" spans="16:16" x14ac:dyDescent="0.2">
      <c r="P2887" s="4"/>
    </row>
    <row r="2888" spans="16:16" x14ac:dyDescent="0.2">
      <c r="P2888" s="4"/>
    </row>
    <row r="2889" spans="16:16" x14ac:dyDescent="0.2">
      <c r="P2889" s="4"/>
    </row>
    <row r="2890" spans="16:16" x14ac:dyDescent="0.2">
      <c r="P2890" s="4"/>
    </row>
    <row r="2891" spans="16:16" x14ac:dyDescent="0.2">
      <c r="P2891" s="4"/>
    </row>
    <row r="2892" spans="16:16" x14ac:dyDescent="0.2">
      <c r="P2892" s="4"/>
    </row>
    <row r="2893" spans="16:16" x14ac:dyDescent="0.2">
      <c r="P2893" s="4"/>
    </row>
    <row r="2894" spans="16:16" x14ac:dyDescent="0.2">
      <c r="P2894" s="4"/>
    </row>
    <row r="2895" spans="16:16" x14ac:dyDescent="0.2">
      <c r="P2895" s="4"/>
    </row>
    <row r="2896" spans="16:16" x14ac:dyDescent="0.2">
      <c r="P2896" s="4"/>
    </row>
    <row r="2897" spans="16:16" x14ac:dyDescent="0.2">
      <c r="P2897" s="4"/>
    </row>
    <row r="2898" spans="16:16" x14ac:dyDescent="0.2">
      <c r="P2898" s="4"/>
    </row>
    <row r="2899" spans="16:16" x14ac:dyDescent="0.2">
      <c r="P2899" s="4"/>
    </row>
    <row r="2900" spans="16:16" x14ac:dyDescent="0.2">
      <c r="P2900" s="4"/>
    </row>
    <row r="2901" spans="16:16" x14ac:dyDescent="0.2">
      <c r="P2901" s="4"/>
    </row>
    <row r="2902" spans="16:16" x14ac:dyDescent="0.2">
      <c r="P2902" s="4"/>
    </row>
    <row r="2903" spans="16:16" x14ac:dyDescent="0.2">
      <c r="P2903" s="4"/>
    </row>
    <row r="2904" spans="16:16" x14ac:dyDescent="0.2">
      <c r="P2904" s="4"/>
    </row>
    <row r="2905" spans="16:16" x14ac:dyDescent="0.2">
      <c r="P2905" s="4"/>
    </row>
    <row r="2906" spans="16:16" x14ac:dyDescent="0.2">
      <c r="P2906" s="4"/>
    </row>
    <row r="2907" spans="16:16" x14ac:dyDescent="0.2">
      <c r="P2907" s="4"/>
    </row>
    <row r="2908" spans="16:16" x14ac:dyDescent="0.2">
      <c r="P2908" s="4"/>
    </row>
    <row r="2909" spans="16:16" x14ac:dyDescent="0.2">
      <c r="P2909" s="4"/>
    </row>
    <row r="2910" spans="16:16" x14ac:dyDescent="0.2">
      <c r="P2910" s="4"/>
    </row>
    <row r="2911" spans="16:16" x14ac:dyDescent="0.2">
      <c r="P2911" s="4"/>
    </row>
    <row r="2912" spans="16:16" x14ac:dyDescent="0.2">
      <c r="P2912" s="4"/>
    </row>
    <row r="2913" spans="16:16" x14ac:dyDescent="0.2">
      <c r="P2913" s="4"/>
    </row>
    <row r="2914" spans="16:16" x14ac:dyDescent="0.2">
      <c r="P2914" s="4"/>
    </row>
    <row r="2915" spans="16:16" x14ac:dyDescent="0.2">
      <c r="P2915" s="4"/>
    </row>
    <row r="2916" spans="16:16" x14ac:dyDescent="0.2">
      <c r="P2916" s="4"/>
    </row>
    <row r="2917" spans="16:16" x14ac:dyDescent="0.2">
      <c r="P2917" s="4"/>
    </row>
    <row r="2918" spans="16:16" x14ac:dyDescent="0.2">
      <c r="P2918" s="4"/>
    </row>
    <row r="2919" spans="16:16" x14ac:dyDescent="0.2">
      <c r="P2919" s="4"/>
    </row>
    <row r="2920" spans="16:16" x14ac:dyDescent="0.2">
      <c r="P2920" s="4"/>
    </row>
    <row r="2921" spans="16:16" x14ac:dyDescent="0.2">
      <c r="P2921" s="4"/>
    </row>
    <row r="2922" spans="16:16" x14ac:dyDescent="0.2">
      <c r="P2922" s="4"/>
    </row>
    <row r="2923" spans="16:16" x14ac:dyDescent="0.2">
      <c r="P2923" s="4"/>
    </row>
    <row r="2924" spans="16:16" x14ac:dyDescent="0.2">
      <c r="P2924" s="4"/>
    </row>
    <row r="2925" spans="16:16" x14ac:dyDescent="0.2">
      <c r="P2925" s="4"/>
    </row>
    <row r="2926" spans="16:16" x14ac:dyDescent="0.2">
      <c r="P2926" s="4"/>
    </row>
    <row r="2927" spans="16:16" x14ac:dyDescent="0.2">
      <c r="P2927" s="4"/>
    </row>
    <row r="2928" spans="16:16" x14ac:dyDescent="0.2">
      <c r="P2928" s="4"/>
    </row>
    <row r="2929" spans="16:16" x14ac:dyDescent="0.2">
      <c r="P2929" s="4"/>
    </row>
    <row r="2930" spans="16:16" x14ac:dyDescent="0.2">
      <c r="P2930" s="4"/>
    </row>
    <row r="2931" spans="16:16" x14ac:dyDescent="0.2">
      <c r="P2931" s="4"/>
    </row>
    <row r="2932" spans="16:16" x14ac:dyDescent="0.2">
      <c r="P2932" s="4"/>
    </row>
    <row r="2933" spans="16:16" x14ac:dyDescent="0.2">
      <c r="P2933" s="4"/>
    </row>
    <row r="2934" spans="16:16" x14ac:dyDescent="0.2">
      <c r="P2934" s="4"/>
    </row>
    <row r="2935" spans="16:16" x14ac:dyDescent="0.2">
      <c r="P2935" s="4"/>
    </row>
    <row r="2936" spans="16:16" x14ac:dyDescent="0.2">
      <c r="P2936" s="4"/>
    </row>
    <row r="2937" spans="16:16" x14ac:dyDescent="0.2">
      <c r="P2937" s="4"/>
    </row>
    <row r="2938" spans="16:16" x14ac:dyDescent="0.2">
      <c r="P2938" s="4"/>
    </row>
    <row r="2939" spans="16:16" x14ac:dyDescent="0.2">
      <c r="P2939" s="4"/>
    </row>
    <row r="2940" spans="16:16" x14ac:dyDescent="0.2">
      <c r="P2940" s="4"/>
    </row>
    <row r="2941" spans="16:16" x14ac:dyDescent="0.2">
      <c r="P2941" s="4"/>
    </row>
    <row r="2942" spans="16:16" x14ac:dyDescent="0.2">
      <c r="P2942" s="4"/>
    </row>
    <row r="2943" spans="16:16" x14ac:dyDescent="0.2">
      <c r="P2943" s="4"/>
    </row>
    <row r="2944" spans="16:16" x14ac:dyDescent="0.2">
      <c r="P2944" s="4"/>
    </row>
    <row r="2945" spans="16:16" x14ac:dyDescent="0.2">
      <c r="P2945" s="4"/>
    </row>
    <row r="2946" spans="16:16" x14ac:dyDescent="0.2">
      <c r="P2946" s="4"/>
    </row>
    <row r="2947" spans="16:16" x14ac:dyDescent="0.2">
      <c r="P2947" s="4"/>
    </row>
    <row r="2948" spans="16:16" x14ac:dyDescent="0.2">
      <c r="P2948" s="4"/>
    </row>
    <row r="2949" spans="16:16" x14ac:dyDescent="0.2">
      <c r="P2949" s="4"/>
    </row>
    <row r="2950" spans="16:16" x14ac:dyDescent="0.2">
      <c r="P2950" s="4"/>
    </row>
    <row r="2951" spans="16:16" x14ac:dyDescent="0.2">
      <c r="P2951" s="4"/>
    </row>
    <row r="2952" spans="16:16" x14ac:dyDescent="0.2">
      <c r="P2952" s="4"/>
    </row>
    <row r="2953" spans="16:16" x14ac:dyDescent="0.2">
      <c r="P2953" s="4"/>
    </row>
    <row r="2954" spans="16:16" x14ac:dyDescent="0.2">
      <c r="P2954" s="4"/>
    </row>
    <row r="2955" spans="16:16" x14ac:dyDescent="0.2">
      <c r="P2955" s="4"/>
    </row>
    <row r="2956" spans="16:16" x14ac:dyDescent="0.2">
      <c r="P2956" s="4"/>
    </row>
    <row r="2957" spans="16:16" x14ac:dyDescent="0.2">
      <c r="P2957" s="4"/>
    </row>
    <row r="2958" spans="16:16" x14ac:dyDescent="0.2">
      <c r="P2958" s="4"/>
    </row>
    <row r="2959" spans="16:16" x14ac:dyDescent="0.2">
      <c r="P2959" s="4"/>
    </row>
    <row r="2960" spans="16:16" x14ac:dyDescent="0.2">
      <c r="P2960" s="4"/>
    </row>
    <row r="2961" spans="16:16" x14ac:dyDescent="0.2">
      <c r="P2961" s="4"/>
    </row>
    <row r="2962" spans="16:16" x14ac:dyDescent="0.2">
      <c r="P2962" s="4"/>
    </row>
    <row r="2963" spans="16:16" x14ac:dyDescent="0.2">
      <c r="P2963" s="4"/>
    </row>
    <row r="2964" spans="16:16" x14ac:dyDescent="0.2">
      <c r="P2964" s="4"/>
    </row>
    <row r="2965" spans="16:16" x14ac:dyDescent="0.2">
      <c r="P2965" s="4"/>
    </row>
    <row r="2966" spans="16:16" x14ac:dyDescent="0.2">
      <c r="P2966" s="4"/>
    </row>
    <row r="2967" spans="16:16" x14ac:dyDescent="0.2">
      <c r="P2967" s="4"/>
    </row>
    <row r="2968" spans="16:16" x14ac:dyDescent="0.2">
      <c r="P2968" s="4"/>
    </row>
    <row r="2969" spans="16:16" x14ac:dyDescent="0.2">
      <c r="P2969" s="4"/>
    </row>
    <row r="2970" spans="16:16" x14ac:dyDescent="0.2">
      <c r="P2970" s="4"/>
    </row>
    <row r="2971" spans="16:16" x14ac:dyDescent="0.2">
      <c r="P2971" s="4"/>
    </row>
    <row r="2972" spans="16:16" x14ac:dyDescent="0.2">
      <c r="P2972" s="4"/>
    </row>
    <row r="2973" spans="16:16" x14ac:dyDescent="0.2">
      <c r="P2973" s="4"/>
    </row>
    <row r="2974" spans="16:16" x14ac:dyDescent="0.2">
      <c r="P2974" s="4"/>
    </row>
    <row r="2975" spans="16:16" x14ac:dyDescent="0.2">
      <c r="P2975" s="4"/>
    </row>
    <row r="2976" spans="16:16" x14ac:dyDescent="0.2">
      <c r="P2976" s="4"/>
    </row>
    <row r="2977" spans="16:16" x14ac:dyDescent="0.2">
      <c r="P2977" s="4"/>
    </row>
    <row r="2978" spans="16:16" x14ac:dyDescent="0.2">
      <c r="P2978" s="4"/>
    </row>
    <row r="2979" spans="16:16" x14ac:dyDescent="0.2">
      <c r="P2979" s="4"/>
    </row>
    <row r="2980" spans="16:16" x14ac:dyDescent="0.2">
      <c r="P2980" s="4"/>
    </row>
    <row r="2981" spans="16:16" x14ac:dyDescent="0.2">
      <c r="P2981" s="4"/>
    </row>
    <row r="2982" spans="16:16" x14ac:dyDescent="0.2">
      <c r="P2982" s="4"/>
    </row>
    <row r="2983" spans="16:16" x14ac:dyDescent="0.2">
      <c r="P2983" s="4"/>
    </row>
    <row r="2984" spans="16:16" x14ac:dyDescent="0.2">
      <c r="P2984" s="4"/>
    </row>
    <row r="2985" spans="16:16" x14ac:dyDescent="0.2">
      <c r="P2985" s="4"/>
    </row>
    <row r="2986" spans="16:16" x14ac:dyDescent="0.2">
      <c r="P2986" s="4"/>
    </row>
    <row r="2987" spans="16:16" x14ac:dyDescent="0.2">
      <c r="P2987" s="4"/>
    </row>
    <row r="2988" spans="16:16" x14ac:dyDescent="0.2">
      <c r="P2988" s="4"/>
    </row>
    <row r="2989" spans="16:16" x14ac:dyDescent="0.2">
      <c r="P2989" s="4"/>
    </row>
    <row r="2990" spans="16:16" x14ac:dyDescent="0.2">
      <c r="P2990" s="4"/>
    </row>
    <row r="2991" spans="16:16" x14ac:dyDescent="0.2">
      <c r="P2991" s="4"/>
    </row>
    <row r="2992" spans="16:16" x14ac:dyDescent="0.2">
      <c r="P2992" s="4"/>
    </row>
    <row r="2993" spans="16:16" x14ac:dyDescent="0.2">
      <c r="P2993" s="4"/>
    </row>
    <row r="2994" spans="16:16" x14ac:dyDescent="0.2">
      <c r="P2994" s="4"/>
    </row>
    <row r="2995" spans="16:16" x14ac:dyDescent="0.2">
      <c r="P2995" s="4"/>
    </row>
    <row r="2996" spans="16:16" x14ac:dyDescent="0.2">
      <c r="P2996" s="4"/>
    </row>
    <row r="2997" spans="16:16" x14ac:dyDescent="0.2">
      <c r="P2997" s="4"/>
    </row>
    <row r="2998" spans="16:16" x14ac:dyDescent="0.2">
      <c r="P2998" s="4"/>
    </row>
    <row r="2999" spans="16:16" x14ac:dyDescent="0.2">
      <c r="P2999" s="4"/>
    </row>
    <row r="3000" spans="16:16" x14ac:dyDescent="0.2">
      <c r="P3000" s="4"/>
    </row>
    <row r="3001" spans="16:16" x14ac:dyDescent="0.2">
      <c r="P3001" s="4"/>
    </row>
    <row r="3002" spans="16:16" x14ac:dyDescent="0.2">
      <c r="P3002" s="4"/>
    </row>
    <row r="3003" spans="16:16" x14ac:dyDescent="0.2">
      <c r="P3003" s="4"/>
    </row>
  </sheetData>
  <sheetProtection algorithmName="SHA-512" hashValue="Rd50oKaJAstyM0g3BBoxxtYOkasHKR4FJdOTxStJxtAq13qtvX6ZmzzLXMz8uvmaf69jsT45xkRNcHeXaD9JAQ==" saltValue="nnCjUuHbhbKUWjA8Qicsjg==" spinCount="100000" sheet="1" selectLockedCells="1" autoFilter="0"/>
  <autoFilter ref="B4:H325" xr:uid="{3E138BDB-F626-4B9D-AD88-A9CF755BB427}"/>
  <mergeCells count="1">
    <mergeCell ref="B3:H3"/>
  </mergeCells>
  <conditionalFormatting sqref="H5:H385">
    <cfRule type="expression" dxfId="2" priority="4">
      <formula>H5:H385="Fail"</formula>
    </cfRule>
  </conditionalFormatting>
  <conditionalFormatting sqref="K3">
    <cfRule type="expression" dxfId="1" priority="78">
      <formula>K3:K379="Fail"</formula>
    </cfRule>
    <cfRule type="expression" dxfId="0" priority="79">
      <formula>OR($K$3="100% Affordable Building Per Input Worksheet", "Pass")</formula>
    </cfRule>
  </conditionalFormatting>
  <pageMargins left="0.5" right="0.5" top="0.75" bottom="0.75" header="0.5" footer="0.5"/>
  <pageSetup paperSize="5" scale="78" orientation="landscape" r:id="rId1"/>
  <headerFooter alignWithMargins="0">
    <oddFooter>&amp;L&amp;F
&amp;A
Page &amp;P of &amp;N&amp;RJanuary 2026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97D6A-E5BD-4E1B-8363-6E24ACA9A6FE}">
  <dimension ref="A1:AI142"/>
  <sheetViews>
    <sheetView topLeftCell="A2" workbookViewId="0">
      <selection activeCell="C14" sqref="C14"/>
    </sheetView>
  </sheetViews>
  <sheetFormatPr defaultRowHeight="12.75" x14ac:dyDescent="0.2"/>
  <cols>
    <col min="1" max="1" width="22.85546875" style="29" customWidth="1"/>
    <col min="2" max="2" width="24.42578125" style="29" customWidth="1"/>
    <col min="3" max="3" width="19.5703125" style="29" customWidth="1"/>
  </cols>
  <sheetData>
    <row r="1" spans="1:35" ht="28.5" x14ac:dyDescent="0.2">
      <c r="A1" s="186" t="str">
        <f>IF(ISBLANK('PROJECT WORKSHEET'!D10),"",HYPERLINK("https://zola.planning.nyc.gov/l/lot/"&amp;LEFT('PROJECT WORKSHEET'!D9,1)&amp;"/"&amp;'PROJECT WORKSHEET'!D10&amp;"/"&amp;IFERROR(LEFT('PROJECT WORKSHEET'!D11,FIND(";",'PROJECT WORKSHEET'!D11)-1),'PROJECT WORKSHEET'!D11),"ZoLa"))</f>
        <v/>
      </c>
      <c r="B1" s="187" t="str">
        <f>IF(ISBLANK('PROJECT WORKSHEET'!D10),"",HYPERLINK(IF(LEFT('PROJECT WORKSHEET'!D11,2)="75","https://propertyinformationportal.nyc.gov/parcels/condo/"&amp;LEFT('PROJECT WORKSHEET'!D9,1)&amp;TEXT('PROJECT WORKSHEET'!D10,"00000")&amp;TEXT('PROJECT WORKSHEET'!D11,"0000"),"https://propertyinformationportal.nyc.gov/parcels/parcel/"&amp;LEFT('PROJECT WORKSHEET'!D9,1)&amp;TEXT('PROJECT WORKSHEET'!D10,"00000")&amp;TEXT('PROJECT WORKSHEET'!D11,"0000")),"DOF"))</f>
        <v/>
      </c>
      <c r="C1" s="188" t="s">
        <v>107</v>
      </c>
      <c r="D1" s="189"/>
      <c r="AI1" s="63"/>
    </row>
    <row r="2" spans="1:35" x14ac:dyDescent="0.2">
      <c r="A2" s="190"/>
      <c r="B2" s="190"/>
      <c r="C2" s="190"/>
      <c r="D2" s="189"/>
      <c r="AI2" s="132" t="s">
        <v>57</v>
      </c>
    </row>
    <row r="3" spans="1:35" x14ac:dyDescent="0.2">
      <c r="A3" s="190"/>
      <c r="B3" s="190"/>
      <c r="C3" s="190"/>
      <c r="D3" s="189"/>
      <c r="AI3" s="132" t="s">
        <v>59</v>
      </c>
    </row>
    <row r="4" spans="1:35" ht="20.25" x14ac:dyDescent="0.3">
      <c r="A4" s="295" t="s">
        <v>96</v>
      </c>
      <c r="B4" s="295"/>
      <c r="C4" s="295"/>
      <c r="D4" s="189"/>
      <c r="AI4" s="132" t="s">
        <v>60</v>
      </c>
    </row>
    <row r="5" spans="1:35" ht="21" thickBot="1" x14ac:dyDescent="0.35">
      <c r="A5" s="191" t="s">
        <v>108</v>
      </c>
      <c r="B5" s="192"/>
      <c r="C5" s="192"/>
      <c r="D5" s="189"/>
      <c r="AI5" s="132" t="s">
        <v>61</v>
      </c>
    </row>
    <row r="6" spans="1:35" ht="13.5" thickBot="1" x14ac:dyDescent="0.25">
      <c r="A6" s="193" t="s">
        <v>18</v>
      </c>
      <c r="B6" s="193" t="s">
        <v>19</v>
      </c>
      <c r="C6" s="193" t="s">
        <v>20</v>
      </c>
      <c r="D6" s="189"/>
    </row>
    <row r="7" spans="1:35" ht="13.5" hidden="1" thickBot="1" x14ac:dyDescent="0.25">
      <c r="A7" s="194" t="s">
        <v>21</v>
      </c>
      <c r="B7" s="195">
        <f>SUMIFS('PROJECT WORKSHEET'!$H$35:$H$1536,'PROJECT WORKSHEET'!$J$35:$J$1536,"&lt;=40%")</f>
        <v>0</v>
      </c>
      <c r="C7" s="196">
        <f>IFERROR((B7+((B7/(B7+'PROJECT WORKSHEET'!$J$13+SUMIFS('PROJECT WORKSHEET'!$H$35:$H$1534,'PROJECT WORKSHEET'!$J$35:$J$1534,"&gt;40%")))*('PROJECT WORKSHEET'!$J$11-(B7+'PROJECT WORKSHEET'!$J$13+SUMIFS('PROJECT WORKSHEET'!$H$35:$H$1534,'PROJECT WORKSHEET'!$J$35:$J$1534,"&gt;40%")-'PROJECT WORKSHEET'!$J$14))))/'PROJECT WORKSHEET'!$J$15,0)</f>
        <v>0</v>
      </c>
      <c r="D7" s="189"/>
    </row>
    <row r="8" spans="1:35" ht="13.5" thickBot="1" x14ac:dyDescent="0.25">
      <c r="A8" s="296" t="str">
        <f>'PROJECT WORKSHEET'!D14</f>
        <v>ZONING LOT MAXIMUM PERMISSIBLE RESIDENTIAL ZONING FLOOR AREA ≤ 50,000 SQUARE FEET ─ CONFIRM IF AFFORDABILITY IS REQUIRED</v>
      </c>
      <c r="B8" s="296"/>
      <c r="C8" s="296"/>
      <c r="D8" s="189"/>
    </row>
    <row r="9" spans="1:35" ht="13.5" thickBot="1" x14ac:dyDescent="0.25">
      <c r="A9" s="296"/>
      <c r="B9" s="296"/>
      <c r="C9" s="296"/>
      <c r="D9" s="189"/>
    </row>
    <row r="10" spans="1:35" ht="13.5" thickBot="1" x14ac:dyDescent="0.25">
      <c r="A10" s="296"/>
      <c r="B10" s="296"/>
      <c r="C10" s="296"/>
      <c r="D10" s="189"/>
    </row>
    <row r="11" spans="1:35" ht="13.5" thickBot="1" x14ac:dyDescent="0.25">
      <c r="A11" s="296"/>
      <c r="B11" s="296"/>
      <c r="C11" s="296"/>
      <c r="D11" s="189"/>
    </row>
    <row r="12" spans="1:35" ht="13.5" thickBot="1" x14ac:dyDescent="0.25">
      <c r="A12" s="297" t="s">
        <v>28</v>
      </c>
      <c r="B12" s="297"/>
      <c r="C12" s="197">
        <f>'PROJECT WORKSHEET'!D13*'PROJECT WORKSHEET'!J7</f>
        <v>0</v>
      </c>
      <c r="D12" s="189"/>
    </row>
    <row r="13" spans="1:35" ht="13.5" thickBot="1" x14ac:dyDescent="0.25">
      <c r="A13" s="294" t="s">
        <v>31</v>
      </c>
      <c r="B13" s="294"/>
      <c r="C13" s="197">
        <f>'PROJECT WORKSHEET'!J11</f>
        <v>0</v>
      </c>
      <c r="D13" s="189"/>
    </row>
    <row r="14" spans="1:35" ht="13.5" thickBot="1" x14ac:dyDescent="0.25">
      <c r="A14" s="300" t="s">
        <v>140</v>
      </c>
      <c r="B14" s="301"/>
      <c r="C14" s="197">
        <f>'PROJECT WORKSHEET'!D13*'PROJECT WORKSHEET'!J8</f>
        <v>0</v>
      </c>
      <c r="D14" s="189"/>
    </row>
    <row r="15" spans="1:35" ht="13.5" thickBot="1" x14ac:dyDescent="0.25">
      <c r="A15" s="300" t="s">
        <v>127</v>
      </c>
      <c r="B15" s="301"/>
      <c r="C15" s="197">
        <f>'PROJECT WORKSHEET'!J9</f>
        <v>0</v>
      </c>
      <c r="D15" s="189"/>
    </row>
    <row r="16" spans="1:35" ht="13.5" thickBot="1" x14ac:dyDescent="0.25">
      <c r="A16" s="298" t="s">
        <v>137</v>
      </c>
      <c r="B16" s="299"/>
      <c r="C16" s="197">
        <f>IF(C15&gt;50000,((C13-C12)/1.2),0)</f>
        <v>0</v>
      </c>
      <c r="D16" s="189"/>
    </row>
    <row r="17" spans="1:4" ht="13.5" hidden="1" thickBot="1" x14ac:dyDescent="0.25">
      <c r="A17" s="294" t="s">
        <v>35</v>
      </c>
      <c r="B17" s="294"/>
      <c r="C17" s="198">
        <f>IF(C12&gt;=C13,0,(C13-C12))</f>
        <v>0</v>
      </c>
      <c r="D17" s="189"/>
    </row>
    <row r="18" spans="1:4" hidden="1" x14ac:dyDescent="0.2">
      <c r="A18" s="292" t="e">
        <f>IF(OR('PROJECT WORKSHEET'!#REF!="OPTION 1",'PROJECT WORKSHEET'!#REF!="OPTION 2"),IF('PROJECT WORKSHEET'!J15&lt;C17,"NEED MORE UAP FLOOR AREA",""),"NON-COMPLIANT")</f>
        <v>#REF!</v>
      </c>
      <c r="B18" s="292"/>
      <c r="C18" s="292"/>
      <c r="D18" s="189"/>
    </row>
    <row r="19" spans="1:4" x14ac:dyDescent="0.2">
      <c r="A19" s="293" t="str">
        <f>IF('PROJECT WORKSHEET'!J15&lt;'FAR CALCS'!C16,"NOT ENOUGH AQRS FLOOR AREA","")</f>
        <v/>
      </c>
      <c r="B19" s="293"/>
      <c r="C19" s="293"/>
      <c r="D19" s="189"/>
    </row>
    <row r="20" spans="1:4" x14ac:dyDescent="0.2">
      <c r="A20" s="290" t="str">
        <f>IF(C15&lt;50000,"AQRS MAY NOT APPLY, CHECK ZONING RESOLUTION &amp; PROJECT ZONING ANALYSIS","")</f>
        <v>AQRS MAY NOT APPLY, CHECK ZONING RESOLUTION &amp; PROJECT ZONING ANALYSIS</v>
      </c>
      <c r="B20" s="291"/>
      <c r="C20" s="291"/>
      <c r="D20" s="189"/>
    </row>
    <row r="21" spans="1:4" x14ac:dyDescent="0.2">
      <c r="A21" s="8"/>
      <c r="B21" s="8"/>
      <c r="C21" s="8"/>
    </row>
    <row r="22" spans="1:4" x14ac:dyDescent="0.2">
      <c r="A22" s="8"/>
      <c r="B22" s="8"/>
      <c r="C22" s="8"/>
    </row>
    <row r="23" spans="1:4" ht="15.75" x14ac:dyDescent="0.25">
      <c r="A23" s="11"/>
      <c r="B23" s="200"/>
      <c r="C23" s="11"/>
    </row>
    <row r="40" spans="1:3" x14ac:dyDescent="0.2">
      <c r="A40" s="6"/>
      <c r="B40" s="6"/>
      <c r="C40" s="6"/>
    </row>
    <row r="41" spans="1:3" x14ac:dyDescent="0.2">
      <c r="A41" s="6"/>
      <c r="B41" s="6"/>
      <c r="C41" s="6"/>
    </row>
    <row r="42" spans="1:3" x14ac:dyDescent="0.2">
      <c r="A42" s="6"/>
      <c r="B42" s="6"/>
      <c r="C42" s="6"/>
    </row>
    <row r="43" spans="1:3" x14ac:dyDescent="0.2">
      <c r="A43" s="6"/>
      <c r="B43" s="6"/>
      <c r="C43" s="6"/>
    </row>
    <row r="142" spans="1:3" x14ac:dyDescent="0.2">
      <c r="A142" s="14"/>
      <c r="B142" s="14"/>
      <c r="C142" s="14"/>
    </row>
  </sheetData>
  <sheetProtection algorithmName="SHA-512" hashValue="Ychsimk2fbIekw2MmgPxkpCMDETIYxGRPzxayox5MbnWCufYXzvJmQtMvqRvrPcVcNY952BT4ZNGhPl582Zv2Q==" saltValue="ivUX4YhtQIMFi4z/UFfzdw==" spinCount="100000" sheet="1" objects="1" scenarios="1"/>
  <mergeCells count="11">
    <mergeCell ref="A20:C20"/>
    <mergeCell ref="A18:C18"/>
    <mergeCell ref="A19:C19"/>
    <mergeCell ref="A17:B17"/>
    <mergeCell ref="A4:C4"/>
    <mergeCell ref="A8:C11"/>
    <mergeCell ref="A12:B12"/>
    <mergeCell ref="A13:B13"/>
    <mergeCell ref="A16:B16"/>
    <mergeCell ref="A15:B15"/>
    <mergeCell ref="A14:B14"/>
  </mergeCells>
  <dataValidations disablePrompts="1" count="1">
    <dataValidation operator="greaterThanOrEqual" allowBlank="1" showInputMessage="1" showErrorMessage="1" sqref="C17" xr:uid="{BDB62D5D-CD24-4535-8378-55BAB7EA72CE}"/>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N21"/>
  <sheetViews>
    <sheetView zoomScale="85" zoomScaleNormal="85" workbookViewId="0">
      <selection activeCell="E2" sqref="E2"/>
    </sheetView>
  </sheetViews>
  <sheetFormatPr defaultColWidth="9.140625" defaultRowHeight="12.75" x14ac:dyDescent="0.2"/>
  <cols>
    <col min="1" max="1" width="20.85546875" style="20" bestFit="1" customWidth="1"/>
    <col min="2" max="2" width="17.5703125" style="20" bestFit="1" customWidth="1"/>
    <col min="3" max="3" width="3.5703125" style="20" bestFit="1" customWidth="1"/>
    <col min="4" max="4" width="4.5703125" style="20" bestFit="1" customWidth="1"/>
    <col min="5" max="6" width="4.5703125" style="20" customWidth="1"/>
    <col min="7" max="7" width="11" style="20" customWidth="1"/>
    <col min="8" max="8" width="20.85546875" style="20" hidden="1" customWidth="1"/>
    <col min="9" max="9" width="16" style="48" customWidth="1"/>
    <col min="10" max="10" width="53.140625" style="48" customWidth="1"/>
    <col min="11" max="11" width="3.5703125" style="48" bestFit="1" customWidth="1"/>
    <col min="12" max="12" width="4.5703125" style="48" bestFit="1" customWidth="1"/>
    <col min="13" max="13" width="11.140625" style="48" bestFit="1" customWidth="1"/>
    <col min="14" max="14" width="9.140625" style="48"/>
    <col min="15" max="15" width="21.140625" style="20" bestFit="1" customWidth="1"/>
    <col min="16" max="16" width="18.85546875" style="20" bestFit="1" customWidth="1"/>
    <col min="17" max="17" width="15.85546875" style="20" bestFit="1" customWidth="1"/>
    <col min="18" max="19" width="4.42578125" style="20" bestFit="1" customWidth="1"/>
    <col min="20" max="21" width="11.140625" style="20" bestFit="1" customWidth="1"/>
    <col min="22" max="22" width="7" style="20" bestFit="1" customWidth="1"/>
    <col min="23" max="24" width="11.85546875" style="20" bestFit="1" customWidth="1"/>
    <col min="25" max="16384" width="9.140625" style="20"/>
  </cols>
  <sheetData>
    <row r="1" spans="1:14" ht="19.5" x14ac:dyDescent="0.3">
      <c r="A1" s="21" t="s">
        <v>74</v>
      </c>
      <c r="B1" s="22"/>
      <c r="C1" s="22"/>
      <c r="D1" s="22"/>
      <c r="E1" s="22"/>
      <c r="F1" s="22"/>
      <c r="G1" s="22"/>
      <c r="H1" s="22"/>
      <c r="I1" s="47"/>
      <c r="J1" s="47"/>
    </row>
    <row r="2" spans="1:14" s="12" customFormat="1" ht="38.25" x14ac:dyDescent="0.2">
      <c r="A2" s="23" t="s">
        <v>75</v>
      </c>
      <c r="B2" s="23"/>
      <c r="C2" s="30"/>
      <c r="D2" s="30"/>
      <c r="E2" s="30"/>
      <c r="F2" s="30"/>
      <c r="G2" s="30" t="s">
        <v>76</v>
      </c>
      <c r="H2" s="17" t="s">
        <v>77</v>
      </c>
      <c r="I2" s="35"/>
      <c r="J2" s="27" t="s">
        <v>120</v>
      </c>
      <c r="K2" s="35"/>
      <c r="L2" s="35"/>
      <c r="M2" s="35"/>
      <c r="N2" s="35"/>
    </row>
    <row r="3" spans="1:14" s="12" customFormat="1" x14ac:dyDescent="0.2">
      <c r="A3" s="15">
        <v>0.1</v>
      </c>
      <c r="B3" s="18"/>
      <c r="C3" s="35"/>
      <c r="D3" s="35"/>
      <c r="E3" s="35"/>
      <c r="F3" s="35"/>
      <c r="G3" s="19">
        <v>0</v>
      </c>
      <c r="H3" s="34">
        <v>1</v>
      </c>
      <c r="I3" s="35" t="s">
        <v>22</v>
      </c>
      <c r="K3" s="35"/>
      <c r="L3" s="35"/>
      <c r="M3" s="35"/>
      <c r="N3" s="35"/>
    </row>
    <row r="4" spans="1:14" s="12" customFormat="1" x14ac:dyDescent="0.2">
      <c r="A4" s="15">
        <v>0.2</v>
      </c>
      <c r="B4" s="35" t="s">
        <v>56</v>
      </c>
      <c r="C4" s="35" t="s">
        <v>78</v>
      </c>
      <c r="D4" s="35"/>
      <c r="E4" s="35"/>
      <c r="F4" s="35"/>
      <c r="G4" s="35">
        <v>1</v>
      </c>
      <c r="H4" s="34">
        <v>2</v>
      </c>
      <c r="I4" s="35" t="s">
        <v>79</v>
      </c>
      <c r="J4" s="27"/>
      <c r="K4" s="35"/>
      <c r="L4" s="35"/>
      <c r="M4" s="35"/>
      <c r="N4" s="35"/>
    </row>
    <row r="5" spans="1:14" s="12" customFormat="1" x14ac:dyDescent="0.2">
      <c r="A5" s="15">
        <v>0.3</v>
      </c>
      <c r="B5" s="35" t="s">
        <v>30</v>
      </c>
      <c r="C5" s="35" t="s">
        <v>80</v>
      </c>
      <c r="D5" s="35"/>
      <c r="E5" s="35"/>
      <c r="F5" s="35"/>
      <c r="G5" s="35">
        <v>2</v>
      </c>
      <c r="H5" s="34">
        <v>3</v>
      </c>
      <c r="I5" s="35" t="s">
        <v>81</v>
      </c>
      <c r="J5" s="27"/>
      <c r="K5" s="35"/>
      <c r="L5" s="35"/>
      <c r="M5" s="35"/>
      <c r="N5" s="35"/>
    </row>
    <row r="6" spans="1:14" s="12" customFormat="1" x14ac:dyDescent="0.2">
      <c r="A6" s="15">
        <v>0.4</v>
      </c>
      <c r="B6" s="35" t="s">
        <v>82</v>
      </c>
      <c r="C6" s="35"/>
      <c r="D6" s="35"/>
      <c r="E6" s="35"/>
      <c r="F6" s="35"/>
      <c r="G6" s="35">
        <v>3</v>
      </c>
      <c r="H6" s="34">
        <v>4</v>
      </c>
      <c r="I6" s="35" t="s">
        <v>83</v>
      </c>
      <c r="J6" s="35"/>
      <c r="K6" s="35"/>
      <c r="L6" s="35"/>
      <c r="M6" s="35"/>
      <c r="N6" s="35"/>
    </row>
    <row r="7" spans="1:14" s="12" customFormat="1" x14ac:dyDescent="0.2">
      <c r="A7" s="15">
        <v>0.5</v>
      </c>
      <c r="B7" s="35"/>
      <c r="C7" s="35"/>
      <c r="D7" s="35"/>
      <c r="E7" s="35"/>
      <c r="F7" s="35"/>
      <c r="G7" s="35">
        <v>4</v>
      </c>
      <c r="H7" s="34">
        <v>5</v>
      </c>
      <c r="I7" s="35" t="s">
        <v>84</v>
      </c>
      <c r="J7" s="35"/>
      <c r="K7" s="35"/>
      <c r="L7" s="35"/>
      <c r="M7" s="35"/>
      <c r="N7" s="35"/>
    </row>
    <row r="8" spans="1:14" s="12" customFormat="1" x14ac:dyDescent="0.2">
      <c r="A8" s="15">
        <v>0.6</v>
      </c>
      <c r="B8" s="30"/>
      <c r="C8" s="35"/>
      <c r="D8" s="35"/>
      <c r="E8" s="35"/>
      <c r="F8" s="35"/>
      <c r="G8" s="35">
        <v>5</v>
      </c>
      <c r="H8" s="34">
        <v>6</v>
      </c>
      <c r="I8" s="35"/>
      <c r="J8" s="35"/>
      <c r="K8" s="35"/>
      <c r="L8" s="35"/>
      <c r="M8" s="35"/>
      <c r="N8" s="35"/>
    </row>
    <row r="9" spans="1:14" s="12" customFormat="1" ht="12" customHeight="1" x14ac:dyDescent="0.2">
      <c r="A9" s="15">
        <v>0.7</v>
      </c>
      <c r="B9" s="35"/>
      <c r="C9" s="35"/>
      <c r="D9" s="35"/>
      <c r="E9" s="35"/>
      <c r="F9" s="35"/>
      <c r="G9" s="35"/>
      <c r="H9" s="34">
        <v>7</v>
      </c>
      <c r="I9" s="35"/>
      <c r="J9" s="35"/>
      <c r="K9" s="35"/>
      <c r="L9" s="35"/>
      <c r="M9" s="35"/>
      <c r="N9" s="35"/>
    </row>
    <row r="10" spans="1:14" s="12" customFormat="1" x14ac:dyDescent="0.2">
      <c r="A10" s="15">
        <v>0.8</v>
      </c>
      <c r="B10" s="35"/>
      <c r="C10" s="35"/>
      <c r="D10" s="35"/>
      <c r="E10" s="35"/>
      <c r="F10" s="35"/>
      <c r="G10" s="35"/>
      <c r="H10" s="34">
        <v>8</v>
      </c>
      <c r="I10" s="35"/>
      <c r="J10" s="35"/>
      <c r="K10" s="35"/>
      <c r="L10" s="35"/>
      <c r="M10" s="35"/>
      <c r="N10" s="35"/>
    </row>
    <row r="11" spans="1:14" s="12" customFormat="1" x14ac:dyDescent="0.2">
      <c r="A11" s="15">
        <v>0.9</v>
      </c>
      <c r="B11" s="29"/>
      <c r="C11" s="35"/>
      <c r="D11" s="35"/>
      <c r="E11" s="35"/>
      <c r="F11" s="35"/>
      <c r="G11" s="35"/>
      <c r="H11" s="34">
        <v>9</v>
      </c>
      <c r="I11" s="35"/>
      <c r="J11" s="35"/>
      <c r="K11" s="35"/>
      <c r="L11" s="35"/>
      <c r="M11" s="35"/>
      <c r="N11" s="35"/>
    </row>
    <row r="12" spans="1:14" s="12" customFormat="1" x14ac:dyDescent="0.2">
      <c r="A12" s="31">
        <v>1</v>
      </c>
      <c r="B12" s="35"/>
      <c r="C12" s="35"/>
      <c r="D12" s="35"/>
      <c r="E12" s="35"/>
      <c r="F12" s="35"/>
      <c r="G12" s="35"/>
      <c r="H12" s="34">
        <v>10</v>
      </c>
      <c r="I12" s="35"/>
      <c r="J12" s="35"/>
      <c r="K12" s="35"/>
      <c r="L12" s="35"/>
      <c r="M12" s="35"/>
      <c r="N12" s="35"/>
    </row>
    <row r="13" spans="1:14" s="9" customFormat="1" x14ac:dyDescent="0.2">
      <c r="A13" s="15"/>
      <c r="B13" s="29"/>
      <c r="C13" s="29"/>
      <c r="D13" s="29"/>
      <c r="E13" s="29"/>
      <c r="F13" s="29"/>
      <c r="G13" s="32"/>
      <c r="H13" s="29"/>
      <c r="I13" s="6"/>
      <c r="J13" s="6"/>
      <c r="K13" s="6"/>
      <c r="L13" s="6"/>
      <c r="M13" s="6"/>
      <c r="N13" s="6"/>
    </row>
    <row r="14" spans="1:14" s="9" customFormat="1" ht="33" x14ac:dyDescent="0.45">
      <c r="A14" s="15"/>
      <c r="B14" s="29"/>
      <c r="C14" s="29"/>
      <c r="D14" s="29"/>
      <c r="E14" s="29"/>
      <c r="F14" s="29"/>
      <c r="G14" s="32"/>
      <c r="H14" s="13"/>
      <c r="I14" s="6"/>
      <c r="J14" s="6"/>
      <c r="K14" s="6"/>
      <c r="L14" s="6"/>
      <c r="M14" s="6"/>
      <c r="N14" s="6"/>
    </row>
    <row r="15" spans="1:14" s="9" customFormat="1" x14ac:dyDescent="0.2">
      <c r="A15" s="49"/>
      <c r="B15" s="29"/>
      <c r="C15" s="29"/>
      <c r="D15" s="29"/>
      <c r="E15" s="29"/>
      <c r="F15" s="29"/>
      <c r="G15" s="32"/>
      <c r="H15" s="29"/>
      <c r="I15" s="6"/>
      <c r="J15" s="6"/>
      <c r="K15" s="6"/>
      <c r="L15" s="6"/>
      <c r="M15" s="6"/>
      <c r="N15" s="6"/>
    </row>
    <row r="16" spans="1:14" s="9" customFormat="1" x14ac:dyDescent="0.2">
      <c r="A16" s="49"/>
      <c r="B16" s="29"/>
      <c r="C16" s="29"/>
      <c r="D16" s="29"/>
      <c r="E16" s="29"/>
      <c r="F16" s="29"/>
      <c r="G16" s="29"/>
      <c r="H16" s="29"/>
      <c r="I16" s="6"/>
      <c r="J16" s="6"/>
      <c r="K16" s="6"/>
      <c r="L16" s="6"/>
      <c r="M16" s="6"/>
      <c r="N16" s="6"/>
    </row>
    <row r="19" spans="1:1" x14ac:dyDescent="0.2">
      <c r="A19" s="48"/>
    </row>
    <row r="20" spans="1:1" x14ac:dyDescent="0.2">
      <c r="A20" s="48"/>
    </row>
    <row r="21" spans="1:1" x14ac:dyDescent="0.2">
      <c r="A21" s="48"/>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orrespondence_x0020_Type xmlns="6a61ac37-e54d-46c8-8f67-f62a6768b7a8" xsi:nil="true"/>
    <FileType1 xmlns="6a61ac37-e54d-46c8-8f67-f62a6768b7a8" xsi:nil="true"/>
    <HPD_x0020_Recipient xmlns="6a61ac37-e54d-46c8-8f67-f62a6768b7a8">
      <UserInfo>
        <DisplayName/>
        <AccountId xsi:nil="true"/>
        <AccountType/>
      </UserInfo>
    </HPD_x0020_Recipient>
    <Reviewed xmlns="6a61ac37-e54d-46c8-8f67-f62a6768b7a8">false</Reviewed>
    <FileRep xmlns="6a61ac37-e54d-46c8-8f67-f62a6768b7a8" xsi:nil="true"/>
    <Docket xmlns="6a61ac37-e54d-46c8-8f67-f62a6768b7a8">TEO13984</Docket>
    <Amount xmlns="6a61ac37-e54d-46c8-8f67-f62a6768b7a8" xsi:nil="true"/>
    <Files xmlns="6a61ac37-e54d-46c8-8f67-f62a6768b7a8"/>
    <ApplicationType xmlns="6a61ac37-e54d-46c8-8f67-f62a6768b7a8">WORKBOOK</ApplicationType>
    <Deadline xmlns="6a61ac37-e54d-46c8-8f67-f62a6768b7a8" xsi:nil="true"/>
    <CorrespondenceDate xmlns="6a61ac37-e54d-46c8-8f67-f62a6768b7a8" xsi:nil="true"/>
  </documentManagement>
</p:properties>
</file>

<file path=customXml/item2.xml><?xml version="1.0" encoding="utf-8"?>
<?mso-contentType ?>
<FormUrls xmlns="http://schemas.microsoft.com/sharepoint/v3/contenttype/forms/url">
  <Edit>Correspondence/Forms/CustEditForm.aspx</Edit>
</FormUrl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421a Document" ma:contentTypeID="0x010100D9139294B7A68C479346A56F1C096E300073F418984280F544B26DD6D60886D717" ma:contentTypeVersion="21" ma:contentTypeDescription="" ma:contentTypeScope="" ma:versionID="bd81d23384a4b12904b4c715fa988c2b">
  <xsd:schema xmlns:xsd="http://www.w3.org/2001/XMLSchema" xmlns:xs="http://www.w3.org/2001/XMLSchema" xmlns:p="http://schemas.microsoft.com/office/2006/metadata/properties" xmlns:ns1="6a61ac37-e54d-46c8-8f67-f62a6768b7a8" targetNamespace="http://schemas.microsoft.com/office/2006/metadata/properties" ma:root="true" ma:fieldsID="34207e9cf56258f5eab66ae535517fca" ns1:_="">
    <xsd:import namespace="6a61ac37-e54d-46c8-8f67-f62a6768b7a8"/>
    <xsd:element name="properties">
      <xsd:complexType>
        <xsd:sequence>
          <xsd:element name="documentManagement">
            <xsd:complexType>
              <xsd:all>
                <xsd:element ref="ns1:Docket" minOccurs="0"/>
                <xsd:element ref="ns1:ApplicationType" minOccurs="0"/>
                <xsd:element ref="ns1:FileType1" minOccurs="0"/>
                <xsd:element ref="ns1:CorrespondenceDate" minOccurs="0"/>
                <xsd:element ref="ns1:Correspondence_x0020_Type" minOccurs="0"/>
                <xsd:element ref="ns1:Files" minOccurs="0"/>
                <xsd:element ref="ns1:Deadline" minOccurs="0"/>
                <xsd:element ref="ns1:Amount" minOccurs="0"/>
                <xsd:element ref="ns1:FileRep" minOccurs="0"/>
                <xsd:element ref="ns1:HPD_x0020_Recipient" minOccurs="0"/>
                <xsd:element ref="ns1: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61ac37-e54d-46c8-8f67-f62a6768b7a8" elementFormDefault="qualified">
    <xsd:import namespace="http://schemas.microsoft.com/office/2006/documentManagement/types"/>
    <xsd:import namespace="http://schemas.microsoft.com/office/infopath/2007/PartnerControls"/>
    <xsd:element name="Docket" ma:index="0" nillable="true" ma:displayName="Docket" ma:internalName="Docket">
      <xsd:simpleType>
        <xsd:restriction base="dms:Text">
          <xsd:maxLength value="255"/>
        </xsd:restriction>
      </xsd:simpleType>
    </xsd:element>
    <xsd:element name="ApplicationType" ma:index="1" nillable="true" ma:displayName="Application Type" ma:format="Dropdown" ma:internalName="ApplicationType" ma:readOnly="false">
      <xsd:simpleType>
        <xsd:restriction base="dms:Choice">
          <xsd:enumeration value="421-a(16)"/>
          <xsd:enumeration value="421-a(17)"/>
          <xsd:enumeration value="FCE"/>
          <xsd:enumeration value="PCE"/>
          <xsd:enumeration value="WORKBOOK"/>
        </xsd:restriction>
      </xsd:simpleType>
    </xsd:element>
    <xsd:element name="FileType1" ma:index="2" nillable="true" ma:displayName="File Type" ma:internalName="FileType1">
      <xsd:simpleType>
        <xsd:restriction base="dms:Text">
          <xsd:maxLength value="255"/>
        </xsd:restriction>
      </xsd:simpleType>
    </xsd:element>
    <xsd:element name="CorrespondenceDate" ma:index="5" nillable="true" ma:displayName="Correspondence Date" ma:format="DateOnly" ma:internalName="CorrespondenceDate">
      <xsd:simpleType>
        <xsd:restriction base="dms:DateTime"/>
      </xsd:simpleType>
    </xsd:element>
    <xsd:element name="Correspondence_x0020_Type" ma:index="6" nillable="true" ma:displayName="Correspondence Type" ma:format="Dropdown" ma:internalName="Correspondence_x0020_Type">
      <xsd:simpleType>
        <xsd:restriction base="dms:Choice">
          <xsd:enumeration value="AG COMPLIANCE NOTICE"/>
          <xsd:enumeration value="APPROVAL"/>
          <xsd:enumeration value="ASSIGNMENT"/>
          <xsd:enumeration value="ASSURANCE OF DISCONTINUANCE"/>
          <xsd:enumeration value="CHECKLIST"/>
          <xsd:enumeration value="DOF SUSPENSION NOTICE"/>
          <xsd:enumeration value="FEE COLLECTION"/>
          <xsd:enumeration value="FEE LETTER"/>
          <xsd:enumeration value="FINAL DETERMINATION"/>
          <xsd:enumeration value="PENDING INTERNAL DISCUSSION"/>
          <xsd:enumeration value="RECEIPT OF APPLICATION"/>
          <xsd:enumeration value="REVOCATION REVIEW"/>
          <xsd:enumeration value="REJECTION"/>
          <xsd:enumeration value="SENT TO SUPERVISOR"/>
          <xsd:enumeration value="SENT TO SUPERVISOR – RETURNED"/>
          <xsd:enumeration value="SETTLEMENT"/>
          <xsd:enumeration value="SUBMISSION"/>
          <xsd:enumeration value="WITHDRAWAL"/>
        </xsd:restriction>
      </xsd:simpleType>
    </xsd:element>
    <xsd:element name="Files" ma:index="7" nillable="true" ma:displayName="Files" ma:internalName="Files">
      <xsd:complexType>
        <xsd:complexContent>
          <xsd:extension base="dms:MultiChoice">
            <xsd:sequence>
              <xsd:element name="Value" maxOccurs="unbounded" minOccurs="0" nillable="true">
                <xsd:simpleType>
                  <xsd:restriction base="dms:Choice">
                    <xsd:enumeration value="A0"/>
                    <xsd:enumeration value="A1"/>
                    <xsd:enumeration value="A2"/>
                    <xsd:enumeration value="A3"/>
                    <xsd:enumeration value="A4"/>
                    <xsd:enumeration value="A5"/>
                    <xsd:enumeration value="A6"/>
                    <xsd:enumeration value="A7"/>
                    <xsd:enumeration value="A8"/>
                    <xsd:enumeration value="A9"/>
                    <xsd:enumeration value="A10a"/>
                    <xsd:enumeration value="A10b"/>
                    <xsd:enumeration value="A10c"/>
                    <xsd:enumeration value="A11"/>
                    <xsd:enumeration value="A12"/>
                    <xsd:enumeration value="A13"/>
                    <xsd:enumeration value="A14"/>
                    <xsd:enumeration value="B1a"/>
                    <xsd:enumeration value="B1b"/>
                    <xsd:enumeration value="B2"/>
                    <xsd:enumeration value="B3"/>
                    <xsd:enumeration value="B4"/>
                    <xsd:enumeration value="B5"/>
                    <xsd:enumeration value="B6"/>
                    <xsd:enumeration value="B7"/>
                    <xsd:enumeration value="B8"/>
                    <xsd:enumeration value="B9a"/>
                    <xsd:enumeration value="B9b"/>
                    <xsd:enumeration value="B9c"/>
                    <xsd:enumeration value="B10"/>
                    <xsd:enumeration value="B11a"/>
                    <xsd:enumeration value="B11b"/>
                    <xsd:enumeration value="B11c"/>
                    <xsd:enumeration value="B11d"/>
                    <xsd:enumeration value="B11e"/>
                    <xsd:enumeration value="B11f"/>
                    <xsd:enumeration value="B11g"/>
                    <xsd:enumeration value="B12"/>
                    <xsd:enumeration value="B13"/>
                    <xsd:enumeration value="B14"/>
                    <xsd:enumeration value="B15"/>
                    <xsd:enumeration value="B16"/>
                    <xsd:enumeration value="B17"/>
                    <xsd:enumeration value="B18"/>
                    <xsd:enumeration value="B19"/>
                    <xsd:enumeration value="B20"/>
                    <xsd:enumeration value="B21"/>
                    <xsd:enumeration value="B22"/>
                    <xsd:enumeration value="B23a"/>
                    <xsd:enumeration value="B23b"/>
                    <xsd:enumeration value="B24a"/>
                    <xsd:enumeration value="B24b"/>
                    <xsd:enumeration value="B24c"/>
                    <xsd:enumeration value="B25"/>
                    <xsd:enumeration value="B26"/>
                    <xsd:enumeration value="B27"/>
                    <xsd:enumeration value="B28"/>
                    <xsd:enumeration value="B29"/>
                    <xsd:enumeration value="B30"/>
                    <xsd:enumeration value="B31"/>
                    <xsd:enumeration value="B32"/>
                    <xsd:enumeration value="C1a"/>
                    <xsd:enumeration value="C1b"/>
                    <xsd:enumeration value="C1c"/>
                    <xsd:enumeration value="C1d"/>
                    <xsd:enumeration value="C1e"/>
                    <xsd:enumeration value="C1f"/>
                    <xsd:enumeration value="C1g"/>
                    <xsd:enumeration value="C1h"/>
                    <xsd:enumeration value="C1i"/>
                    <xsd:enumeration value="C2a"/>
                    <xsd:enumeration value="C2b"/>
                    <xsd:enumeration value="C2c"/>
                    <xsd:enumeration value="C2d"/>
                    <xsd:enumeration value="C2e"/>
                    <xsd:enumeration value="C2f"/>
                    <xsd:enumeration value="C2g"/>
                    <xsd:enumeration value="C2h"/>
                    <xsd:enumeration value="C2i"/>
                    <xsd:enumeration value="C2j"/>
                    <xsd:enumeration value="C2k"/>
                    <xsd:enumeration value="C2l"/>
                    <xsd:enumeration value="C2m"/>
                    <xsd:enumeration value="C2n"/>
                    <xsd:enumeration value="C3a"/>
                    <xsd:enumeration value="C3b"/>
                    <xsd:enumeration value="C4a"/>
                    <xsd:enumeration value="C4b"/>
                    <xsd:enumeration value="C4c"/>
                    <xsd:enumeration value="C5"/>
                  </xsd:restriction>
                </xsd:simpleType>
              </xsd:element>
            </xsd:sequence>
          </xsd:extension>
        </xsd:complexContent>
      </xsd:complexType>
    </xsd:element>
    <xsd:element name="Deadline" ma:index="8" nillable="true" ma:displayName="Deadline" ma:format="DateOnly" ma:internalName="Deadline">
      <xsd:simpleType>
        <xsd:restriction base="dms:DateTime"/>
      </xsd:simpleType>
    </xsd:element>
    <xsd:element name="Amount" ma:index="9" nillable="true" ma:displayName="Amount" ma:LCID="1033" ma:internalName="Amount">
      <xsd:simpleType>
        <xsd:restriction base="dms:Currency"/>
      </xsd:simpleType>
    </xsd:element>
    <xsd:element name="FileRep" ma:index="10" nillable="true" ma:displayName="File Rep" ma:format="Dropdown" ma:internalName="FileRep" ma:readOnly="false">
      <xsd:simpleType>
        <xsd:restriction base="dms:Choice">
          <xsd:enumeration value="1 Home Realty LLC"/>
          <xsd:enumeration value="32 Troy LLC"/>
          <xsd:enumeration value="Adam Leitman Bailey, P.C."/>
          <xsd:enumeration value="Akerman LLP"/>
          <xsd:enumeration value="Amanda's Ten, LLC"/>
          <xsd:enumeration value="Anthony Como Associates"/>
          <xsd:enumeration value="Anthony L. Verrelli &amp; Associates, Attorneys at Law"/>
          <xsd:enumeration value="Arch 39 LLC"/>
          <xsd:enumeration value="Ashley's Estates, LLC"/>
          <xsd:enumeration value="Astro Realty Brokerage, LLC"/>
          <xsd:enumeration value="AYG Enterprises, LLC"/>
          <xsd:enumeration value="B &amp; B Sons, LLC"/>
          <xsd:enumeration value="Baltzis Daigle LLP"/>
          <xsd:enumeration value="Bay 9 Inc."/>
          <xsd:enumeration value="Belkin Burden Wenig &amp; Goldman, LLP"/>
          <xsd:enumeration value="Ben Rottenstein Associates Inc."/>
          <xsd:enumeration value="Boris Saks, Esq. PLLC"/>
          <xsd:enumeration value="Brandt, Steinberg, Lewis &amp; Blond LLP"/>
          <xsd:enumeration value="Bryan Cave LLP"/>
          <xsd:enumeration value="CD Design, Inc."/>
          <xsd:enumeration value="City5 Consulting, LLC"/>
          <xsd:enumeration value="Cityside Equities LLC"/>
          <xsd:enumeration value="Community Access, Inc."/>
          <xsd:enumeration value="Complete Condo Management, Inc."/>
          <xsd:enumeration value="D’Agostino, Levine, Landesman, Lederman, Rivera &amp; Sampson, LLP"/>
          <xsd:enumeration value="Dafnonas Estates Ltd."/>
          <xsd:enumeration value="Dai &amp; Associates, P.C."/>
          <xsd:enumeration value="David A. Kaminsky &amp; Associates, P.C"/>
          <xsd:enumeration value="DHCR Expert, Inc."/>
          <xsd:enumeration value="Dione Services Group, LLC"/>
          <xsd:enumeration value="Domes Management Inc"/>
          <xsd:enumeration value="Dream Makers Realty LLC"/>
          <xsd:enumeration value="Duval &amp; Stachenfeld LLP"/>
          <xsd:enumeration value="Dynamic Exemptions"/>
          <xsd:enumeration value="Eastern 7 Inc."/>
          <xsd:enumeration value="Ellis, Maynard, Walwyn &amp; Associates LLC"/>
          <xsd:enumeration value="Empire Consulting Service, Inc."/>
          <xsd:enumeration value="First Stage, Inc."/>
          <xsd:enumeration value="Flagg Abstract, Inc."/>
          <xsd:enumeration value="Fridman Saks LLP"/>
          <xsd:enumeration value="Goldstein Hall PLLC"/>
          <xsd:enumeration value="Herrick, Feinstein LLP"/>
          <xsd:enumeration value="HFC Consulting Services, LLC"/>
          <xsd:enumeration value="Highpoint Incentive Inc"/>
          <xsd:enumeration value="Hirschen Singer &amp; Epstein LLP"/>
          <xsd:enumeration value="Holland &amp; Knight LLP"/>
          <xsd:enumeration value="Horing, Welikson &amp; Rosen, P.C."/>
          <xsd:enumeration value="HOVA Management Group Corp."/>
          <xsd:enumeration value="HSU Law Associates, PLLC"/>
          <xsd:enumeration value="HTX Building Expediting, Inc."/>
          <xsd:enumeration value="Hudson CBD Flatbush LLC"/>
          <xsd:enumeration value="Hudson Realty Capital"/>
          <xsd:enumeration value="IBIS Advisors LLC"/>
          <xsd:enumeration value="Individual/Homeowner/Other"/>
          <xsd:enumeration value="Jeffrey M. Israel &amp; Associates, Inc."/>
          <xsd:enumeration value="Joseph A. Schubin &amp; Associates, PLLC"/>
          <xsd:enumeration value="JP Good Management Inc"/>
          <xsd:enumeration value="K.B. Group, Inc."/>
          <xsd:enumeration value="Kevin Kerveng Tung, P.C."/>
          <xsd:enumeration value="Keyworthy LLC"/>
          <xsd:enumeration value="Korngold Powers LLP"/>
          <xsd:enumeration value="Kramer Levin Naftalis &amp; Frankel LLP"/>
          <xsd:enumeration value="Kucker &amp; Bruh, LLP"/>
          <xsd:enumeration value="Kucker Marino Winiarsky &amp; Bittens, LLP"/>
          <xsd:enumeration value="Law Office of Barry J. Brockway"/>
          <xsd:enumeration value="Law Office of Karla P Rosero PLLC"/>
          <xsd:enumeration value="Law Office of Li Li, Esq. PLLC"/>
          <xsd:enumeration value="Law Office of Thomas E. Berinato"/>
          <xsd:enumeration value="Law Office of Xian Feng Zou"/>
          <xsd:enumeration value="Law Office of Yinghui He"/>
          <xsd:enumeration value="Law Office of Yueng &amp; Wang, PLLC"/>
          <xsd:enumeration value="Law Offices of Horkeen Cheng PLLC"/>
          <xsd:enumeration value="Law Offices of Joe Zhenghong Zhou and Associates, PLLC"/>
          <xsd:enumeration value="Lawrence Finkelstein and Associates, Inc."/>
          <xsd:enumeration value="Lawrence J. Berger, P.C."/>
          <xsd:enumeration value="Lawrence Lixin Yang, P.C."/>
          <xsd:enumeration value="LMA Law Group LLP"/>
          <xsd:enumeration value="Lord Development LLC"/>
          <xsd:enumeration value="M &amp; J Quincy Realty Corp."/>
          <xsd:enumeration value="Marans, Weisz &amp; Newman, LLC"/>
          <xsd:enumeration value="Marcus &amp; Pollack LLP"/>
          <xsd:enumeration value="Mashiah &amp; Sheffer LLP"/>
          <xsd:enumeration value="Merker Advisory Services"/>
          <xsd:enumeration value="Metropolitan Realty Exemptions, Inc."/>
          <xsd:enumeration value="MGNY Consulting Corp."/>
          <xsd:enumeration value="Michelman &amp; Robinson, LLP"/>
          <xsd:enumeration value="Mishkoff Associates, LLC"/>
          <xsd:enumeration value="Moseson &amp; Associates Corp."/>
          <xsd:enumeration value="Moseson Associates Management LLC"/>
          <xsd:enumeration value="Mosiello &amp; Mosiello LLP"/>
          <xsd:enumeration value="N.C. Caller, P.C."/>
          <xsd:enumeration value="Nasir J. Khanzada P.E, P.C."/>
          <xsd:enumeration value="New Start, LLC"/>
          <xsd:enumeration value="Nixon Peabody LLP"/>
          <xsd:enumeration value="Norris McLaughlin, P.A."/>
          <xsd:enumeration value="NY Advisory Services, Inc"/>
          <xsd:enumeration value="NY Z MGMT LLC"/>
          <xsd:enumeration value="NY Z MGMT, LLC"/>
          <xsd:enumeration value="NYC Exp. Com Inc."/>
          <xsd:enumeration value="Ocean Terrace, Etc"/>
          <xsd:enumeration value="Paramount Homes Group Inc."/>
          <xsd:enumeration value="Podell, Schwartz, Schechter &amp; Banfield, LLP"/>
          <xsd:enumeration value="Pollard Law Group, P.C."/>
          <xsd:enumeration value="Precise Development Group LLC"/>
          <xsd:enumeration value="Property Intervention Consultants, Inc."/>
          <xsd:enumeration value="Pryor Cashman LLP"/>
          <xsd:enumeration value="R &amp; J Realty Services, Inc."/>
          <xsd:enumeration value="R.P.T.E. Consulting Ltd."/>
          <xsd:enumeration value="RE Tax Service LLC"/>
          <xsd:enumeration value="Real and Proper Inc."/>
          <xsd:enumeration value="Realty Program Consultants, LLC"/>
          <xsd:enumeration value="Robert S. Altman,Esq., PLLC"/>
          <xsd:enumeration value="Rockaway Equities LLC"/>
          <xsd:enumeration value="Rosen Law LLC"/>
          <xsd:enumeration value="Rosenberg &amp; Estis, P.C."/>
          <xsd:enumeration value="Rothkrug Rothkrug Weinberg &amp; Spector, LLP"/>
          <xsd:enumeration value="RYTY Forever, LLC"/>
          <xsd:enumeration value="Seiden &amp; Schein, P.C."/>
          <xsd:enumeration value="Sheldon Lobel, P.C."/>
          <xsd:enumeration value="Sheppard Mullin"/>
          <xsd:enumeration value="Silvestro, Mosiello &amp; Lettera LLP"/>
          <xsd:enumeration value="SJP Tax Consultants Inc."/>
          <xsd:enumeration value="SK Ventures 66, LLC"/>
          <xsd:enumeration value="SKF Development, LLC"/>
          <xsd:enumeration value="Stagg Construction II, LLC"/>
          <xsd:enumeration value="Stagg Group LLC"/>
          <xsd:enumeration value="StarkPatch Legal, PLLC"/>
          <xsd:enumeration value="Stempel Bennett Claman &amp; Hochberg, P.C."/>
          <xsd:enumeration value="Stroock &amp; Stroock &amp; Lavan LLP"/>
          <xsd:enumeration value="Swift &amp; Associates, PLLC"/>
          <xsd:enumeration value="T &amp; T Professional Associates, Inc."/>
          <xsd:enumeration value="T Street Realty LLC"/>
          <xsd:enumeration value="Tax Solute Consulting LLC"/>
          <xsd:enumeration value="The Law Office of Joseph Yau, PLLC"/>
          <xsd:enumeration value="The Mazursky Group, Inc."/>
          <xsd:enumeration value="The Vassos Law Firm, P.C."/>
          <xsd:enumeration value="Thomas T. Hecht, P.C."/>
          <xsd:enumeration value="Tsempelis &amp; Associates, PLLC"/>
          <xsd:enumeration value="Tsoromokos &amp; Papadopoulos, PLLC"/>
          <xsd:enumeration value="Tuchman, Korngold, Weiss, Liebman &amp; Lindemann, LLP"/>
          <xsd:enumeration value="Unger Realty Services Inc."/>
          <xsd:enumeration value="Vaysman &amp; Kachan PLLC"/>
          <xsd:enumeration value="Veritas Property Management L.L.C."/>
          <xsd:enumeration value="Victor Gartenstein, P.C."/>
          <xsd:enumeration value="Wagner, Berkow &amp; Brandt, LLP"/>
          <xsd:enumeration value="White Plains Rd P Corp."/>
          <xsd:enumeration value="William N. Mavrelis P.C."/>
          <xsd:enumeration value="YNS MANAGEMENT NY INC."/>
          <xsd:enumeration value="ZG Meyer, PLLC"/>
        </xsd:restriction>
      </xsd:simpleType>
    </xsd:element>
    <xsd:element name="HPD_x0020_Recipient" ma:index="11" nillable="true" ma:displayName="HPD Recipient" ma:list="UserInfo" ma:SharePointGroup="0" ma:internalName="HPD_x0020_Recipient"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ewed" ma:index="12" nillable="true" ma:displayName="Reviewed" ma:default="0" ma:internalName="Review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C38FC3-B503-44A3-AFE0-19E6CB4A8FC6}">
  <ds:schemaRefs>
    <ds:schemaRef ds:uri="http://purl.org/dc/elements/1.1/"/>
    <ds:schemaRef ds:uri="http://purl.org/dc/dcmitype/"/>
    <ds:schemaRef ds:uri="http://schemas.microsoft.com/office/infopath/2007/PartnerControls"/>
    <ds:schemaRef ds:uri="6a61ac37-e54d-46c8-8f67-f62a6768b7a8"/>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DCDA84D-C5E5-4015-AEE7-F4887C92195A}">
  <ds:schemaRefs>
    <ds:schemaRef ds:uri="http://schemas.microsoft.com/sharepoint/v3/contenttype/forms/url"/>
  </ds:schemaRefs>
</ds:datastoreItem>
</file>

<file path=customXml/itemProps3.xml><?xml version="1.0" encoding="utf-8"?>
<ds:datastoreItem xmlns:ds="http://schemas.openxmlformats.org/officeDocument/2006/customXml" ds:itemID="{9F67AA9A-4EB1-408D-8EDF-A6B33917B488}">
  <ds:schemaRefs>
    <ds:schemaRef ds:uri="http://schemas.microsoft.com/sharepoint/v3/contenttype/forms"/>
  </ds:schemaRefs>
</ds:datastoreItem>
</file>

<file path=customXml/itemProps4.xml><?xml version="1.0" encoding="utf-8"?>
<ds:datastoreItem xmlns:ds="http://schemas.openxmlformats.org/officeDocument/2006/customXml" ds:itemID="{94C91082-8171-404B-B3A5-590AB9D88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61ac37-e54d-46c8-8f67-f62a6768b7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PROJECT WORKSHEET</vt:lpstr>
      <vt:lpstr>CERTIFICATION</vt:lpstr>
      <vt:lpstr>DISTRIBUTION</vt:lpstr>
      <vt:lpstr>FAR CALCS</vt:lpstr>
      <vt:lpstr>piv</vt:lpstr>
      <vt:lpstr>CERTIFICATION!Print_Area</vt:lpstr>
      <vt:lpstr>DISTRIBUTION!Print_Area</vt:lpstr>
      <vt:lpstr>INSTRUCTIONS!Print_Area</vt:lpstr>
      <vt:lpstr>piv!Print_Area</vt:lpstr>
      <vt:lpstr>'PROJECT WORKSHEET'!Print_Area</vt:lpstr>
      <vt:lpstr>'PROJECT WORKSHEET'!Print_Titles</vt:lpstr>
    </vt:vector>
  </TitlesOfParts>
  <Manager/>
  <Company>nyc hpd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dc:creator>
  <cp:keywords/>
  <dc:description/>
  <cp:lastModifiedBy>Knight, David</cp:lastModifiedBy>
  <cp:revision/>
  <cp:lastPrinted>2026-01-15T22:23:58Z</cp:lastPrinted>
  <dcterms:created xsi:type="dcterms:W3CDTF">2012-10-26T19:32:22Z</dcterms:created>
  <dcterms:modified xsi:type="dcterms:W3CDTF">2026-01-16T21:18:25Z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0x010100D9139294B7A68C479346A56F1C096E300073F418984280F544B26DD6D60886D717</vt:lpwstr>
  </property>
  <property fmtid="{D5CDD505-2E9C-101B-9397-08002B2CF9AE}" pid="3" name="MSIP_Label_ebba276f-0474-4e48-a2bc-69b0eb22318c_Enabled">
    <vt:lpwstr>true</vt:lpwstr>
  </property>
  <property fmtid="{D5CDD505-2E9C-101B-9397-08002B2CF9AE}" pid="4" name="MSIP_Label_ebba276f-0474-4e48-a2bc-69b0eb22318c_SetDate">
    <vt:lpwstr>2024-12-06T19:56:29Z</vt:lpwstr>
  </property>
  <property fmtid="{D5CDD505-2E9C-101B-9397-08002B2CF9AE}" pid="5" name="MSIP_Label_ebba276f-0474-4e48-a2bc-69b0eb22318c_Method">
    <vt:lpwstr>Standard</vt:lpwstr>
  </property>
  <property fmtid="{D5CDD505-2E9C-101B-9397-08002B2CF9AE}" pid="6" name="MSIP_Label_ebba276f-0474-4e48-a2bc-69b0eb22318c_Name">
    <vt:lpwstr>Non-Restricted-Main</vt:lpwstr>
  </property>
  <property fmtid="{D5CDD505-2E9C-101B-9397-08002B2CF9AE}" pid="7" name="MSIP_Label_ebba276f-0474-4e48-a2bc-69b0eb22318c_SiteId">
    <vt:lpwstr>32f56fc7-5f81-4e22-a95b-15da66513bef</vt:lpwstr>
  </property>
  <property fmtid="{D5CDD505-2E9C-101B-9397-08002B2CF9AE}" pid="8" name="MSIP_Label_ebba276f-0474-4e48-a2bc-69b0eb22318c_ActionId">
    <vt:lpwstr>dcff90ee-cfe4-4c89-8f0e-b6e008196b79</vt:lpwstr>
  </property>
  <property fmtid="{D5CDD505-2E9C-101B-9397-08002B2CF9AE}" pid="9" name="MSIP_Label_ebba276f-0474-4e48-a2bc-69b0eb22318c_ContentBits">
    <vt:lpwstr>0</vt:lpwstr>
  </property>
</Properties>
</file>